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ed\Enaam cours\"/>
    </mc:Choice>
  </mc:AlternateContent>
  <xr:revisionPtr revIDLastSave="0" documentId="13_ncr:1_{0D43BDD7-C27A-4FC7-A127-BD26802B500D}" xr6:coauthVersionLast="47" xr6:coauthVersionMax="47" xr10:uidLastSave="{00000000-0000-0000-0000-000000000000}"/>
  <bookViews>
    <workbookView xWindow="-120" yWindow="-120" windowWidth="20730" windowHeight="11160" firstSheet="2" activeTab="6" xr2:uid="{D36B4C12-FC15-4E6B-8702-9599E40A5BEB}"/>
  </bookViews>
  <sheets>
    <sheet name="Master Data" sheetId="1" state="hidden" r:id="rId1"/>
    <sheet name="Input Data" sheetId="2" state="hidden" r:id="rId2"/>
    <sheet name="All" sheetId="3" r:id="rId3"/>
    <sheet name="Asked" sheetId="4" r:id="rId4"/>
    <sheet name="Reports" sheetId="5" r:id="rId5"/>
    <sheet name="Dashboard_Dark" sheetId="6" r:id="rId6"/>
    <sheet name="Dashboard" sheetId="7" r:id="rId7"/>
  </sheets>
  <externalReferences>
    <externalReference r:id="rId8"/>
  </externalReferences>
  <definedNames>
    <definedName name="_xlnm._FilterDatabase" localSheetId="2" hidden="1">All!$B$2:$P$529</definedName>
    <definedName name="_xlnm._FilterDatabase" localSheetId="1" hidden="1">'Input Data'!$A$1:$F$528</definedName>
    <definedName name="_xlnm._FilterDatabase" localSheetId="4" hidden="1">Reports!$K$40:$K$44</definedName>
    <definedName name="_xlchart.v2.0" hidden="1">Reports!$L$11:$L$15</definedName>
    <definedName name="_xlchart.v2.1" hidden="1">Reports!$M$11:$M$15</definedName>
    <definedName name="_xlchart.v2.2" hidden="1">Reports!$L$11:$L$15</definedName>
    <definedName name="_xlchart.v2.3" hidden="1">Reports!$M$11:$M$15</definedName>
    <definedName name="Alaa">#REF!</definedName>
    <definedName name="B_Salary">'[1]IF+And 2'!$E$6:$E$8</definedName>
    <definedName name="Category" localSheetId="1">OFFSET(#REF!,1,0,COUNT(#REF!))</definedName>
    <definedName name="Category" localSheetId="0">OFFSET(#REF!,1,0,COUNT(#REF!))</definedName>
    <definedName name="Category">OFFSET(#REF!,1,0,COUNT(#REF!))</definedName>
    <definedName name="CategoryRange" localSheetId="1">OFFSET(#REF!,1,1,COUNT(#REF!))</definedName>
    <definedName name="CategoryRange" localSheetId="0">OFFSET(#REF!,1,1,COUNT(#REF!))</definedName>
    <definedName name="CategoryRange">OFFSET(#REF!,1,1,COUNT(#REF!))</definedName>
    <definedName name="Customer">'[1]IF+And 2'!$D$6:$D$8</definedName>
    <definedName name="CustomerID">OFFSET(#REF!,1,0,MATCH(REPT("z",255),#REF!)+1,1)</definedName>
    <definedName name="valuevx">42.314159</definedName>
    <definedName name="VendorID">OFFSET(#REF!,1,0,MATCH(REPT("z",255),#REF!)+1,1)</definedName>
    <definedName name="vertex42_copyright" hidden="1">"© 2015 Vertex42 LLC"</definedName>
    <definedName name="vertex42_id" hidden="1">"purchase-order-tracker.xlsx"</definedName>
    <definedName name="vertex42_title" hidden="1">"Purchase Order Tracker"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K4" i="3"/>
  <c r="L4" i="3"/>
  <c r="N4" i="3" s="1"/>
  <c r="M4" i="3"/>
  <c r="K5" i="3"/>
  <c r="L5" i="3"/>
  <c r="N5" i="3" s="1"/>
  <c r="M5" i="3"/>
  <c r="K6" i="3"/>
  <c r="L6" i="3"/>
  <c r="N6" i="3" s="1"/>
  <c r="M6" i="3"/>
  <c r="K7" i="3"/>
  <c r="L7" i="3"/>
  <c r="N7" i="3" s="1"/>
  <c r="M7" i="3"/>
  <c r="K8" i="3"/>
  <c r="L8" i="3"/>
  <c r="N8" i="3" s="1"/>
  <c r="M8" i="3"/>
  <c r="K9" i="3"/>
  <c r="L9" i="3"/>
  <c r="N9" i="3" s="1"/>
  <c r="M9" i="3"/>
  <c r="K10" i="3"/>
  <c r="L10" i="3"/>
  <c r="N10" i="3" s="1"/>
  <c r="M10" i="3"/>
  <c r="K11" i="3"/>
  <c r="L11" i="3"/>
  <c r="N11" i="3" s="1"/>
  <c r="M11" i="3"/>
  <c r="K12" i="3"/>
  <c r="L12" i="3"/>
  <c r="N12" i="3" s="1"/>
  <c r="M12" i="3"/>
  <c r="K13" i="3"/>
  <c r="L13" i="3"/>
  <c r="N13" i="3" s="1"/>
  <c r="M13" i="3"/>
  <c r="K14" i="3"/>
  <c r="L14" i="3"/>
  <c r="N14" i="3" s="1"/>
  <c r="M14" i="3"/>
  <c r="K15" i="3"/>
  <c r="L15" i="3"/>
  <c r="N15" i="3" s="1"/>
  <c r="M15" i="3"/>
  <c r="K16" i="3"/>
  <c r="L16" i="3"/>
  <c r="N16" i="3" s="1"/>
  <c r="M16" i="3"/>
  <c r="K17" i="3"/>
  <c r="L17" i="3"/>
  <c r="N17" i="3" s="1"/>
  <c r="M17" i="3"/>
  <c r="K18" i="3"/>
  <c r="L18" i="3"/>
  <c r="N18" i="3" s="1"/>
  <c r="M18" i="3"/>
  <c r="K19" i="3"/>
  <c r="L19" i="3"/>
  <c r="N19" i="3" s="1"/>
  <c r="M19" i="3"/>
  <c r="K20" i="3"/>
  <c r="L20" i="3"/>
  <c r="N20" i="3" s="1"/>
  <c r="M20" i="3"/>
  <c r="K21" i="3"/>
  <c r="L21" i="3"/>
  <c r="N21" i="3" s="1"/>
  <c r="M21" i="3"/>
  <c r="K22" i="3"/>
  <c r="L22" i="3"/>
  <c r="N22" i="3" s="1"/>
  <c r="M22" i="3"/>
  <c r="K23" i="3"/>
  <c r="L23" i="3"/>
  <c r="N23" i="3" s="1"/>
  <c r="M23" i="3"/>
  <c r="K24" i="3"/>
  <c r="L24" i="3"/>
  <c r="N24" i="3" s="1"/>
  <c r="M24" i="3"/>
  <c r="K25" i="3"/>
  <c r="L25" i="3"/>
  <c r="N25" i="3" s="1"/>
  <c r="M25" i="3"/>
  <c r="K26" i="3"/>
  <c r="L26" i="3"/>
  <c r="N26" i="3" s="1"/>
  <c r="M26" i="3"/>
  <c r="K27" i="3"/>
  <c r="L27" i="3"/>
  <c r="N27" i="3" s="1"/>
  <c r="M27" i="3"/>
  <c r="K28" i="3"/>
  <c r="L28" i="3"/>
  <c r="N28" i="3" s="1"/>
  <c r="M28" i="3"/>
  <c r="K29" i="3"/>
  <c r="L29" i="3"/>
  <c r="N29" i="3" s="1"/>
  <c r="M29" i="3"/>
  <c r="K30" i="3"/>
  <c r="L30" i="3"/>
  <c r="N30" i="3" s="1"/>
  <c r="M30" i="3"/>
  <c r="K31" i="3"/>
  <c r="L31" i="3"/>
  <c r="N31" i="3" s="1"/>
  <c r="M31" i="3"/>
  <c r="K32" i="3"/>
  <c r="L32" i="3"/>
  <c r="N32" i="3" s="1"/>
  <c r="M32" i="3"/>
  <c r="K33" i="3"/>
  <c r="L33" i="3"/>
  <c r="N33" i="3" s="1"/>
  <c r="M33" i="3"/>
  <c r="K34" i="3"/>
  <c r="L34" i="3"/>
  <c r="N34" i="3" s="1"/>
  <c r="M34" i="3"/>
  <c r="K35" i="3"/>
  <c r="L35" i="3"/>
  <c r="N35" i="3" s="1"/>
  <c r="M35" i="3"/>
  <c r="K36" i="3"/>
  <c r="L36" i="3"/>
  <c r="N36" i="3" s="1"/>
  <c r="M36" i="3"/>
  <c r="K37" i="3"/>
  <c r="L37" i="3"/>
  <c r="N37" i="3" s="1"/>
  <c r="M37" i="3"/>
  <c r="K38" i="3"/>
  <c r="L38" i="3"/>
  <c r="N38" i="3" s="1"/>
  <c r="M38" i="3"/>
  <c r="K39" i="3"/>
  <c r="L39" i="3"/>
  <c r="N39" i="3" s="1"/>
  <c r="M39" i="3"/>
  <c r="K40" i="3"/>
  <c r="L40" i="3"/>
  <c r="N40" i="3" s="1"/>
  <c r="M40" i="3"/>
  <c r="K41" i="3"/>
  <c r="L41" i="3"/>
  <c r="N41" i="3" s="1"/>
  <c r="M41" i="3"/>
  <c r="K42" i="3"/>
  <c r="L42" i="3"/>
  <c r="N42" i="3" s="1"/>
  <c r="M42" i="3"/>
  <c r="K43" i="3"/>
  <c r="L43" i="3"/>
  <c r="N43" i="3" s="1"/>
  <c r="M43" i="3"/>
  <c r="K44" i="3"/>
  <c r="L44" i="3"/>
  <c r="N44" i="3" s="1"/>
  <c r="M44" i="3"/>
  <c r="K45" i="3"/>
  <c r="L45" i="3"/>
  <c r="N45" i="3" s="1"/>
  <c r="M45" i="3"/>
  <c r="K46" i="3"/>
  <c r="L46" i="3"/>
  <c r="N46" i="3" s="1"/>
  <c r="M46" i="3"/>
  <c r="K47" i="3"/>
  <c r="L47" i="3"/>
  <c r="N47" i="3" s="1"/>
  <c r="M47" i="3"/>
  <c r="K48" i="3"/>
  <c r="L48" i="3"/>
  <c r="N48" i="3" s="1"/>
  <c r="M48" i="3"/>
  <c r="K49" i="3"/>
  <c r="L49" i="3"/>
  <c r="N49" i="3" s="1"/>
  <c r="M49" i="3"/>
  <c r="K50" i="3"/>
  <c r="L50" i="3"/>
  <c r="N50" i="3" s="1"/>
  <c r="M50" i="3"/>
  <c r="K51" i="3"/>
  <c r="L51" i="3"/>
  <c r="N51" i="3" s="1"/>
  <c r="M51" i="3"/>
  <c r="K52" i="3"/>
  <c r="L52" i="3"/>
  <c r="N52" i="3" s="1"/>
  <c r="M52" i="3"/>
  <c r="K53" i="3"/>
  <c r="L53" i="3"/>
  <c r="N53" i="3" s="1"/>
  <c r="M53" i="3"/>
  <c r="K54" i="3"/>
  <c r="L54" i="3"/>
  <c r="N54" i="3" s="1"/>
  <c r="M54" i="3"/>
  <c r="K55" i="3"/>
  <c r="L55" i="3"/>
  <c r="N55" i="3" s="1"/>
  <c r="M55" i="3"/>
  <c r="K56" i="3"/>
  <c r="L56" i="3"/>
  <c r="N56" i="3" s="1"/>
  <c r="M56" i="3"/>
  <c r="K57" i="3"/>
  <c r="L57" i="3"/>
  <c r="N57" i="3" s="1"/>
  <c r="M57" i="3"/>
  <c r="K58" i="3"/>
  <c r="L58" i="3"/>
  <c r="N58" i="3" s="1"/>
  <c r="M58" i="3"/>
  <c r="K59" i="3"/>
  <c r="L59" i="3"/>
  <c r="N59" i="3" s="1"/>
  <c r="M59" i="3"/>
  <c r="K60" i="3"/>
  <c r="L60" i="3"/>
  <c r="N60" i="3" s="1"/>
  <c r="M60" i="3"/>
  <c r="K61" i="3"/>
  <c r="L61" i="3"/>
  <c r="N61" i="3" s="1"/>
  <c r="M61" i="3"/>
  <c r="K62" i="3"/>
  <c r="L62" i="3"/>
  <c r="N62" i="3" s="1"/>
  <c r="M62" i="3"/>
  <c r="K63" i="3"/>
  <c r="L63" i="3"/>
  <c r="N63" i="3" s="1"/>
  <c r="M63" i="3"/>
  <c r="K64" i="3"/>
  <c r="L64" i="3"/>
  <c r="N64" i="3" s="1"/>
  <c r="M64" i="3"/>
  <c r="K65" i="3"/>
  <c r="L65" i="3"/>
  <c r="N65" i="3" s="1"/>
  <c r="M65" i="3"/>
  <c r="K66" i="3"/>
  <c r="L66" i="3"/>
  <c r="N66" i="3" s="1"/>
  <c r="M66" i="3"/>
  <c r="K67" i="3"/>
  <c r="L67" i="3"/>
  <c r="N67" i="3" s="1"/>
  <c r="M67" i="3"/>
  <c r="K68" i="3"/>
  <c r="L68" i="3"/>
  <c r="N68" i="3" s="1"/>
  <c r="M68" i="3"/>
  <c r="K69" i="3"/>
  <c r="L69" i="3"/>
  <c r="N69" i="3" s="1"/>
  <c r="M69" i="3"/>
  <c r="K70" i="3"/>
  <c r="L70" i="3"/>
  <c r="N70" i="3" s="1"/>
  <c r="M70" i="3"/>
  <c r="K71" i="3"/>
  <c r="L71" i="3"/>
  <c r="N71" i="3" s="1"/>
  <c r="M71" i="3"/>
  <c r="K72" i="3"/>
  <c r="L72" i="3"/>
  <c r="N72" i="3" s="1"/>
  <c r="M72" i="3"/>
  <c r="K73" i="3"/>
  <c r="L73" i="3"/>
  <c r="N73" i="3" s="1"/>
  <c r="M73" i="3"/>
  <c r="K74" i="3"/>
  <c r="L74" i="3"/>
  <c r="N74" i="3" s="1"/>
  <c r="M74" i="3"/>
  <c r="K75" i="3"/>
  <c r="L75" i="3"/>
  <c r="N75" i="3" s="1"/>
  <c r="M75" i="3"/>
  <c r="K76" i="3"/>
  <c r="L76" i="3"/>
  <c r="N76" i="3" s="1"/>
  <c r="M76" i="3"/>
  <c r="K77" i="3"/>
  <c r="L77" i="3"/>
  <c r="N77" i="3" s="1"/>
  <c r="M77" i="3"/>
  <c r="K78" i="3"/>
  <c r="L78" i="3"/>
  <c r="N78" i="3" s="1"/>
  <c r="M78" i="3"/>
  <c r="K79" i="3"/>
  <c r="L79" i="3"/>
  <c r="N79" i="3" s="1"/>
  <c r="M79" i="3"/>
  <c r="K80" i="3"/>
  <c r="L80" i="3"/>
  <c r="N80" i="3" s="1"/>
  <c r="M80" i="3"/>
  <c r="K81" i="3"/>
  <c r="L81" i="3"/>
  <c r="N81" i="3" s="1"/>
  <c r="M81" i="3"/>
  <c r="K82" i="3"/>
  <c r="L82" i="3"/>
  <c r="N82" i="3" s="1"/>
  <c r="M82" i="3"/>
  <c r="K83" i="3"/>
  <c r="L83" i="3"/>
  <c r="N83" i="3" s="1"/>
  <c r="M83" i="3"/>
  <c r="K84" i="3"/>
  <c r="L84" i="3"/>
  <c r="N84" i="3" s="1"/>
  <c r="M84" i="3"/>
  <c r="K85" i="3"/>
  <c r="L85" i="3"/>
  <c r="N85" i="3" s="1"/>
  <c r="M85" i="3"/>
  <c r="K86" i="3"/>
  <c r="L86" i="3"/>
  <c r="N86" i="3" s="1"/>
  <c r="M86" i="3"/>
  <c r="K87" i="3"/>
  <c r="L87" i="3"/>
  <c r="N87" i="3" s="1"/>
  <c r="M87" i="3"/>
  <c r="K88" i="3"/>
  <c r="L88" i="3"/>
  <c r="N88" i="3" s="1"/>
  <c r="M88" i="3"/>
  <c r="K89" i="3"/>
  <c r="L89" i="3"/>
  <c r="N89" i="3" s="1"/>
  <c r="M89" i="3"/>
  <c r="K90" i="3"/>
  <c r="L90" i="3"/>
  <c r="N90" i="3" s="1"/>
  <c r="M90" i="3"/>
  <c r="K91" i="3"/>
  <c r="L91" i="3"/>
  <c r="N91" i="3" s="1"/>
  <c r="M91" i="3"/>
  <c r="K92" i="3"/>
  <c r="L92" i="3"/>
  <c r="N92" i="3" s="1"/>
  <c r="M92" i="3"/>
  <c r="K93" i="3"/>
  <c r="L93" i="3"/>
  <c r="N93" i="3" s="1"/>
  <c r="M93" i="3"/>
  <c r="K94" i="3"/>
  <c r="L94" i="3"/>
  <c r="N94" i="3" s="1"/>
  <c r="M94" i="3"/>
  <c r="K95" i="3"/>
  <c r="L95" i="3"/>
  <c r="N95" i="3" s="1"/>
  <c r="M95" i="3"/>
  <c r="K96" i="3"/>
  <c r="L96" i="3"/>
  <c r="N96" i="3" s="1"/>
  <c r="M96" i="3"/>
  <c r="K97" i="3"/>
  <c r="L97" i="3"/>
  <c r="N97" i="3" s="1"/>
  <c r="M97" i="3"/>
  <c r="K98" i="3"/>
  <c r="L98" i="3"/>
  <c r="N98" i="3" s="1"/>
  <c r="M98" i="3"/>
  <c r="K99" i="3"/>
  <c r="L99" i="3"/>
  <c r="N99" i="3" s="1"/>
  <c r="M99" i="3"/>
  <c r="K100" i="3"/>
  <c r="L100" i="3"/>
  <c r="N100" i="3" s="1"/>
  <c r="M100" i="3"/>
  <c r="K101" i="3"/>
  <c r="L101" i="3"/>
  <c r="N101" i="3" s="1"/>
  <c r="M101" i="3"/>
  <c r="K102" i="3"/>
  <c r="L102" i="3"/>
  <c r="N102" i="3" s="1"/>
  <c r="M102" i="3"/>
  <c r="K103" i="3"/>
  <c r="L103" i="3"/>
  <c r="N103" i="3" s="1"/>
  <c r="M103" i="3"/>
  <c r="K104" i="3"/>
  <c r="L104" i="3"/>
  <c r="N104" i="3" s="1"/>
  <c r="M104" i="3"/>
  <c r="K105" i="3"/>
  <c r="L105" i="3"/>
  <c r="N105" i="3" s="1"/>
  <c r="M105" i="3"/>
  <c r="K106" i="3"/>
  <c r="L106" i="3"/>
  <c r="N106" i="3" s="1"/>
  <c r="M106" i="3"/>
  <c r="K107" i="3"/>
  <c r="L107" i="3"/>
  <c r="N107" i="3" s="1"/>
  <c r="M107" i="3"/>
  <c r="K108" i="3"/>
  <c r="L108" i="3"/>
  <c r="N108" i="3" s="1"/>
  <c r="M108" i="3"/>
  <c r="K109" i="3"/>
  <c r="L109" i="3"/>
  <c r="N109" i="3" s="1"/>
  <c r="M109" i="3"/>
  <c r="K110" i="3"/>
  <c r="L110" i="3"/>
  <c r="N110" i="3" s="1"/>
  <c r="M110" i="3"/>
  <c r="K111" i="3"/>
  <c r="L111" i="3"/>
  <c r="N111" i="3" s="1"/>
  <c r="M111" i="3"/>
  <c r="K112" i="3"/>
  <c r="L112" i="3"/>
  <c r="N112" i="3" s="1"/>
  <c r="M112" i="3"/>
  <c r="K113" i="3"/>
  <c r="L113" i="3"/>
  <c r="N113" i="3" s="1"/>
  <c r="M113" i="3"/>
  <c r="K114" i="3"/>
  <c r="L114" i="3"/>
  <c r="N114" i="3" s="1"/>
  <c r="M114" i="3"/>
  <c r="K115" i="3"/>
  <c r="L115" i="3"/>
  <c r="N115" i="3" s="1"/>
  <c r="M115" i="3"/>
  <c r="K116" i="3"/>
  <c r="L116" i="3"/>
  <c r="N116" i="3" s="1"/>
  <c r="M116" i="3"/>
  <c r="K117" i="3"/>
  <c r="L117" i="3"/>
  <c r="N117" i="3" s="1"/>
  <c r="M117" i="3"/>
  <c r="K118" i="3"/>
  <c r="L118" i="3"/>
  <c r="N118" i="3" s="1"/>
  <c r="M118" i="3"/>
  <c r="K119" i="3"/>
  <c r="L119" i="3"/>
  <c r="N119" i="3" s="1"/>
  <c r="M119" i="3"/>
  <c r="K120" i="3"/>
  <c r="L120" i="3"/>
  <c r="N120" i="3" s="1"/>
  <c r="M120" i="3"/>
  <c r="K121" i="3"/>
  <c r="L121" i="3"/>
  <c r="N121" i="3" s="1"/>
  <c r="M121" i="3"/>
  <c r="K122" i="3"/>
  <c r="L122" i="3"/>
  <c r="N122" i="3" s="1"/>
  <c r="M122" i="3"/>
  <c r="K123" i="3"/>
  <c r="L123" i="3"/>
  <c r="N123" i="3" s="1"/>
  <c r="M123" i="3"/>
  <c r="K124" i="3"/>
  <c r="L124" i="3"/>
  <c r="N124" i="3" s="1"/>
  <c r="M124" i="3"/>
  <c r="K125" i="3"/>
  <c r="L125" i="3"/>
  <c r="N125" i="3" s="1"/>
  <c r="M125" i="3"/>
  <c r="K126" i="3"/>
  <c r="L126" i="3"/>
  <c r="N126" i="3" s="1"/>
  <c r="M126" i="3"/>
  <c r="K127" i="3"/>
  <c r="L127" i="3"/>
  <c r="N127" i="3" s="1"/>
  <c r="M127" i="3"/>
  <c r="K128" i="3"/>
  <c r="L128" i="3"/>
  <c r="N128" i="3" s="1"/>
  <c r="M128" i="3"/>
  <c r="K129" i="3"/>
  <c r="L129" i="3"/>
  <c r="N129" i="3" s="1"/>
  <c r="M129" i="3"/>
  <c r="K130" i="3"/>
  <c r="L130" i="3"/>
  <c r="N130" i="3" s="1"/>
  <c r="M130" i="3"/>
  <c r="K131" i="3"/>
  <c r="L131" i="3"/>
  <c r="N131" i="3" s="1"/>
  <c r="M131" i="3"/>
  <c r="K132" i="3"/>
  <c r="L132" i="3"/>
  <c r="N132" i="3" s="1"/>
  <c r="M132" i="3"/>
  <c r="K133" i="3"/>
  <c r="L133" i="3"/>
  <c r="N133" i="3" s="1"/>
  <c r="M133" i="3"/>
  <c r="K134" i="3"/>
  <c r="L134" i="3"/>
  <c r="N134" i="3" s="1"/>
  <c r="M134" i="3"/>
  <c r="K135" i="3"/>
  <c r="L135" i="3"/>
  <c r="N135" i="3" s="1"/>
  <c r="M135" i="3"/>
  <c r="K136" i="3"/>
  <c r="L136" i="3"/>
  <c r="N136" i="3" s="1"/>
  <c r="M136" i="3"/>
  <c r="K137" i="3"/>
  <c r="L137" i="3"/>
  <c r="N137" i="3" s="1"/>
  <c r="M137" i="3"/>
  <c r="K138" i="3"/>
  <c r="L138" i="3"/>
  <c r="N138" i="3" s="1"/>
  <c r="M138" i="3"/>
  <c r="K139" i="3"/>
  <c r="L139" i="3"/>
  <c r="N139" i="3" s="1"/>
  <c r="M139" i="3"/>
  <c r="K140" i="3"/>
  <c r="L140" i="3"/>
  <c r="N140" i="3" s="1"/>
  <c r="M140" i="3"/>
  <c r="K141" i="3"/>
  <c r="L141" i="3"/>
  <c r="N141" i="3" s="1"/>
  <c r="M141" i="3"/>
  <c r="K142" i="3"/>
  <c r="L142" i="3"/>
  <c r="N142" i="3" s="1"/>
  <c r="M142" i="3"/>
  <c r="K143" i="3"/>
  <c r="L143" i="3"/>
  <c r="N143" i="3" s="1"/>
  <c r="M143" i="3"/>
  <c r="K144" i="3"/>
  <c r="L144" i="3"/>
  <c r="N144" i="3" s="1"/>
  <c r="M144" i="3"/>
  <c r="K145" i="3"/>
  <c r="L145" i="3"/>
  <c r="N145" i="3" s="1"/>
  <c r="M145" i="3"/>
  <c r="K146" i="3"/>
  <c r="L146" i="3"/>
  <c r="N146" i="3" s="1"/>
  <c r="M146" i="3"/>
  <c r="K147" i="3"/>
  <c r="L147" i="3"/>
  <c r="N147" i="3" s="1"/>
  <c r="M147" i="3"/>
  <c r="K148" i="3"/>
  <c r="L148" i="3"/>
  <c r="N148" i="3" s="1"/>
  <c r="M148" i="3"/>
  <c r="K149" i="3"/>
  <c r="L149" i="3"/>
  <c r="N149" i="3" s="1"/>
  <c r="M149" i="3"/>
  <c r="K150" i="3"/>
  <c r="L150" i="3"/>
  <c r="N150" i="3" s="1"/>
  <c r="M150" i="3"/>
  <c r="K151" i="3"/>
  <c r="L151" i="3"/>
  <c r="N151" i="3" s="1"/>
  <c r="M151" i="3"/>
  <c r="K152" i="3"/>
  <c r="L152" i="3"/>
  <c r="N152" i="3" s="1"/>
  <c r="M152" i="3"/>
  <c r="K153" i="3"/>
  <c r="L153" i="3"/>
  <c r="N153" i="3" s="1"/>
  <c r="M153" i="3"/>
  <c r="K154" i="3"/>
  <c r="L154" i="3"/>
  <c r="N154" i="3" s="1"/>
  <c r="M154" i="3"/>
  <c r="K155" i="3"/>
  <c r="L155" i="3"/>
  <c r="N155" i="3" s="1"/>
  <c r="M155" i="3"/>
  <c r="K156" i="3"/>
  <c r="L156" i="3"/>
  <c r="N156" i="3" s="1"/>
  <c r="M156" i="3"/>
  <c r="K157" i="3"/>
  <c r="L157" i="3"/>
  <c r="N157" i="3" s="1"/>
  <c r="M157" i="3"/>
  <c r="K158" i="3"/>
  <c r="L158" i="3"/>
  <c r="N158" i="3" s="1"/>
  <c r="M158" i="3"/>
  <c r="K159" i="3"/>
  <c r="L159" i="3"/>
  <c r="N159" i="3" s="1"/>
  <c r="M159" i="3"/>
  <c r="K160" i="3"/>
  <c r="L160" i="3"/>
  <c r="N160" i="3" s="1"/>
  <c r="M160" i="3"/>
  <c r="K161" i="3"/>
  <c r="L161" i="3"/>
  <c r="N161" i="3" s="1"/>
  <c r="M161" i="3"/>
  <c r="K162" i="3"/>
  <c r="L162" i="3"/>
  <c r="N162" i="3" s="1"/>
  <c r="M162" i="3"/>
  <c r="K163" i="3"/>
  <c r="L163" i="3"/>
  <c r="N163" i="3" s="1"/>
  <c r="M163" i="3"/>
  <c r="K164" i="3"/>
  <c r="L164" i="3"/>
  <c r="N164" i="3" s="1"/>
  <c r="M164" i="3"/>
  <c r="K165" i="3"/>
  <c r="L165" i="3"/>
  <c r="N165" i="3" s="1"/>
  <c r="M165" i="3"/>
  <c r="K166" i="3"/>
  <c r="L166" i="3"/>
  <c r="N166" i="3" s="1"/>
  <c r="M166" i="3"/>
  <c r="K167" i="3"/>
  <c r="L167" i="3"/>
  <c r="N167" i="3" s="1"/>
  <c r="M167" i="3"/>
  <c r="K168" i="3"/>
  <c r="L168" i="3"/>
  <c r="N168" i="3" s="1"/>
  <c r="M168" i="3"/>
  <c r="K169" i="3"/>
  <c r="L169" i="3"/>
  <c r="N169" i="3" s="1"/>
  <c r="M169" i="3"/>
  <c r="K170" i="3"/>
  <c r="L170" i="3"/>
  <c r="N170" i="3" s="1"/>
  <c r="M170" i="3"/>
  <c r="K171" i="3"/>
  <c r="L171" i="3"/>
  <c r="N171" i="3" s="1"/>
  <c r="M171" i="3"/>
  <c r="K172" i="3"/>
  <c r="L172" i="3"/>
  <c r="N172" i="3" s="1"/>
  <c r="M172" i="3"/>
  <c r="K173" i="3"/>
  <c r="L173" i="3"/>
  <c r="N173" i="3" s="1"/>
  <c r="M173" i="3"/>
  <c r="K174" i="3"/>
  <c r="L174" i="3"/>
  <c r="N174" i="3" s="1"/>
  <c r="M174" i="3"/>
  <c r="K175" i="3"/>
  <c r="L175" i="3"/>
  <c r="N175" i="3" s="1"/>
  <c r="M175" i="3"/>
  <c r="K176" i="3"/>
  <c r="L176" i="3"/>
  <c r="N176" i="3" s="1"/>
  <c r="M176" i="3"/>
  <c r="K177" i="3"/>
  <c r="L177" i="3"/>
  <c r="N177" i="3" s="1"/>
  <c r="M177" i="3"/>
  <c r="K178" i="3"/>
  <c r="L178" i="3"/>
  <c r="N178" i="3" s="1"/>
  <c r="M178" i="3"/>
  <c r="K179" i="3"/>
  <c r="L179" i="3"/>
  <c r="N179" i="3" s="1"/>
  <c r="M179" i="3"/>
  <c r="K180" i="3"/>
  <c r="L180" i="3"/>
  <c r="N180" i="3" s="1"/>
  <c r="M180" i="3"/>
  <c r="K181" i="3"/>
  <c r="L181" i="3"/>
  <c r="N181" i="3" s="1"/>
  <c r="M181" i="3"/>
  <c r="K182" i="3"/>
  <c r="L182" i="3"/>
  <c r="N182" i="3" s="1"/>
  <c r="M182" i="3"/>
  <c r="K183" i="3"/>
  <c r="L183" i="3"/>
  <c r="N183" i="3" s="1"/>
  <c r="M183" i="3"/>
  <c r="K184" i="3"/>
  <c r="L184" i="3"/>
  <c r="N184" i="3" s="1"/>
  <c r="M184" i="3"/>
  <c r="K185" i="3"/>
  <c r="L185" i="3"/>
  <c r="N185" i="3" s="1"/>
  <c r="M185" i="3"/>
  <c r="K186" i="3"/>
  <c r="L186" i="3"/>
  <c r="N186" i="3" s="1"/>
  <c r="M186" i="3"/>
  <c r="K187" i="3"/>
  <c r="L187" i="3"/>
  <c r="N187" i="3" s="1"/>
  <c r="M187" i="3"/>
  <c r="K188" i="3"/>
  <c r="L188" i="3"/>
  <c r="N188" i="3" s="1"/>
  <c r="M188" i="3"/>
  <c r="K189" i="3"/>
  <c r="L189" i="3"/>
  <c r="N189" i="3" s="1"/>
  <c r="M189" i="3"/>
  <c r="K190" i="3"/>
  <c r="L190" i="3"/>
  <c r="N190" i="3" s="1"/>
  <c r="M190" i="3"/>
  <c r="K191" i="3"/>
  <c r="L191" i="3"/>
  <c r="N191" i="3" s="1"/>
  <c r="M191" i="3"/>
  <c r="K192" i="3"/>
  <c r="L192" i="3"/>
  <c r="N192" i="3" s="1"/>
  <c r="M192" i="3"/>
  <c r="K193" i="3"/>
  <c r="L193" i="3"/>
  <c r="N193" i="3" s="1"/>
  <c r="M193" i="3"/>
  <c r="K194" i="3"/>
  <c r="L194" i="3"/>
  <c r="N194" i="3" s="1"/>
  <c r="M194" i="3"/>
  <c r="K195" i="3"/>
  <c r="L195" i="3"/>
  <c r="N195" i="3" s="1"/>
  <c r="M195" i="3"/>
  <c r="K196" i="3"/>
  <c r="L196" i="3"/>
  <c r="N196" i="3" s="1"/>
  <c r="M196" i="3"/>
  <c r="K197" i="3"/>
  <c r="L197" i="3"/>
  <c r="N197" i="3" s="1"/>
  <c r="M197" i="3"/>
  <c r="K198" i="3"/>
  <c r="L198" i="3"/>
  <c r="N198" i="3" s="1"/>
  <c r="M198" i="3"/>
  <c r="K199" i="3"/>
  <c r="L199" i="3"/>
  <c r="N199" i="3" s="1"/>
  <c r="M199" i="3"/>
  <c r="K200" i="3"/>
  <c r="L200" i="3"/>
  <c r="N200" i="3" s="1"/>
  <c r="M200" i="3"/>
  <c r="K201" i="3"/>
  <c r="L201" i="3"/>
  <c r="N201" i="3" s="1"/>
  <c r="M201" i="3"/>
  <c r="K202" i="3"/>
  <c r="L202" i="3"/>
  <c r="N202" i="3" s="1"/>
  <c r="M202" i="3"/>
  <c r="K203" i="3"/>
  <c r="L203" i="3"/>
  <c r="N203" i="3" s="1"/>
  <c r="M203" i="3"/>
  <c r="K204" i="3"/>
  <c r="L204" i="3"/>
  <c r="N204" i="3" s="1"/>
  <c r="M204" i="3"/>
  <c r="K205" i="3"/>
  <c r="L205" i="3"/>
  <c r="N205" i="3" s="1"/>
  <c r="M205" i="3"/>
  <c r="K206" i="3"/>
  <c r="L206" i="3"/>
  <c r="N206" i="3" s="1"/>
  <c r="M206" i="3"/>
  <c r="K207" i="3"/>
  <c r="L207" i="3"/>
  <c r="N207" i="3" s="1"/>
  <c r="M207" i="3"/>
  <c r="K208" i="3"/>
  <c r="L208" i="3"/>
  <c r="N208" i="3" s="1"/>
  <c r="M208" i="3"/>
  <c r="K209" i="3"/>
  <c r="L209" i="3"/>
  <c r="N209" i="3" s="1"/>
  <c r="M209" i="3"/>
  <c r="K210" i="3"/>
  <c r="L210" i="3"/>
  <c r="N210" i="3" s="1"/>
  <c r="M210" i="3"/>
  <c r="K211" i="3"/>
  <c r="L211" i="3"/>
  <c r="N211" i="3" s="1"/>
  <c r="M211" i="3"/>
  <c r="K212" i="3"/>
  <c r="L212" i="3"/>
  <c r="N212" i="3" s="1"/>
  <c r="M212" i="3"/>
  <c r="K213" i="3"/>
  <c r="L213" i="3"/>
  <c r="N213" i="3" s="1"/>
  <c r="M213" i="3"/>
  <c r="K214" i="3"/>
  <c r="L214" i="3"/>
  <c r="N214" i="3" s="1"/>
  <c r="M214" i="3"/>
  <c r="K215" i="3"/>
  <c r="L215" i="3"/>
  <c r="N215" i="3" s="1"/>
  <c r="M215" i="3"/>
  <c r="K216" i="3"/>
  <c r="L216" i="3"/>
  <c r="N216" i="3" s="1"/>
  <c r="M216" i="3"/>
  <c r="K217" i="3"/>
  <c r="L217" i="3"/>
  <c r="N217" i="3" s="1"/>
  <c r="M217" i="3"/>
  <c r="K218" i="3"/>
  <c r="L218" i="3"/>
  <c r="N218" i="3" s="1"/>
  <c r="M218" i="3"/>
  <c r="K219" i="3"/>
  <c r="L219" i="3"/>
  <c r="N219" i="3" s="1"/>
  <c r="M219" i="3"/>
  <c r="K220" i="3"/>
  <c r="L220" i="3"/>
  <c r="N220" i="3" s="1"/>
  <c r="M220" i="3"/>
  <c r="K221" i="3"/>
  <c r="L221" i="3"/>
  <c r="N221" i="3" s="1"/>
  <c r="M221" i="3"/>
  <c r="K222" i="3"/>
  <c r="L222" i="3"/>
  <c r="N222" i="3" s="1"/>
  <c r="M222" i="3"/>
  <c r="K223" i="3"/>
  <c r="L223" i="3"/>
  <c r="N223" i="3" s="1"/>
  <c r="M223" i="3"/>
  <c r="K224" i="3"/>
  <c r="L224" i="3"/>
  <c r="N224" i="3" s="1"/>
  <c r="M224" i="3"/>
  <c r="K225" i="3"/>
  <c r="L225" i="3"/>
  <c r="N225" i="3" s="1"/>
  <c r="M225" i="3"/>
  <c r="K226" i="3"/>
  <c r="L226" i="3"/>
  <c r="N226" i="3" s="1"/>
  <c r="M226" i="3"/>
  <c r="K227" i="3"/>
  <c r="L227" i="3"/>
  <c r="N227" i="3" s="1"/>
  <c r="M227" i="3"/>
  <c r="K228" i="3"/>
  <c r="L228" i="3"/>
  <c r="N228" i="3" s="1"/>
  <c r="M228" i="3"/>
  <c r="K229" i="3"/>
  <c r="L229" i="3"/>
  <c r="N229" i="3" s="1"/>
  <c r="M229" i="3"/>
  <c r="K230" i="3"/>
  <c r="L230" i="3"/>
  <c r="N230" i="3" s="1"/>
  <c r="M230" i="3"/>
  <c r="K231" i="3"/>
  <c r="L231" i="3"/>
  <c r="N231" i="3" s="1"/>
  <c r="M231" i="3"/>
  <c r="K232" i="3"/>
  <c r="L232" i="3"/>
  <c r="N232" i="3" s="1"/>
  <c r="M232" i="3"/>
  <c r="K233" i="3"/>
  <c r="L233" i="3"/>
  <c r="N233" i="3" s="1"/>
  <c r="M233" i="3"/>
  <c r="K234" i="3"/>
  <c r="L234" i="3"/>
  <c r="N234" i="3" s="1"/>
  <c r="M234" i="3"/>
  <c r="K235" i="3"/>
  <c r="L235" i="3"/>
  <c r="N235" i="3" s="1"/>
  <c r="M235" i="3"/>
  <c r="K236" i="3"/>
  <c r="L236" i="3"/>
  <c r="N236" i="3" s="1"/>
  <c r="M236" i="3"/>
  <c r="K237" i="3"/>
  <c r="L237" i="3"/>
  <c r="N237" i="3" s="1"/>
  <c r="M237" i="3"/>
  <c r="K238" i="3"/>
  <c r="L238" i="3"/>
  <c r="N238" i="3" s="1"/>
  <c r="M238" i="3"/>
  <c r="K239" i="3"/>
  <c r="L239" i="3"/>
  <c r="N239" i="3" s="1"/>
  <c r="M239" i="3"/>
  <c r="K240" i="3"/>
  <c r="L240" i="3"/>
  <c r="N240" i="3" s="1"/>
  <c r="M240" i="3"/>
  <c r="K241" i="3"/>
  <c r="L241" i="3"/>
  <c r="N241" i="3" s="1"/>
  <c r="M241" i="3"/>
  <c r="K242" i="3"/>
  <c r="L242" i="3"/>
  <c r="N242" i="3" s="1"/>
  <c r="M242" i="3"/>
  <c r="K243" i="3"/>
  <c r="L243" i="3"/>
  <c r="N243" i="3" s="1"/>
  <c r="M243" i="3"/>
  <c r="K244" i="3"/>
  <c r="L244" i="3"/>
  <c r="N244" i="3" s="1"/>
  <c r="M244" i="3"/>
  <c r="K245" i="3"/>
  <c r="L245" i="3"/>
  <c r="N245" i="3" s="1"/>
  <c r="M245" i="3"/>
  <c r="K246" i="3"/>
  <c r="L246" i="3"/>
  <c r="N246" i="3" s="1"/>
  <c r="M246" i="3"/>
  <c r="K247" i="3"/>
  <c r="L247" i="3"/>
  <c r="N247" i="3" s="1"/>
  <c r="M247" i="3"/>
  <c r="K248" i="3"/>
  <c r="L248" i="3"/>
  <c r="N248" i="3" s="1"/>
  <c r="M248" i="3"/>
  <c r="K249" i="3"/>
  <c r="L249" i="3"/>
  <c r="N249" i="3" s="1"/>
  <c r="M249" i="3"/>
  <c r="K250" i="3"/>
  <c r="L250" i="3"/>
  <c r="N250" i="3" s="1"/>
  <c r="M250" i="3"/>
  <c r="K251" i="3"/>
  <c r="L251" i="3"/>
  <c r="N251" i="3" s="1"/>
  <c r="M251" i="3"/>
  <c r="K252" i="3"/>
  <c r="L252" i="3"/>
  <c r="N252" i="3" s="1"/>
  <c r="M252" i="3"/>
  <c r="K253" i="3"/>
  <c r="L253" i="3"/>
  <c r="N253" i="3" s="1"/>
  <c r="M253" i="3"/>
  <c r="K254" i="3"/>
  <c r="L254" i="3"/>
  <c r="N254" i="3" s="1"/>
  <c r="M254" i="3"/>
  <c r="K255" i="3"/>
  <c r="L255" i="3"/>
  <c r="N255" i="3" s="1"/>
  <c r="M255" i="3"/>
  <c r="K256" i="3"/>
  <c r="L256" i="3"/>
  <c r="N256" i="3" s="1"/>
  <c r="M256" i="3"/>
  <c r="K257" i="3"/>
  <c r="L257" i="3"/>
  <c r="N257" i="3" s="1"/>
  <c r="M257" i="3"/>
  <c r="K258" i="3"/>
  <c r="L258" i="3"/>
  <c r="N258" i="3" s="1"/>
  <c r="M258" i="3"/>
  <c r="K259" i="3"/>
  <c r="L259" i="3"/>
  <c r="N259" i="3" s="1"/>
  <c r="M259" i="3"/>
  <c r="K260" i="3"/>
  <c r="L260" i="3"/>
  <c r="N260" i="3" s="1"/>
  <c r="M260" i="3"/>
  <c r="K261" i="3"/>
  <c r="L261" i="3"/>
  <c r="N261" i="3" s="1"/>
  <c r="M261" i="3"/>
  <c r="K262" i="3"/>
  <c r="L262" i="3"/>
  <c r="N262" i="3" s="1"/>
  <c r="M262" i="3"/>
  <c r="K263" i="3"/>
  <c r="L263" i="3"/>
  <c r="N263" i="3" s="1"/>
  <c r="M263" i="3"/>
  <c r="K264" i="3"/>
  <c r="L264" i="3"/>
  <c r="N264" i="3" s="1"/>
  <c r="M264" i="3"/>
  <c r="K265" i="3"/>
  <c r="L265" i="3"/>
  <c r="N265" i="3" s="1"/>
  <c r="M265" i="3"/>
  <c r="K266" i="3"/>
  <c r="L266" i="3"/>
  <c r="N266" i="3" s="1"/>
  <c r="M266" i="3"/>
  <c r="K267" i="3"/>
  <c r="L267" i="3"/>
  <c r="N267" i="3" s="1"/>
  <c r="M267" i="3"/>
  <c r="K268" i="3"/>
  <c r="L268" i="3"/>
  <c r="N268" i="3" s="1"/>
  <c r="M268" i="3"/>
  <c r="K269" i="3"/>
  <c r="L269" i="3"/>
  <c r="N269" i="3" s="1"/>
  <c r="M269" i="3"/>
  <c r="K270" i="3"/>
  <c r="L270" i="3"/>
  <c r="N270" i="3" s="1"/>
  <c r="M270" i="3"/>
  <c r="K271" i="3"/>
  <c r="L271" i="3"/>
  <c r="N271" i="3" s="1"/>
  <c r="M271" i="3"/>
  <c r="K272" i="3"/>
  <c r="L272" i="3"/>
  <c r="N272" i="3" s="1"/>
  <c r="M272" i="3"/>
  <c r="K273" i="3"/>
  <c r="L273" i="3"/>
  <c r="N273" i="3" s="1"/>
  <c r="M273" i="3"/>
  <c r="K274" i="3"/>
  <c r="L274" i="3"/>
  <c r="N274" i="3" s="1"/>
  <c r="M274" i="3"/>
  <c r="K275" i="3"/>
  <c r="L275" i="3"/>
  <c r="N275" i="3" s="1"/>
  <c r="M275" i="3"/>
  <c r="K276" i="3"/>
  <c r="L276" i="3"/>
  <c r="N276" i="3" s="1"/>
  <c r="M276" i="3"/>
  <c r="K277" i="3"/>
  <c r="L277" i="3"/>
  <c r="N277" i="3" s="1"/>
  <c r="M277" i="3"/>
  <c r="K278" i="3"/>
  <c r="L278" i="3"/>
  <c r="N278" i="3" s="1"/>
  <c r="M278" i="3"/>
  <c r="K279" i="3"/>
  <c r="L279" i="3"/>
  <c r="N279" i="3" s="1"/>
  <c r="M279" i="3"/>
  <c r="K280" i="3"/>
  <c r="L280" i="3"/>
  <c r="N280" i="3" s="1"/>
  <c r="M280" i="3"/>
  <c r="K281" i="3"/>
  <c r="L281" i="3"/>
  <c r="N281" i="3" s="1"/>
  <c r="M281" i="3"/>
  <c r="K282" i="3"/>
  <c r="L282" i="3"/>
  <c r="N282" i="3" s="1"/>
  <c r="M282" i="3"/>
  <c r="K283" i="3"/>
  <c r="L283" i="3"/>
  <c r="N283" i="3" s="1"/>
  <c r="M283" i="3"/>
  <c r="K284" i="3"/>
  <c r="L284" i="3"/>
  <c r="N284" i="3" s="1"/>
  <c r="M284" i="3"/>
  <c r="K285" i="3"/>
  <c r="L285" i="3"/>
  <c r="N285" i="3" s="1"/>
  <c r="M285" i="3"/>
  <c r="K286" i="3"/>
  <c r="L286" i="3"/>
  <c r="N286" i="3" s="1"/>
  <c r="M286" i="3"/>
  <c r="K287" i="3"/>
  <c r="L287" i="3"/>
  <c r="N287" i="3" s="1"/>
  <c r="M287" i="3"/>
  <c r="K288" i="3"/>
  <c r="L288" i="3"/>
  <c r="N288" i="3" s="1"/>
  <c r="M288" i="3"/>
  <c r="K289" i="3"/>
  <c r="L289" i="3"/>
  <c r="N289" i="3" s="1"/>
  <c r="M289" i="3"/>
  <c r="K290" i="3"/>
  <c r="L290" i="3"/>
  <c r="N290" i="3" s="1"/>
  <c r="M290" i="3"/>
  <c r="K291" i="3"/>
  <c r="L291" i="3"/>
  <c r="N291" i="3" s="1"/>
  <c r="M291" i="3"/>
  <c r="K292" i="3"/>
  <c r="L292" i="3"/>
  <c r="N292" i="3" s="1"/>
  <c r="M292" i="3"/>
  <c r="K293" i="3"/>
  <c r="L293" i="3"/>
  <c r="N293" i="3" s="1"/>
  <c r="M293" i="3"/>
  <c r="K294" i="3"/>
  <c r="L294" i="3"/>
  <c r="N294" i="3" s="1"/>
  <c r="M294" i="3"/>
  <c r="K295" i="3"/>
  <c r="L295" i="3"/>
  <c r="N295" i="3" s="1"/>
  <c r="M295" i="3"/>
  <c r="K296" i="3"/>
  <c r="L296" i="3"/>
  <c r="N296" i="3" s="1"/>
  <c r="M296" i="3"/>
  <c r="K297" i="3"/>
  <c r="L297" i="3"/>
  <c r="N297" i="3" s="1"/>
  <c r="M297" i="3"/>
  <c r="K298" i="3"/>
  <c r="L298" i="3"/>
  <c r="N298" i="3" s="1"/>
  <c r="M298" i="3"/>
  <c r="K299" i="3"/>
  <c r="L299" i="3"/>
  <c r="N299" i="3" s="1"/>
  <c r="M299" i="3"/>
  <c r="K300" i="3"/>
  <c r="L300" i="3"/>
  <c r="N300" i="3" s="1"/>
  <c r="M300" i="3"/>
  <c r="K301" i="3"/>
  <c r="L301" i="3"/>
  <c r="N301" i="3" s="1"/>
  <c r="M301" i="3"/>
  <c r="K302" i="3"/>
  <c r="L302" i="3"/>
  <c r="N302" i="3" s="1"/>
  <c r="M302" i="3"/>
  <c r="K303" i="3"/>
  <c r="L303" i="3"/>
  <c r="N303" i="3" s="1"/>
  <c r="M303" i="3"/>
  <c r="K304" i="3"/>
  <c r="L304" i="3"/>
  <c r="N304" i="3" s="1"/>
  <c r="M304" i="3"/>
  <c r="K305" i="3"/>
  <c r="L305" i="3"/>
  <c r="N305" i="3" s="1"/>
  <c r="M305" i="3"/>
  <c r="K306" i="3"/>
  <c r="L306" i="3"/>
  <c r="N306" i="3" s="1"/>
  <c r="M306" i="3"/>
  <c r="K307" i="3"/>
  <c r="L307" i="3"/>
  <c r="N307" i="3" s="1"/>
  <c r="M307" i="3"/>
  <c r="K308" i="3"/>
  <c r="L308" i="3"/>
  <c r="N308" i="3" s="1"/>
  <c r="M308" i="3"/>
  <c r="K309" i="3"/>
  <c r="L309" i="3"/>
  <c r="N309" i="3" s="1"/>
  <c r="M309" i="3"/>
  <c r="K310" i="3"/>
  <c r="L310" i="3"/>
  <c r="N310" i="3" s="1"/>
  <c r="M310" i="3"/>
  <c r="K311" i="3"/>
  <c r="L311" i="3"/>
  <c r="N311" i="3" s="1"/>
  <c r="M311" i="3"/>
  <c r="K312" i="3"/>
  <c r="L312" i="3"/>
  <c r="N312" i="3" s="1"/>
  <c r="M312" i="3"/>
  <c r="K313" i="3"/>
  <c r="L313" i="3"/>
  <c r="N313" i="3" s="1"/>
  <c r="M313" i="3"/>
  <c r="K314" i="3"/>
  <c r="L314" i="3"/>
  <c r="N314" i="3" s="1"/>
  <c r="M314" i="3"/>
  <c r="K315" i="3"/>
  <c r="L315" i="3"/>
  <c r="N315" i="3" s="1"/>
  <c r="M315" i="3"/>
  <c r="K316" i="3"/>
  <c r="L316" i="3"/>
  <c r="N316" i="3" s="1"/>
  <c r="M316" i="3"/>
  <c r="K317" i="3"/>
  <c r="L317" i="3"/>
  <c r="N317" i="3" s="1"/>
  <c r="M317" i="3"/>
  <c r="K318" i="3"/>
  <c r="L318" i="3"/>
  <c r="N318" i="3" s="1"/>
  <c r="M318" i="3"/>
  <c r="K319" i="3"/>
  <c r="L319" i="3"/>
  <c r="N319" i="3" s="1"/>
  <c r="M319" i="3"/>
  <c r="K320" i="3"/>
  <c r="L320" i="3"/>
  <c r="N320" i="3" s="1"/>
  <c r="M320" i="3"/>
  <c r="K321" i="3"/>
  <c r="L321" i="3"/>
  <c r="N321" i="3" s="1"/>
  <c r="M321" i="3"/>
  <c r="K322" i="3"/>
  <c r="L322" i="3"/>
  <c r="N322" i="3" s="1"/>
  <c r="M322" i="3"/>
  <c r="K323" i="3"/>
  <c r="L323" i="3"/>
  <c r="N323" i="3" s="1"/>
  <c r="M323" i="3"/>
  <c r="K324" i="3"/>
  <c r="L324" i="3"/>
  <c r="N324" i="3" s="1"/>
  <c r="M324" i="3"/>
  <c r="K325" i="3"/>
  <c r="L325" i="3"/>
  <c r="N325" i="3" s="1"/>
  <c r="M325" i="3"/>
  <c r="K326" i="3"/>
  <c r="L326" i="3"/>
  <c r="N326" i="3" s="1"/>
  <c r="M326" i="3"/>
  <c r="K327" i="3"/>
  <c r="L327" i="3"/>
  <c r="N327" i="3" s="1"/>
  <c r="M327" i="3"/>
  <c r="K328" i="3"/>
  <c r="L328" i="3"/>
  <c r="N328" i="3" s="1"/>
  <c r="M328" i="3"/>
  <c r="K329" i="3"/>
  <c r="L329" i="3"/>
  <c r="N329" i="3" s="1"/>
  <c r="M329" i="3"/>
  <c r="K330" i="3"/>
  <c r="L330" i="3"/>
  <c r="N330" i="3" s="1"/>
  <c r="M330" i="3"/>
  <c r="K331" i="3"/>
  <c r="L331" i="3"/>
  <c r="N331" i="3" s="1"/>
  <c r="M331" i="3"/>
  <c r="K332" i="3"/>
  <c r="L332" i="3"/>
  <c r="N332" i="3" s="1"/>
  <c r="M332" i="3"/>
  <c r="K333" i="3"/>
  <c r="L333" i="3"/>
  <c r="N333" i="3" s="1"/>
  <c r="M333" i="3"/>
  <c r="K334" i="3"/>
  <c r="L334" i="3"/>
  <c r="N334" i="3" s="1"/>
  <c r="M334" i="3"/>
  <c r="K335" i="3"/>
  <c r="L335" i="3"/>
  <c r="N335" i="3" s="1"/>
  <c r="M335" i="3"/>
  <c r="K336" i="3"/>
  <c r="L336" i="3"/>
  <c r="N336" i="3" s="1"/>
  <c r="M336" i="3"/>
  <c r="K337" i="3"/>
  <c r="L337" i="3"/>
  <c r="N337" i="3" s="1"/>
  <c r="M337" i="3"/>
  <c r="K338" i="3"/>
  <c r="L338" i="3"/>
  <c r="N338" i="3" s="1"/>
  <c r="M338" i="3"/>
  <c r="K339" i="3"/>
  <c r="L339" i="3"/>
  <c r="N339" i="3" s="1"/>
  <c r="M339" i="3"/>
  <c r="K340" i="3"/>
  <c r="L340" i="3"/>
  <c r="N340" i="3" s="1"/>
  <c r="M340" i="3"/>
  <c r="K341" i="3"/>
  <c r="L341" i="3"/>
  <c r="N341" i="3" s="1"/>
  <c r="M341" i="3"/>
  <c r="K342" i="3"/>
  <c r="L342" i="3"/>
  <c r="N342" i="3" s="1"/>
  <c r="M342" i="3"/>
  <c r="K343" i="3"/>
  <c r="L343" i="3"/>
  <c r="N343" i="3" s="1"/>
  <c r="M343" i="3"/>
  <c r="K344" i="3"/>
  <c r="L344" i="3"/>
  <c r="N344" i="3" s="1"/>
  <c r="M344" i="3"/>
  <c r="K345" i="3"/>
  <c r="L345" i="3"/>
  <c r="N345" i="3" s="1"/>
  <c r="M345" i="3"/>
  <c r="K346" i="3"/>
  <c r="L346" i="3"/>
  <c r="N346" i="3" s="1"/>
  <c r="M346" i="3"/>
  <c r="K347" i="3"/>
  <c r="L347" i="3"/>
  <c r="N347" i="3" s="1"/>
  <c r="M347" i="3"/>
  <c r="K348" i="3"/>
  <c r="L348" i="3"/>
  <c r="N348" i="3" s="1"/>
  <c r="M348" i="3"/>
  <c r="K349" i="3"/>
  <c r="L349" i="3"/>
  <c r="N349" i="3" s="1"/>
  <c r="M349" i="3"/>
  <c r="K350" i="3"/>
  <c r="L350" i="3"/>
  <c r="N350" i="3" s="1"/>
  <c r="M350" i="3"/>
  <c r="K351" i="3"/>
  <c r="L351" i="3"/>
  <c r="N351" i="3" s="1"/>
  <c r="M351" i="3"/>
  <c r="K352" i="3"/>
  <c r="L352" i="3"/>
  <c r="N352" i="3" s="1"/>
  <c r="M352" i="3"/>
  <c r="K353" i="3"/>
  <c r="L353" i="3"/>
  <c r="N353" i="3" s="1"/>
  <c r="M353" i="3"/>
  <c r="K354" i="3"/>
  <c r="L354" i="3"/>
  <c r="N354" i="3" s="1"/>
  <c r="M354" i="3"/>
  <c r="K355" i="3"/>
  <c r="L355" i="3"/>
  <c r="N355" i="3" s="1"/>
  <c r="M355" i="3"/>
  <c r="K356" i="3"/>
  <c r="L356" i="3"/>
  <c r="N356" i="3" s="1"/>
  <c r="M356" i="3"/>
  <c r="K357" i="3"/>
  <c r="L357" i="3"/>
  <c r="N357" i="3" s="1"/>
  <c r="M357" i="3"/>
  <c r="K358" i="3"/>
  <c r="L358" i="3"/>
  <c r="N358" i="3" s="1"/>
  <c r="M358" i="3"/>
  <c r="K359" i="3"/>
  <c r="L359" i="3"/>
  <c r="N359" i="3" s="1"/>
  <c r="M359" i="3"/>
  <c r="K360" i="3"/>
  <c r="L360" i="3"/>
  <c r="N360" i="3" s="1"/>
  <c r="M360" i="3"/>
  <c r="K361" i="3"/>
  <c r="L361" i="3"/>
  <c r="N361" i="3" s="1"/>
  <c r="M361" i="3"/>
  <c r="K362" i="3"/>
  <c r="L362" i="3"/>
  <c r="N362" i="3" s="1"/>
  <c r="M362" i="3"/>
  <c r="K363" i="3"/>
  <c r="L363" i="3"/>
  <c r="N363" i="3" s="1"/>
  <c r="M363" i="3"/>
  <c r="K364" i="3"/>
  <c r="L364" i="3"/>
  <c r="N364" i="3" s="1"/>
  <c r="M364" i="3"/>
  <c r="K365" i="3"/>
  <c r="L365" i="3"/>
  <c r="N365" i="3" s="1"/>
  <c r="M365" i="3"/>
  <c r="K366" i="3"/>
  <c r="L366" i="3"/>
  <c r="N366" i="3" s="1"/>
  <c r="M366" i="3"/>
  <c r="K367" i="3"/>
  <c r="L367" i="3"/>
  <c r="N367" i="3" s="1"/>
  <c r="M367" i="3"/>
  <c r="K368" i="3"/>
  <c r="L368" i="3"/>
  <c r="N368" i="3" s="1"/>
  <c r="M368" i="3"/>
  <c r="K369" i="3"/>
  <c r="L369" i="3"/>
  <c r="N369" i="3" s="1"/>
  <c r="M369" i="3"/>
  <c r="K370" i="3"/>
  <c r="L370" i="3"/>
  <c r="N370" i="3" s="1"/>
  <c r="M370" i="3"/>
  <c r="K371" i="3"/>
  <c r="L371" i="3"/>
  <c r="N371" i="3" s="1"/>
  <c r="M371" i="3"/>
  <c r="K372" i="3"/>
  <c r="L372" i="3"/>
  <c r="N372" i="3" s="1"/>
  <c r="M372" i="3"/>
  <c r="K373" i="3"/>
  <c r="L373" i="3"/>
  <c r="N373" i="3" s="1"/>
  <c r="M373" i="3"/>
  <c r="K374" i="3"/>
  <c r="L374" i="3"/>
  <c r="N374" i="3" s="1"/>
  <c r="M374" i="3"/>
  <c r="K375" i="3"/>
  <c r="L375" i="3"/>
  <c r="N375" i="3" s="1"/>
  <c r="M375" i="3"/>
  <c r="K376" i="3"/>
  <c r="L376" i="3"/>
  <c r="N376" i="3" s="1"/>
  <c r="M376" i="3"/>
  <c r="K377" i="3"/>
  <c r="L377" i="3"/>
  <c r="N377" i="3" s="1"/>
  <c r="M377" i="3"/>
  <c r="K378" i="3"/>
  <c r="L378" i="3"/>
  <c r="N378" i="3" s="1"/>
  <c r="M378" i="3"/>
  <c r="K379" i="3"/>
  <c r="L379" i="3"/>
  <c r="N379" i="3" s="1"/>
  <c r="M379" i="3"/>
  <c r="K380" i="3"/>
  <c r="L380" i="3"/>
  <c r="N380" i="3" s="1"/>
  <c r="M380" i="3"/>
  <c r="K381" i="3"/>
  <c r="L381" i="3"/>
  <c r="N381" i="3" s="1"/>
  <c r="M381" i="3"/>
  <c r="K382" i="3"/>
  <c r="L382" i="3"/>
  <c r="N382" i="3" s="1"/>
  <c r="M382" i="3"/>
  <c r="K383" i="3"/>
  <c r="L383" i="3"/>
  <c r="N383" i="3" s="1"/>
  <c r="M383" i="3"/>
  <c r="K384" i="3"/>
  <c r="L384" i="3"/>
  <c r="N384" i="3" s="1"/>
  <c r="M384" i="3"/>
  <c r="K385" i="3"/>
  <c r="L385" i="3"/>
  <c r="N385" i="3" s="1"/>
  <c r="M385" i="3"/>
  <c r="K386" i="3"/>
  <c r="L386" i="3"/>
  <c r="N386" i="3" s="1"/>
  <c r="M386" i="3"/>
  <c r="K387" i="3"/>
  <c r="L387" i="3"/>
  <c r="N387" i="3" s="1"/>
  <c r="M387" i="3"/>
  <c r="K388" i="3"/>
  <c r="L388" i="3"/>
  <c r="N388" i="3" s="1"/>
  <c r="M388" i="3"/>
  <c r="K389" i="3"/>
  <c r="L389" i="3"/>
  <c r="N389" i="3" s="1"/>
  <c r="M389" i="3"/>
  <c r="K390" i="3"/>
  <c r="L390" i="3"/>
  <c r="N390" i="3" s="1"/>
  <c r="M390" i="3"/>
  <c r="K391" i="3"/>
  <c r="L391" i="3"/>
  <c r="N391" i="3" s="1"/>
  <c r="M391" i="3"/>
  <c r="K392" i="3"/>
  <c r="L392" i="3"/>
  <c r="N392" i="3" s="1"/>
  <c r="M392" i="3"/>
  <c r="K393" i="3"/>
  <c r="L393" i="3"/>
  <c r="N393" i="3" s="1"/>
  <c r="M393" i="3"/>
  <c r="K394" i="3"/>
  <c r="L394" i="3"/>
  <c r="N394" i="3" s="1"/>
  <c r="M394" i="3"/>
  <c r="K395" i="3"/>
  <c r="L395" i="3"/>
  <c r="N395" i="3" s="1"/>
  <c r="M395" i="3"/>
  <c r="K396" i="3"/>
  <c r="L396" i="3"/>
  <c r="N396" i="3" s="1"/>
  <c r="M396" i="3"/>
  <c r="K397" i="3"/>
  <c r="L397" i="3"/>
  <c r="N397" i="3" s="1"/>
  <c r="M397" i="3"/>
  <c r="K398" i="3"/>
  <c r="L398" i="3"/>
  <c r="N398" i="3" s="1"/>
  <c r="M398" i="3"/>
  <c r="K399" i="3"/>
  <c r="L399" i="3"/>
  <c r="N399" i="3" s="1"/>
  <c r="M399" i="3"/>
  <c r="K400" i="3"/>
  <c r="L400" i="3"/>
  <c r="N400" i="3" s="1"/>
  <c r="M400" i="3"/>
  <c r="K401" i="3"/>
  <c r="L401" i="3"/>
  <c r="N401" i="3" s="1"/>
  <c r="M401" i="3"/>
  <c r="K402" i="3"/>
  <c r="L402" i="3"/>
  <c r="N402" i="3" s="1"/>
  <c r="M402" i="3"/>
  <c r="K403" i="3"/>
  <c r="L403" i="3"/>
  <c r="N403" i="3" s="1"/>
  <c r="M403" i="3"/>
  <c r="K404" i="3"/>
  <c r="L404" i="3"/>
  <c r="N404" i="3" s="1"/>
  <c r="M404" i="3"/>
  <c r="K405" i="3"/>
  <c r="L405" i="3"/>
  <c r="N405" i="3" s="1"/>
  <c r="M405" i="3"/>
  <c r="K406" i="3"/>
  <c r="L406" i="3"/>
  <c r="N406" i="3" s="1"/>
  <c r="M406" i="3"/>
  <c r="K407" i="3"/>
  <c r="L407" i="3"/>
  <c r="N407" i="3" s="1"/>
  <c r="M407" i="3"/>
  <c r="K408" i="3"/>
  <c r="L408" i="3"/>
  <c r="N408" i="3" s="1"/>
  <c r="M408" i="3"/>
  <c r="K409" i="3"/>
  <c r="L409" i="3"/>
  <c r="N409" i="3" s="1"/>
  <c r="M409" i="3"/>
  <c r="K410" i="3"/>
  <c r="L410" i="3"/>
  <c r="N410" i="3" s="1"/>
  <c r="M410" i="3"/>
  <c r="K411" i="3"/>
  <c r="L411" i="3"/>
  <c r="N411" i="3" s="1"/>
  <c r="M411" i="3"/>
  <c r="K412" i="3"/>
  <c r="L412" i="3"/>
  <c r="N412" i="3" s="1"/>
  <c r="M412" i="3"/>
  <c r="K413" i="3"/>
  <c r="L413" i="3"/>
  <c r="N413" i="3" s="1"/>
  <c r="M413" i="3"/>
  <c r="K414" i="3"/>
  <c r="L414" i="3"/>
  <c r="N414" i="3" s="1"/>
  <c r="M414" i="3"/>
  <c r="K415" i="3"/>
  <c r="L415" i="3"/>
  <c r="N415" i="3" s="1"/>
  <c r="M415" i="3"/>
  <c r="K416" i="3"/>
  <c r="L416" i="3"/>
  <c r="N416" i="3" s="1"/>
  <c r="M416" i="3"/>
  <c r="K417" i="3"/>
  <c r="L417" i="3"/>
  <c r="N417" i="3" s="1"/>
  <c r="M417" i="3"/>
  <c r="K418" i="3"/>
  <c r="L418" i="3"/>
  <c r="N418" i="3" s="1"/>
  <c r="M418" i="3"/>
  <c r="K419" i="3"/>
  <c r="L419" i="3"/>
  <c r="N419" i="3" s="1"/>
  <c r="M419" i="3"/>
  <c r="K420" i="3"/>
  <c r="L420" i="3"/>
  <c r="N420" i="3" s="1"/>
  <c r="M420" i="3"/>
  <c r="K421" i="3"/>
  <c r="L421" i="3"/>
  <c r="N421" i="3" s="1"/>
  <c r="M421" i="3"/>
  <c r="K422" i="3"/>
  <c r="L422" i="3"/>
  <c r="N422" i="3" s="1"/>
  <c r="M422" i="3"/>
  <c r="K423" i="3"/>
  <c r="L423" i="3"/>
  <c r="N423" i="3" s="1"/>
  <c r="M423" i="3"/>
  <c r="K424" i="3"/>
  <c r="L424" i="3"/>
  <c r="N424" i="3" s="1"/>
  <c r="M424" i="3"/>
  <c r="K425" i="3"/>
  <c r="L425" i="3"/>
  <c r="N425" i="3" s="1"/>
  <c r="M425" i="3"/>
  <c r="K426" i="3"/>
  <c r="L426" i="3"/>
  <c r="N426" i="3" s="1"/>
  <c r="M426" i="3"/>
  <c r="K427" i="3"/>
  <c r="L427" i="3"/>
  <c r="N427" i="3" s="1"/>
  <c r="M427" i="3"/>
  <c r="K428" i="3"/>
  <c r="L428" i="3"/>
  <c r="N428" i="3" s="1"/>
  <c r="M428" i="3"/>
  <c r="K429" i="3"/>
  <c r="L429" i="3"/>
  <c r="N429" i="3" s="1"/>
  <c r="M429" i="3"/>
  <c r="K430" i="3"/>
  <c r="L430" i="3"/>
  <c r="N430" i="3" s="1"/>
  <c r="M430" i="3"/>
  <c r="K431" i="3"/>
  <c r="L431" i="3"/>
  <c r="N431" i="3" s="1"/>
  <c r="M431" i="3"/>
  <c r="K432" i="3"/>
  <c r="L432" i="3"/>
  <c r="N432" i="3" s="1"/>
  <c r="M432" i="3"/>
  <c r="K433" i="3"/>
  <c r="L433" i="3"/>
  <c r="N433" i="3" s="1"/>
  <c r="M433" i="3"/>
  <c r="K434" i="3"/>
  <c r="L434" i="3"/>
  <c r="N434" i="3" s="1"/>
  <c r="M434" i="3"/>
  <c r="K435" i="3"/>
  <c r="L435" i="3"/>
  <c r="N435" i="3" s="1"/>
  <c r="M435" i="3"/>
  <c r="K436" i="3"/>
  <c r="L436" i="3"/>
  <c r="N436" i="3" s="1"/>
  <c r="M436" i="3"/>
  <c r="K437" i="3"/>
  <c r="L437" i="3"/>
  <c r="N437" i="3" s="1"/>
  <c r="M437" i="3"/>
  <c r="K438" i="3"/>
  <c r="L438" i="3"/>
  <c r="N438" i="3" s="1"/>
  <c r="M438" i="3"/>
  <c r="K439" i="3"/>
  <c r="L439" i="3"/>
  <c r="N439" i="3" s="1"/>
  <c r="M439" i="3"/>
  <c r="K440" i="3"/>
  <c r="L440" i="3"/>
  <c r="N440" i="3" s="1"/>
  <c r="M440" i="3"/>
  <c r="K441" i="3"/>
  <c r="L441" i="3"/>
  <c r="N441" i="3" s="1"/>
  <c r="M441" i="3"/>
  <c r="K442" i="3"/>
  <c r="L442" i="3"/>
  <c r="N442" i="3" s="1"/>
  <c r="M442" i="3"/>
  <c r="K443" i="3"/>
  <c r="L443" i="3"/>
  <c r="N443" i="3" s="1"/>
  <c r="M443" i="3"/>
  <c r="K444" i="3"/>
  <c r="L444" i="3"/>
  <c r="N444" i="3" s="1"/>
  <c r="M444" i="3"/>
  <c r="K445" i="3"/>
  <c r="L445" i="3"/>
  <c r="N445" i="3" s="1"/>
  <c r="M445" i="3"/>
  <c r="K446" i="3"/>
  <c r="L446" i="3"/>
  <c r="N446" i="3" s="1"/>
  <c r="M446" i="3"/>
  <c r="K447" i="3"/>
  <c r="L447" i="3"/>
  <c r="N447" i="3" s="1"/>
  <c r="M447" i="3"/>
  <c r="K448" i="3"/>
  <c r="L448" i="3"/>
  <c r="N448" i="3" s="1"/>
  <c r="M448" i="3"/>
  <c r="K449" i="3"/>
  <c r="L449" i="3"/>
  <c r="N449" i="3" s="1"/>
  <c r="M449" i="3"/>
  <c r="K450" i="3"/>
  <c r="L450" i="3"/>
  <c r="N450" i="3" s="1"/>
  <c r="M450" i="3"/>
  <c r="K451" i="3"/>
  <c r="L451" i="3"/>
  <c r="N451" i="3" s="1"/>
  <c r="M451" i="3"/>
  <c r="K452" i="3"/>
  <c r="L452" i="3"/>
  <c r="N452" i="3" s="1"/>
  <c r="M452" i="3"/>
  <c r="K453" i="3"/>
  <c r="L453" i="3"/>
  <c r="N453" i="3" s="1"/>
  <c r="M453" i="3"/>
  <c r="K454" i="3"/>
  <c r="L454" i="3"/>
  <c r="N454" i="3" s="1"/>
  <c r="M454" i="3"/>
  <c r="K455" i="3"/>
  <c r="L455" i="3"/>
  <c r="N455" i="3" s="1"/>
  <c r="M455" i="3"/>
  <c r="K456" i="3"/>
  <c r="L456" i="3"/>
  <c r="N456" i="3" s="1"/>
  <c r="M456" i="3"/>
  <c r="K457" i="3"/>
  <c r="L457" i="3"/>
  <c r="N457" i="3" s="1"/>
  <c r="M457" i="3"/>
  <c r="K458" i="3"/>
  <c r="L458" i="3"/>
  <c r="N458" i="3" s="1"/>
  <c r="M458" i="3"/>
  <c r="K459" i="3"/>
  <c r="L459" i="3"/>
  <c r="N459" i="3" s="1"/>
  <c r="M459" i="3"/>
  <c r="K460" i="3"/>
  <c r="L460" i="3"/>
  <c r="N460" i="3" s="1"/>
  <c r="M460" i="3"/>
  <c r="K461" i="3"/>
  <c r="L461" i="3"/>
  <c r="N461" i="3" s="1"/>
  <c r="M461" i="3"/>
  <c r="K462" i="3"/>
  <c r="L462" i="3"/>
  <c r="N462" i="3" s="1"/>
  <c r="M462" i="3"/>
  <c r="K463" i="3"/>
  <c r="L463" i="3"/>
  <c r="N463" i="3" s="1"/>
  <c r="M463" i="3"/>
  <c r="K464" i="3"/>
  <c r="L464" i="3"/>
  <c r="N464" i="3" s="1"/>
  <c r="M464" i="3"/>
  <c r="K465" i="3"/>
  <c r="L465" i="3"/>
  <c r="N465" i="3" s="1"/>
  <c r="M465" i="3"/>
  <c r="K466" i="3"/>
  <c r="L466" i="3"/>
  <c r="N466" i="3" s="1"/>
  <c r="M466" i="3"/>
  <c r="K467" i="3"/>
  <c r="L467" i="3"/>
  <c r="N467" i="3" s="1"/>
  <c r="M467" i="3"/>
  <c r="K468" i="3"/>
  <c r="L468" i="3"/>
  <c r="N468" i="3" s="1"/>
  <c r="M468" i="3"/>
  <c r="K469" i="3"/>
  <c r="L469" i="3"/>
  <c r="N469" i="3" s="1"/>
  <c r="M469" i="3"/>
  <c r="K470" i="3"/>
  <c r="L470" i="3"/>
  <c r="N470" i="3" s="1"/>
  <c r="M470" i="3"/>
  <c r="K471" i="3"/>
  <c r="L471" i="3"/>
  <c r="N471" i="3" s="1"/>
  <c r="M471" i="3"/>
  <c r="K472" i="3"/>
  <c r="L472" i="3"/>
  <c r="N472" i="3" s="1"/>
  <c r="M472" i="3"/>
  <c r="K473" i="3"/>
  <c r="L473" i="3"/>
  <c r="N473" i="3" s="1"/>
  <c r="M473" i="3"/>
  <c r="K474" i="3"/>
  <c r="L474" i="3"/>
  <c r="N474" i="3" s="1"/>
  <c r="M474" i="3"/>
  <c r="K475" i="3"/>
  <c r="L475" i="3"/>
  <c r="N475" i="3" s="1"/>
  <c r="M475" i="3"/>
  <c r="K476" i="3"/>
  <c r="L476" i="3"/>
  <c r="N476" i="3" s="1"/>
  <c r="M476" i="3"/>
  <c r="K477" i="3"/>
  <c r="L477" i="3"/>
  <c r="N477" i="3" s="1"/>
  <c r="M477" i="3"/>
  <c r="K478" i="3"/>
  <c r="L478" i="3"/>
  <c r="N478" i="3" s="1"/>
  <c r="M478" i="3"/>
  <c r="K479" i="3"/>
  <c r="L479" i="3"/>
  <c r="N479" i="3" s="1"/>
  <c r="M479" i="3"/>
  <c r="K480" i="3"/>
  <c r="L480" i="3"/>
  <c r="N480" i="3" s="1"/>
  <c r="M480" i="3"/>
  <c r="K481" i="3"/>
  <c r="L481" i="3"/>
  <c r="N481" i="3" s="1"/>
  <c r="M481" i="3"/>
  <c r="K482" i="3"/>
  <c r="L482" i="3"/>
  <c r="N482" i="3" s="1"/>
  <c r="M482" i="3"/>
  <c r="K483" i="3"/>
  <c r="L483" i="3"/>
  <c r="N483" i="3" s="1"/>
  <c r="M483" i="3"/>
  <c r="K484" i="3"/>
  <c r="L484" i="3"/>
  <c r="N484" i="3" s="1"/>
  <c r="M484" i="3"/>
  <c r="K485" i="3"/>
  <c r="L485" i="3"/>
  <c r="N485" i="3" s="1"/>
  <c r="M485" i="3"/>
  <c r="K486" i="3"/>
  <c r="L486" i="3"/>
  <c r="N486" i="3" s="1"/>
  <c r="M486" i="3"/>
  <c r="K487" i="3"/>
  <c r="L487" i="3"/>
  <c r="N487" i="3" s="1"/>
  <c r="M487" i="3"/>
  <c r="K488" i="3"/>
  <c r="L488" i="3"/>
  <c r="N488" i="3" s="1"/>
  <c r="M488" i="3"/>
  <c r="K489" i="3"/>
  <c r="L489" i="3"/>
  <c r="N489" i="3" s="1"/>
  <c r="M489" i="3"/>
  <c r="K490" i="3"/>
  <c r="L490" i="3"/>
  <c r="N490" i="3" s="1"/>
  <c r="M490" i="3"/>
  <c r="K491" i="3"/>
  <c r="L491" i="3"/>
  <c r="N491" i="3" s="1"/>
  <c r="M491" i="3"/>
  <c r="K492" i="3"/>
  <c r="L492" i="3"/>
  <c r="N492" i="3" s="1"/>
  <c r="M492" i="3"/>
  <c r="K493" i="3"/>
  <c r="L493" i="3"/>
  <c r="N493" i="3" s="1"/>
  <c r="M493" i="3"/>
  <c r="K494" i="3"/>
  <c r="L494" i="3"/>
  <c r="N494" i="3" s="1"/>
  <c r="M494" i="3"/>
  <c r="K495" i="3"/>
  <c r="L495" i="3"/>
  <c r="N495" i="3" s="1"/>
  <c r="M495" i="3"/>
  <c r="K496" i="3"/>
  <c r="L496" i="3"/>
  <c r="N496" i="3" s="1"/>
  <c r="M496" i="3"/>
  <c r="K497" i="3"/>
  <c r="L497" i="3"/>
  <c r="N497" i="3" s="1"/>
  <c r="M497" i="3"/>
  <c r="K498" i="3"/>
  <c r="L498" i="3"/>
  <c r="N498" i="3" s="1"/>
  <c r="M498" i="3"/>
  <c r="K499" i="3"/>
  <c r="L499" i="3"/>
  <c r="N499" i="3" s="1"/>
  <c r="M499" i="3"/>
  <c r="K500" i="3"/>
  <c r="L500" i="3"/>
  <c r="N500" i="3" s="1"/>
  <c r="M500" i="3"/>
  <c r="K501" i="3"/>
  <c r="L501" i="3"/>
  <c r="N501" i="3" s="1"/>
  <c r="M501" i="3"/>
  <c r="K502" i="3"/>
  <c r="L502" i="3"/>
  <c r="N502" i="3" s="1"/>
  <c r="M502" i="3"/>
  <c r="K503" i="3"/>
  <c r="L503" i="3"/>
  <c r="N503" i="3" s="1"/>
  <c r="M503" i="3"/>
  <c r="K504" i="3"/>
  <c r="L504" i="3"/>
  <c r="N504" i="3" s="1"/>
  <c r="M504" i="3"/>
  <c r="K505" i="3"/>
  <c r="L505" i="3"/>
  <c r="N505" i="3" s="1"/>
  <c r="M505" i="3"/>
  <c r="K506" i="3"/>
  <c r="L506" i="3"/>
  <c r="N506" i="3" s="1"/>
  <c r="M506" i="3"/>
  <c r="K507" i="3"/>
  <c r="L507" i="3"/>
  <c r="N507" i="3" s="1"/>
  <c r="M507" i="3"/>
  <c r="K508" i="3"/>
  <c r="L508" i="3"/>
  <c r="N508" i="3" s="1"/>
  <c r="M508" i="3"/>
  <c r="K509" i="3"/>
  <c r="L509" i="3"/>
  <c r="N509" i="3" s="1"/>
  <c r="M509" i="3"/>
  <c r="K510" i="3"/>
  <c r="L510" i="3"/>
  <c r="N510" i="3" s="1"/>
  <c r="M510" i="3"/>
  <c r="K511" i="3"/>
  <c r="L511" i="3"/>
  <c r="N511" i="3" s="1"/>
  <c r="M511" i="3"/>
  <c r="K512" i="3"/>
  <c r="L512" i="3"/>
  <c r="N512" i="3" s="1"/>
  <c r="M512" i="3"/>
  <c r="K513" i="3"/>
  <c r="L513" i="3"/>
  <c r="N513" i="3" s="1"/>
  <c r="M513" i="3"/>
  <c r="K514" i="3"/>
  <c r="L514" i="3"/>
  <c r="N514" i="3" s="1"/>
  <c r="M514" i="3"/>
  <c r="K515" i="3"/>
  <c r="L515" i="3"/>
  <c r="N515" i="3" s="1"/>
  <c r="M515" i="3"/>
  <c r="K516" i="3"/>
  <c r="L516" i="3"/>
  <c r="N516" i="3" s="1"/>
  <c r="M516" i="3"/>
  <c r="K517" i="3"/>
  <c r="L517" i="3"/>
  <c r="N517" i="3" s="1"/>
  <c r="M517" i="3"/>
  <c r="K518" i="3"/>
  <c r="L518" i="3"/>
  <c r="N518" i="3" s="1"/>
  <c r="M518" i="3"/>
  <c r="K519" i="3"/>
  <c r="L519" i="3"/>
  <c r="N519" i="3" s="1"/>
  <c r="M519" i="3"/>
  <c r="K520" i="3"/>
  <c r="L520" i="3"/>
  <c r="N520" i="3" s="1"/>
  <c r="M520" i="3"/>
  <c r="K521" i="3"/>
  <c r="L521" i="3"/>
  <c r="N521" i="3" s="1"/>
  <c r="M521" i="3"/>
  <c r="K522" i="3"/>
  <c r="L522" i="3"/>
  <c r="N522" i="3" s="1"/>
  <c r="M522" i="3"/>
  <c r="K523" i="3"/>
  <c r="L523" i="3"/>
  <c r="N523" i="3" s="1"/>
  <c r="M523" i="3"/>
  <c r="K524" i="3"/>
  <c r="L524" i="3"/>
  <c r="N524" i="3" s="1"/>
  <c r="M524" i="3"/>
  <c r="K525" i="3"/>
  <c r="L525" i="3"/>
  <c r="N525" i="3" s="1"/>
  <c r="M525" i="3"/>
  <c r="K526" i="3"/>
  <c r="L526" i="3"/>
  <c r="N526" i="3" s="1"/>
  <c r="M526" i="3"/>
  <c r="K527" i="3"/>
  <c r="L527" i="3"/>
  <c r="N527" i="3" s="1"/>
  <c r="M527" i="3"/>
  <c r="K528" i="3"/>
  <c r="L528" i="3"/>
  <c r="N528" i="3" s="1"/>
  <c r="M528" i="3"/>
  <c r="K529" i="3"/>
  <c r="L529" i="3"/>
  <c r="N529" i="3" s="1"/>
  <c r="M529" i="3"/>
  <c r="M3" i="3"/>
  <c r="L3" i="3"/>
  <c r="N3" i="3" s="1"/>
  <c r="K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J529" i="3" a="1"/>
  <c r="J529" i="3" s="1"/>
  <c r="J528" i="3" a="1"/>
  <c r="J528" i="3" s="1"/>
  <c r="J527" i="3" a="1"/>
  <c r="J527" i="3" s="1"/>
  <c r="J526" i="3" a="1"/>
  <c r="J526" i="3" s="1"/>
  <c r="J525" i="3" a="1"/>
  <c r="J525" i="3" s="1"/>
  <c r="J524" i="3" a="1"/>
  <c r="J524" i="3" s="1"/>
  <c r="J523" i="3" a="1"/>
  <c r="J523" i="3" s="1"/>
  <c r="J522" i="3" a="1"/>
  <c r="J522" i="3" s="1"/>
  <c r="J521" i="3" a="1"/>
  <c r="J521" i="3" s="1"/>
  <c r="J520" i="3" a="1"/>
  <c r="J520" i="3" s="1"/>
  <c r="J519" i="3" a="1"/>
  <c r="J519" i="3" s="1"/>
  <c r="J518" i="3" a="1"/>
  <c r="J518" i="3" s="1"/>
  <c r="J517" i="3" a="1"/>
  <c r="J517" i="3" s="1"/>
  <c r="J516" i="3" a="1"/>
  <c r="J516" i="3" s="1"/>
  <c r="J515" i="3" a="1"/>
  <c r="J515" i="3" s="1"/>
  <c r="J514" i="3" a="1"/>
  <c r="J514" i="3" s="1"/>
  <c r="J513" i="3" a="1"/>
  <c r="J513" i="3" s="1"/>
  <c r="J512" i="3" a="1"/>
  <c r="J512" i="3" s="1"/>
  <c r="J511" i="3" a="1"/>
  <c r="J511" i="3" s="1"/>
  <c r="J510" i="3" a="1"/>
  <c r="J510" i="3" s="1"/>
  <c r="J509" i="3" a="1"/>
  <c r="J509" i="3" s="1"/>
  <c r="J508" i="3" a="1"/>
  <c r="J508" i="3" s="1"/>
  <c r="J507" i="3" a="1"/>
  <c r="J507" i="3" s="1"/>
  <c r="J506" i="3" a="1"/>
  <c r="J506" i="3" s="1"/>
  <c r="J505" i="3" a="1"/>
  <c r="J505" i="3" s="1"/>
  <c r="J504" i="3" a="1"/>
  <c r="J504" i="3" s="1"/>
  <c r="J503" i="3" a="1"/>
  <c r="J503" i="3" s="1"/>
  <c r="J502" i="3" a="1"/>
  <c r="J502" i="3" s="1"/>
  <c r="J501" i="3" a="1"/>
  <c r="J501" i="3" s="1"/>
  <c r="J500" i="3" a="1"/>
  <c r="J500" i="3" s="1"/>
  <c r="J499" i="3" a="1"/>
  <c r="J499" i="3" s="1"/>
  <c r="J498" i="3" a="1"/>
  <c r="J498" i="3" s="1"/>
  <c r="J497" i="3" a="1"/>
  <c r="J497" i="3" s="1"/>
  <c r="J496" i="3" a="1"/>
  <c r="J496" i="3" s="1"/>
  <c r="J495" i="3" a="1"/>
  <c r="J495" i="3" s="1"/>
  <c r="J494" i="3" a="1"/>
  <c r="J494" i="3" s="1"/>
  <c r="J493" i="3" a="1"/>
  <c r="J493" i="3" s="1"/>
  <c r="J492" i="3" a="1"/>
  <c r="J492" i="3" s="1"/>
  <c r="J491" i="3" a="1"/>
  <c r="J491" i="3" s="1"/>
  <c r="J490" i="3" a="1"/>
  <c r="J490" i="3" s="1"/>
  <c r="J489" i="3" a="1"/>
  <c r="J489" i="3" s="1"/>
  <c r="J488" i="3" a="1"/>
  <c r="J488" i="3" s="1"/>
  <c r="J487" i="3" a="1"/>
  <c r="J487" i="3" s="1"/>
  <c r="J486" i="3" a="1"/>
  <c r="J486" i="3" s="1"/>
  <c r="J485" i="3" a="1"/>
  <c r="J485" i="3" s="1"/>
  <c r="J484" i="3" a="1"/>
  <c r="J484" i="3" s="1"/>
  <c r="J483" i="3" a="1"/>
  <c r="J483" i="3" s="1"/>
  <c r="J482" i="3" a="1"/>
  <c r="J482" i="3" s="1"/>
  <c r="J481" i="3" a="1"/>
  <c r="J481" i="3" s="1"/>
  <c r="J480" i="3" a="1"/>
  <c r="J480" i="3" s="1"/>
  <c r="J479" i="3" a="1"/>
  <c r="J479" i="3" s="1"/>
  <c r="J478" i="3" a="1"/>
  <c r="J478" i="3" s="1"/>
  <c r="J477" i="3" a="1"/>
  <c r="J477" i="3" s="1"/>
  <c r="J476" i="3" a="1"/>
  <c r="J476" i="3" s="1"/>
  <c r="J475" i="3" a="1"/>
  <c r="J475" i="3" s="1"/>
  <c r="J474" i="3" a="1"/>
  <c r="J474" i="3" s="1"/>
  <c r="J473" i="3" a="1"/>
  <c r="J473" i="3" s="1"/>
  <c r="J472" i="3" a="1"/>
  <c r="J472" i="3" s="1"/>
  <c r="J471" i="3" a="1"/>
  <c r="J471" i="3" s="1"/>
  <c r="J470" i="3" a="1"/>
  <c r="J470" i="3" s="1"/>
  <c r="J469" i="3" a="1"/>
  <c r="J469" i="3" s="1"/>
  <c r="J468" i="3" a="1"/>
  <c r="J468" i="3" s="1"/>
  <c r="J467" i="3" a="1"/>
  <c r="J467" i="3" s="1"/>
  <c r="J466" i="3" a="1"/>
  <c r="J466" i="3" s="1"/>
  <c r="J465" i="3" a="1"/>
  <c r="J465" i="3" s="1"/>
  <c r="J464" i="3" a="1"/>
  <c r="J464" i="3" s="1"/>
  <c r="J463" i="3" a="1"/>
  <c r="J463" i="3" s="1"/>
  <c r="J462" i="3" a="1"/>
  <c r="J462" i="3" s="1"/>
  <c r="J461" i="3" a="1"/>
  <c r="J461" i="3" s="1"/>
  <c r="J460" i="3" a="1"/>
  <c r="J460" i="3" s="1"/>
  <c r="J459" i="3" a="1"/>
  <c r="J459" i="3" s="1"/>
  <c r="J458" i="3" a="1"/>
  <c r="J458" i="3" s="1"/>
  <c r="J457" i="3" a="1"/>
  <c r="J457" i="3" s="1"/>
  <c r="J456" i="3" a="1"/>
  <c r="J456" i="3" s="1"/>
  <c r="J455" i="3" a="1"/>
  <c r="J455" i="3" s="1"/>
  <c r="J454" i="3" a="1"/>
  <c r="J454" i="3" s="1"/>
  <c r="J453" i="3" a="1"/>
  <c r="J453" i="3" s="1"/>
  <c r="J452" i="3" a="1"/>
  <c r="J452" i="3" s="1"/>
  <c r="J451" i="3" a="1"/>
  <c r="J451" i="3" s="1"/>
  <c r="J450" i="3" a="1"/>
  <c r="J450" i="3" s="1"/>
  <c r="J449" i="3" a="1"/>
  <c r="J449" i="3" s="1"/>
  <c r="J448" i="3" a="1"/>
  <c r="J448" i="3" s="1"/>
  <c r="J447" i="3" a="1"/>
  <c r="J447" i="3" s="1"/>
  <c r="J446" i="3" a="1"/>
  <c r="J446" i="3" s="1"/>
  <c r="J445" i="3" a="1"/>
  <c r="J445" i="3" s="1"/>
  <c r="J444" i="3" a="1"/>
  <c r="J444" i="3" s="1"/>
  <c r="J443" i="3" a="1"/>
  <c r="J443" i="3" s="1"/>
  <c r="J442" i="3" a="1"/>
  <c r="J442" i="3" s="1"/>
  <c r="J441" i="3" a="1"/>
  <c r="J441" i="3" s="1"/>
  <c r="J440" i="3" a="1"/>
  <c r="J440" i="3" s="1"/>
  <c r="J439" i="3" a="1"/>
  <c r="J439" i="3" s="1"/>
  <c r="J438" i="3" a="1"/>
  <c r="J438" i="3" s="1"/>
  <c r="J437" i="3" a="1"/>
  <c r="J437" i="3" s="1"/>
  <c r="J436" i="3" a="1"/>
  <c r="J436" i="3" s="1"/>
  <c r="J435" i="3" a="1"/>
  <c r="J435" i="3" s="1"/>
  <c r="J434" i="3" a="1"/>
  <c r="J434" i="3" s="1"/>
  <c r="J433" i="3" a="1"/>
  <c r="J433" i="3" s="1"/>
  <c r="J432" i="3" a="1"/>
  <c r="J432" i="3" s="1"/>
  <c r="J431" i="3" a="1"/>
  <c r="J431" i="3" s="1"/>
  <c r="J430" i="3" a="1"/>
  <c r="J430" i="3" s="1"/>
  <c r="J429" i="3" a="1"/>
  <c r="J429" i="3" s="1"/>
  <c r="J428" i="3" a="1"/>
  <c r="J428" i="3" s="1"/>
  <c r="J427" i="3" a="1"/>
  <c r="J427" i="3" s="1"/>
  <c r="J426" i="3" a="1"/>
  <c r="J426" i="3" s="1"/>
  <c r="J425" i="3" a="1"/>
  <c r="J425" i="3" s="1"/>
  <c r="J424" i="3" a="1"/>
  <c r="J424" i="3" s="1"/>
  <c r="J423" i="3" a="1"/>
  <c r="J423" i="3" s="1"/>
  <c r="J422" i="3" a="1"/>
  <c r="J422" i="3" s="1"/>
  <c r="J421" i="3" a="1"/>
  <c r="J421" i="3" s="1"/>
  <c r="J420" i="3" a="1"/>
  <c r="J420" i="3" s="1"/>
  <c r="J419" i="3" a="1"/>
  <c r="J419" i="3" s="1"/>
  <c r="J418" i="3" a="1"/>
  <c r="J418" i="3" s="1"/>
  <c r="J417" i="3" a="1"/>
  <c r="J417" i="3" s="1"/>
  <c r="J416" i="3" a="1"/>
  <c r="J416" i="3" s="1"/>
  <c r="J415" i="3" a="1"/>
  <c r="J415" i="3" s="1"/>
  <c r="J414" i="3" a="1"/>
  <c r="J414" i="3" s="1"/>
  <c r="J413" i="3" a="1"/>
  <c r="J413" i="3" s="1"/>
  <c r="J412" i="3" a="1"/>
  <c r="J412" i="3" s="1"/>
  <c r="J411" i="3" a="1"/>
  <c r="J411" i="3" s="1"/>
  <c r="J410" i="3" a="1"/>
  <c r="J410" i="3" s="1"/>
  <c r="J409" i="3" a="1"/>
  <c r="J409" i="3" s="1"/>
  <c r="J408" i="3" a="1"/>
  <c r="J408" i="3" s="1"/>
  <c r="J407" i="3" a="1"/>
  <c r="J407" i="3" s="1"/>
  <c r="J406" i="3" a="1"/>
  <c r="J406" i="3" s="1"/>
  <c r="J405" i="3" a="1"/>
  <c r="J405" i="3" s="1"/>
  <c r="J404" i="3" a="1"/>
  <c r="J404" i="3" s="1"/>
  <c r="J403" i="3" a="1"/>
  <c r="J403" i="3" s="1"/>
  <c r="J402" i="3" a="1"/>
  <c r="J402" i="3" s="1"/>
  <c r="J401" i="3" a="1"/>
  <c r="J401" i="3" s="1"/>
  <c r="J400" i="3" a="1"/>
  <c r="J400" i="3" s="1"/>
  <c r="J399" i="3" a="1"/>
  <c r="J399" i="3" s="1"/>
  <c r="J398" i="3" a="1"/>
  <c r="J398" i="3" s="1"/>
  <c r="J397" i="3" a="1"/>
  <c r="J397" i="3" s="1"/>
  <c r="J396" i="3" a="1"/>
  <c r="J396" i="3" s="1"/>
  <c r="J395" i="3" a="1"/>
  <c r="J395" i="3" s="1"/>
  <c r="J394" i="3" a="1"/>
  <c r="J394" i="3" s="1"/>
  <c r="J393" i="3" a="1"/>
  <c r="J393" i="3" s="1"/>
  <c r="J392" i="3" a="1"/>
  <c r="J392" i="3" s="1"/>
  <c r="J391" i="3" a="1"/>
  <c r="J391" i="3" s="1"/>
  <c r="J390" i="3" a="1"/>
  <c r="J390" i="3" s="1"/>
  <c r="J389" i="3" a="1"/>
  <c r="J389" i="3" s="1"/>
  <c r="J388" i="3" a="1"/>
  <c r="J388" i="3" s="1"/>
  <c r="J387" i="3" a="1"/>
  <c r="J387" i="3" s="1"/>
  <c r="J386" i="3" a="1"/>
  <c r="J386" i="3" s="1"/>
  <c r="J385" i="3" a="1"/>
  <c r="J385" i="3" s="1"/>
  <c r="J384" i="3" a="1"/>
  <c r="J384" i="3" s="1"/>
  <c r="J383" i="3" a="1"/>
  <c r="J383" i="3" s="1"/>
  <c r="J382" i="3" a="1"/>
  <c r="J382" i="3" s="1"/>
  <c r="J381" i="3" a="1"/>
  <c r="J381" i="3" s="1"/>
  <c r="J380" i="3" a="1"/>
  <c r="J380" i="3" s="1"/>
  <c r="J379" i="3" a="1"/>
  <c r="J379" i="3" s="1"/>
  <c r="J378" i="3" a="1"/>
  <c r="J378" i="3" s="1"/>
  <c r="J377" i="3" a="1"/>
  <c r="J377" i="3" s="1"/>
  <c r="J376" i="3" a="1"/>
  <c r="J376" i="3" s="1"/>
  <c r="J375" i="3" a="1"/>
  <c r="J375" i="3" s="1"/>
  <c r="J374" i="3" a="1"/>
  <c r="J374" i="3" s="1"/>
  <c r="J373" i="3" a="1"/>
  <c r="J373" i="3" s="1"/>
  <c r="J372" i="3" a="1"/>
  <c r="J372" i="3" s="1"/>
  <c r="J371" i="3" a="1"/>
  <c r="J371" i="3" s="1"/>
  <c r="J370" i="3" a="1"/>
  <c r="J370" i="3" s="1"/>
  <c r="J369" i="3" a="1"/>
  <c r="J369" i="3" s="1"/>
  <c r="J368" i="3" a="1"/>
  <c r="J368" i="3" s="1"/>
  <c r="J367" i="3" a="1"/>
  <c r="J367" i="3" s="1"/>
  <c r="J366" i="3" a="1"/>
  <c r="J366" i="3" s="1"/>
  <c r="J365" i="3" a="1"/>
  <c r="J365" i="3" s="1"/>
  <c r="J364" i="3" a="1"/>
  <c r="J364" i="3" s="1"/>
  <c r="J363" i="3" a="1"/>
  <c r="J363" i="3" s="1"/>
  <c r="J362" i="3" a="1"/>
  <c r="J362" i="3" s="1"/>
  <c r="J361" i="3" a="1"/>
  <c r="J361" i="3" s="1"/>
  <c r="J360" i="3" a="1"/>
  <c r="J360" i="3" s="1"/>
  <c r="J359" i="3" a="1"/>
  <c r="J359" i="3" s="1"/>
  <c r="J358" i="3" a="1"/>
  <c r="J358" i="3" s="1"/>
  <c r="J357" i="3" a="1"/>
  <c r="J357" i="3" s="1"/>
  <c r="J356" i="3" a="1"/>
  <c r="J356" i="3" s="1"/>
  <c r="J355" i="3" a="1"/>
  <c r="J355" i="3" s="1"/>
  <c r="J354" i="3" a="1"/>
  <c r="J354" i="3" s="1"/>
  <c r="J353" i="3" a="1"/>
  <c r="J353" i="3" s="1"/>
  <c r="J352" i="3" a="1"/>
  <c r="J352" i="3" s="1"/>
  <c r="J351" i="3" a="1"/>
  <c r="J351" i="3" s="1"/>
  <c r="J350" i="3" a="1"/>
  <c r="J350" i="3" s="1"/>
  <c r="J349" i="3" a="1"/>
  <c r="J349" i="3" s="1"/>
  <c r="J348" i="3" a="1"/>
  <c r="J348" i="3" s="1"/>
  <c r="J347" i="3" a="1"/>
  <c r="J347" i="3" s="1"/>
  <c r="J346" i="3" a="1"/>
  <c r="J346" i="3" s="1"/>
  <c r="J345" i="3" a="1"/>
  <c r="J345" i="3" s="1"/>
  <c r="J344" i="3" a="1"/>
  <c r="J344" i="3" s="1"/>
  <c r="J343" i="3" a="1"/>
  <c r="J343" i="3" s="1"/>
  <c r="J342" i="3" a="1"/>
  <c r="J342" i="3" s="1"/>
  <c r="J341" i="3" a="1"/>
  <c r="J341" i="3" s="1"/>
  <c r="J340" i="3" a="1"/>
  <c r="J340" i="3" s="1"/>
  <c r="J339" i="3" a="1"/>
  <c r="J339" i="3" s="1"/>
  <c r="J338" i="3" a="1"/>
  <c r="J338" i="3" s="1"/>
  <c r="J337" i="3" a="1"/>
  <c r="J337" i="3" s="1"/>
  <c r="J336" i="3" a="1"/>
  <c r="J336" i="3" s="1"/>
  <c r="J335" i="3" a="1"/>
  <c r="J335" i="3" s="1"/>
  <c r="J334" i="3" a="1"/>
  <c r="J334" i="3" s="1"/>
  <c r="J333" i="3" a="1"/>
  <c r="J333" i="3" s="1"/>
  <c r="J332" i="3" a="1"/>
  <c r="J332" i="3" s="1"/>
  <c r="J331" i="3" a="1"/>
  <c r="J331" i="3" s="1"/>
  <c r="J330" i="3" a="1"/>
  <c r="J330" i="3" s="1"/>
  <c r="J329" i="3" a="1"/>
  <c r="J329" i="3" s="1"/>
  <c r="J328" i="3" a="1"/>
  <c r="J328" i="3" s="1"/>
  <c r="J327" i="3" a="1"/>
  <c r="J327" i="3" s="1"/>
  <c r="J326" i="3" a="1"/>
  <c r="J326" i="3" s="1"/>
  <c r="J325" i="3" a="1"/>
  <c r="J325" i="3" s="1"/>
  <c r="J324" i="3" a="1"/>
  <c r="J324" i="3" s="1"/>
  <c r="J323" i="3" a="1"/>
  <c r="J323" i="3" s="1"/>
  <c r="J322" i="3" a="1"/>
  <c r="J322" i="3" s="1"/>
  <c r="J321" i="3" a="1"/>
  <c r="J321" i="3" s="1"/>
  <c r="J320" i="3" a="1"/>
  <c r="J320" i="3" s="1"/>
  <c r="J319" i="3" a="1"/>
  <c r="J319" i="3" s="1"/>
  <c r="J318" i="3" a="1"/>
  <c r="J318" i="3" s="1"/>
  <c r="J317" i="3" a="1"/>
  <c r="J317" i="3" s="1"/>
  <c r="J316" i="3" a="1"/>
  <c r="J316" i="3" s="1"/>
  <c r="J315" i="3" a="1"/>
  <c r="J315" i="3" s="1"/>
  <c r="J314" i="3" a="1"/>
  <c r="J314" i="3" s="1"/>
  <c r="J313" i="3" a="1"/>
  <c r="J313" i="3" s="1"/>
  <c r="J312" i="3" a="1"/>
  <c r="J312" i="3" s="1"/>
  <c r="J311" i="3" a="1"/>
  <c r="J311" i="3" s="1"/>
  <c r="J310" i="3" a="1"/>
  <c r="J310" i="3" s="1"/>
  <c r="J309" i="3" a="1"/>
  <c r="J309" i="3" s="1"/>
  <c r="J308" i="3" a="1"/>
  <c r="J308" i="3" s="1"/>
  <c r="J307" i="3" a="1"/>
  <c r="J307" i="3" s="1"/>
  <c r="J306" i="3" a="1"/>
  <c r="J306" i="3" s="1"/>
  <c r="J305" i="3" a="1"/>
  <c r="J305" i="3" s="1"/>
  <c r="J304" i="3" a="1"/>
  <c r="J304" i="3" s="1"/>
  <c r="J303" i="3" a="1"/>
  <c r="J303" i="3" s="1"/>
  <c r="J302" i="3" a="1"/>
  <c r="J302" i="3" s="1"/>
  <c r="J301" i="3" a="1"/>
  <c r="J301" i="3" s="1"/>
  <c r="J300" i="3" a="1"/>
  <c r="J300" i="3" s="1"/>
  <c r="J299" i="3" a="1"/>
  <c r="J299" i="3" s="1"/>
  <c r="J298" i="3" a="1"/>
  <c r="J298" i="3" s="1"/>
  <c r="J297" i="3" a="1"/>
  <c r="J297" i="3" s="1"/>
  <c r="J296" i="3" a="1"/>
  <c r="J296" i="3" s="1"/>
  <c r="J295" i="3" a="1"/>
  <c r="J295" i="3" s="1"/>
  <c r="J294" i="3" a="1"/>
  <c r="J294" i="3" s="1"/>
  <c r="J293" i="3" a="1"/>
  <c r="J293" i="3" s="1"/>
  <c r="J292" i="3" a="1"/>
  <c r="J292" i="3" s="1"/>
  <c r="J291" i="3" a="1"/>
  <c r="J291" i="3" s="1"/>
  <c r="J290" i="3" a="1"/>
  <c r="J290" i="3" s="1"/>
  <c r="J289" i="3" a="1"/>
  <c r="J289" i="3" s="1"/>
  <c r="J288" i="3" a="1"/>
  <c r="J288" i="3" s="1"/>
  <c r="J287" i="3" a="1"/>
  <c r="J287" i="3" s="1"/>
  <c r="J286" i="3" a="1"/>
  <c r="J286" i="3" s="1"/>
  <c r="J285" i="3" a="1"/>
  <c r="J285" i="3" s="1"/>
  <c r="J284" i="3" a="1"/>
  <c r="J284" i="3" s="1"/>
  <c r="J283" i="3" a="1"/>
  <c r="J283" i="3" s="1"/>
  <c r="J282" i="3" a="1"/>
  <c r="J282" i="3" s="1"/>
  <c r="J281" i="3" a="1"/>
  <c r="J281" i="3" s="1"/>
  <c r="J280" i="3" a="1"/>
  <c r="J280" i="3" s="1"/>
  <c r="J279" i="3" a="1"/>
  <c r="J279" i="3" s="1"/>
  <c r="J278" i="3" a="1"/>
  <c r="J278" i="3" s="1"/>
  <c r="J277" i="3" a="1"/>
  <c r="J277" i="3" s="1"/>
  <c r="J276" i="3" a="1"/>
  <c r="J276" i="3" s="1"/>
  <c r="J275" i="3" a="1"/>
  <c r="J275" i="3" s="1"/>
  <c r="J274" i="3" a="1"/>
  <c r="J274" i="3" s="1"/>
  <c r="J273" i="3" a="1"/>
  <c r="J273" i="3" s="1"/>
  <c r="J272" i="3" a="1"/>
  <c r="J272" i="3" s="1"/>
  <c r="J271" i="3" a="1"/>
  <c r="J271" i="3" s="1"/>
  <c r="J270" i="3" a="1"/>
  <c r="J270" i="3" s="1"/>
  <c r="J269" i="3" a="1"/>
  <c r="J269" i="3" s="1"/>
  <c r="J268" i="3" a="1"/>
  <c r="J268" i="3" s="1"/>
  <c r="J267" i="3" a="1"/>
  <c r="J267" i="3" s="1"/>
  <c r="J266" i="3" a="1"/>
  <c r="J266" i="3" s="1"/>
  <c r="J265" i="3" a="1"/>
  <c r="J265" i="3" s="1"/>
  <c r="J264" i="3" a="1"/>
  <c r="J264" i="3" s="1"/>
  <c r="J263" i="3" a="1"/>
  <c r="J263" i="3" s="1"/>
  <c r="J262" i="3" a="1"/>
  <c r="J262" i="3" s="1"/>
  <c r="J261" i="3" a="1"/>
  <c r="J261" i="3" s="1"/>
  <c r="J260" i="3" a="1"/>
  <c r="J260" i="3" s="1"/>
  <c r="J259" i="3" a="1"/>
  <c r="J259" i="3" s="1"/>
  <c r="J258" i="3" a="1"/>
  <c r="J258" i="3" s="1"/>
  <c r="J257" i="3" a="1"/>
  <c r="J257" i="3" s="1"/>
  <c r="J256" i="3" a="1"/>
  <c r="J256" i="3" s="1"/>
  <c r="J255" i="3" a="1"/>
  <c r="J255" i="3" s="1"/>
  <c r="J254" i="3" a="1"/>
  <c r="J254" i="3" s="1"/>
  <c r="J253" i="3" a="1"/>
  <c r="J253" i="3" s="1"/>
  <c r="J252" i="3" a="1"/>
  <c r="J252" i="3" s="1"/>
  <c r="J251" i="3" a="1"/>
  <c r="J251" i="3" s="1"/>
  <c r="J250" i="3" a="1"/>
  <c r="J250" i="3" s="1"/>
  <c r="J249" i="3" a="1"/>
  <c r="J249" i="3" s="1"/>
  <c r="J248" i="3" a="1"/>
  <c r="J248" i="3" s="1"/>
  <c r="J247" i="3" a="1"/>
  <c r="J247" i="3" s="1"/>
  <c r="J246" i="3" a="1"/>
  <c r="J246" i="3" s="1"/>
  <c r="J245" i="3" a="1"/>
  <c r="J245" i="3" s="1"/>
  <c r="J244" i="3" a="1"/>
  <c r="J244" i="3" s="1"/>
  <c r="J243" i="3" a="1"/>
  <c r="J243" i="3" s="1"/>
  <c r="J242" i="3" a="1"/>
  <c r="J242" i="3" s="1"/>
  <c r="J241" i="3" a="1"/>
  <c r="J241" i="3" s="1"/>
  <c r="J240" i="3" a="1"/>
  <c r="J240" i="3" s="1"/>
  <c r="J239" i="3" a="1"/>
  <c r="J239" i="3" s="1"/>
  <c r="J238" i="3" a="1"/>
  <c r="J238" i="3" s="1"/>
  <c r="J237" i="3" a="1"/>
  <c r="J237" i="3" s="1"/>
  <c r="J236" i="3" a="1"/>
  <c r="J236" i="3" s="1"/>
  <c r="J235" i="3" a="1"/>
  <c r="J235" i="3" s="1"/>
  <c r="J234" i="3" a="1"/>
  <c r="J234" i="3" s="1"/>
  <c r="J233" i="3" a="1"/>
  <c r="J233" i="3" s="1"/>
  <c r="J232" i="3" a="1"/>
  <c r="J232" i="3" s="1"/>
  <c r="J231" i="3" a="1"/>
  <c r="J231" i="3" s="1"/>
  <c r="J230" i="3" a="1"/>
  <c r="J230" i="3" s="1"/>
  <c r="J229" i="3" a="1"/>
  <c r="J229" i="3" s="1"/>
  <c r="J228" i="3" a="1"/>
  <c r="J228" i="3" s="1"/>
  <c r="J227" i="3" a="1"/>
  <c r="J227" i="3" s="1"/>
  <c r="J226" i="3" a="1"/>
  <c r="J226" i="3" s="1"/>
  <c r="J225" i="3" a="1"/>
  <c r="J225" i="3" s="1"/>
  <c r="J224" i="3" a="1"/>
  <c r="J224" i="3" s="1"/>
  <c r="J223" i="3" a="1"/>
  <c r="J223" i="3" s="1"/>
  <c r="J222" i="3" a="1"/>
  <c r="J222" i="3" s="1"/>
  <c r="J221" i="3" a="1"/>
  <c r="J221" i="3" s="1"/>
  <c r="J220" i="3" a="1"/>
  <c r="J220" i="3" s="1"/>
  <c r="J219" i="3" a="1"/>
  <c r="J219" i="3" s="1"/>
  <c r="J218" i="3" a="1"/>
  <c r="J218" i="3" s="1"/>
  <c r="J217" i="3" a="1"/>
  <c r="J217" i="3" s="1"/>
  <c r="J216" i="3" a="1"/>
  <c r="J216" i="3" s="1"/>
  <c r="J215" i="3" a="1"/>
  <c r="J215" i="3" s="1"/>
  <c r="J214" i="3" a="1"/>
  <c r="J214" i="3" s="1"/>
  <c r="J213" i="3" a="1"/>
  <c r="J213" i="3" s="1"/>
  <c r="J212" i="3" a="1"/>
  <c r="J212" i="3" s="1"/>
  <c r="J211" i="3" a="1"/>
  <c r="J211" i="3" s="1"/>
  <c r="J210" i="3" a="1"/>
  <c r="J210" i="3" s="1"/>
  <c r="J209" i="3" a="1"/>
  <c r="J209" i="3" s="1"/>
  <c r="J208" i="3" a="1"/>
  <c r="J208" i="3" s="1"/>
  <c r="J207" i="3" a="1"/>
  <c r="J207" i="3" s="1"/>
  <c r="J206" i="3" a="1"/>
  <c r="J206" i="3" s="1"/>
  <c r="J205" i="3" a="1"/>
  <c r="J205" i="3" s="1"/>
  <c r="J204" i="3" a="1"/>
  <c r="J204" i="3" s="1"/>
  <c r="J203" i="3" a="1"/>
  <c r="J203" i="3" s="1"/>
  <c r="J202" i="3" a="1"/>
  <c r="J202" i="3" s="1"/>
  <c r="J201" i="3" a="1"/>
  <c r="J201" i="3" s="1"/>
  <c r="J200" i="3" a="1"/>
  <c r="J200" i="3" s="1"/>
  <c r="J199" i="3" a="1"/>
  <c r="J199" i="3" s="1"/>
  <c r="J198" i="3" a="1"/>
  <c r="J198" i="3" s="1"/>
  <c r="J197" i="3" a="1"/>
  <c r="J197" i="3" s="1"/>
  <c r="J196" i="3" a="1"/>
  <c r="J196" i="3" s="1"/>
  <c r="J195" i="3" a="1"/>
  <c r="J195" i="3" s="1"/>
  <c r="J194" i="3" a="1"/>
  <c r="J194" i="3" s="1"/>
  <c r="J193" i="3" a="1"/>
  <c r="J193" i="3" s="1"/>
  <c r="J192" i="3" a="1"/>
  <c r="J192" i="3" s="1"/>
  <c r="J191" i="3" a="1"/>
  <c r="J191" i="3" s="1"/>
  <c r="J190" i="3" a="1"/>
  <c r="J190" i="3" s="1"/>
  <c r="J189" i="3" a="1"/>
  <c r="J189" i="3" s="1"/>
  <c r="J188" i="3" a="1"/>
  <c r="J188" i="3" s="1"/>
  <c r="J187" i="3" a="1"/>
  <c r="J187" i="3" s="1"/>
  <c r="J186" i="3" a="1"/>
  <c r="J186" i="3" s="1"/>
  <c r="J185" i="3" a="1"/>
  <c r="J185" i="3" s="1"/>
  <c r="J184" i="3" a="1"/>
  <c r="J184" i="3" s="1"/>
  <c r="J183" i="3" a="1"/>
  <c r="J183" i="3" s="1"/>
  <c r="J182" i="3" a="1"/>
  <c r="J182" i="3" s="1"/>
  <c r="J181" i="3" a="1"/>
  <c r="J181" i="3" s="1"/>
  <c r="J180" i="3" a="1"/>
  <c r="J180" i="3" s="1"/>
  <c r="J179" i="3" a="1"/>
  <c r="J179" i="3" s="1"/>
  <c r="J178" i="3" a="1"/>
  <c r="J178" i="3" s="1"/>
  <c r="J177" i="3" a="1"/>
  <c r="J177" i="3" s="1"/>
  <c r="J176" i="3" a="1"/>
  <c r="J176" i="3" s="1"/>
  <c r="J175" i="3" a="1"/>
  <c r="J175" i="3" s="1"/>
  <c r="J174" i="3" a="1"/>
  <c r="J174" i="3" s="1"/>
  <c r="J173" i="3" a="1"/>
  <c r="J173" i="3" s="1"/>
  <c r="J172" i="3" a="1"/>
  <c r="J172" i="3" s="1"/>
  <c r="J171" i="3" a="1"/>
  <c r="J171" i="3" s="1"/>
  <c r="J170" i="3" a="1"/>
  <c r="J170" i="3" s="1"/>
  <c r="J169" i="3" a="1"/>
  <c r="J169" i="3" s="1"/>
  <c r="J168" i="3" a="1"/>
  <c r="J168" i="3" s="1"/>
  <c r="J167" i="3" a="1"/>
  <c r="J167" i="3" s="1"/>
  <c r="J166" i="3" a="1"/>
  <c r="J166" i="3" s="1"/>
  <c r="J165" i="3" a="1"/>
  <c r="J165" i="3" s="1"/>
  <c r="J164" i="3" a="1"/>
  <c r="J164" i="3" s="1"/>
  <c r="J163" i="3" a="1"/>
  <c r="J163" i="3" s="1"/>
  <c r="J162" i="3" a="1"/>
  <c r="J162" i="3" s="1"/>
  <c r="J161" i="3" a="1"/>
  <c r="J161" i="3" s="1"/>
  <c r="J160" i="3" a="1"/>
  <c r="J160" i="3" s="1"/>
  <c r="J159" i="3" a="1"/>
  <c r="J159" i="3" s="1"/>
  <c r="J158" i="3" a="1"/>
  <c r="J158" i="3" s="1"/>
  <c r="J157" i="3" a="1"/>
  <c r="J157" i="3" s="1"/>
  <c r="J156" i="3" a="1"/>
  <c r="J156" i="3" s="1"/>
  <c r="J155" i="3" a="1"/>
  <c r="J155" i="3" s="1"/>
  <c r="J154" i="3" a="1"/>
  <c r="J154" i="3" s="1"/>
  <c r="J153" i="3" a="1"/>
  <c r="J153" i="3" s="1"/>
  <c r="J152" i="3" a="1"/>
  <c r="J152" i="3" s="1"/>
  <c r="J151" i="3" a="1"/>
  <c r="J151" i="3" s="1"/>
  <c r="J150" i="3" a="1"/>
  <c r="J150" i="3" s="1"/>
  <c r="J149" i="3" a="1"/>
  <c r="J149" i="3" s="1"/>
  <c r="J148" i="3" a="1"/>
  <c r="J148" i="3" s="1"/>
  <c r="J147" i="3" a="1"/>
  <c r="J147" i="3" s="1"/>
  <c r="J146" i="3" a="1"/>
  <c r="J146" i="3" s="1"/>
  <c r="J145" i="3" a="1"/>
  <c r="J145" i="3" s="1"/>
  <c r="J144" i="3" a="1"/>
  <c r="J144" i="3" s="1"/>
  <c r="J143" i="3" a="1"/>
  <c r="J143" i="3" s="1"/>
  <c r="J142" i="3" a="1"/>
  <c r="J142" i="3" s="1"/>
  <c r="J141" i="3" a="1"/>
  <c r="J141" i="3" s="1"/>
  <c r="J140" i="3" a="1"/>
  <c r="J140" i="3" s="1"/>
  <c r="J139" i="3" a="1"/>
  <c r="J139" i="3" s="1"/>
  <c r="J138" i="3" a="1"/>
  <c r="J138" i="3" s="1"/>
  <c r="J137" i="3" a="1"/>
  <c r="J137" i="3" s="1"/>
  <c r="J136" i="3" a="1"/>
  <c r="J136" i="3" s="1"/>
  <c r="J135" i="3" a="1"/>
  <c r="J135" i="3" s="1"/>
  <c r="J134" i="3" a="1"/>
  <c r="J134" i="3" s="1"/>
  <c r="J133" i="3" a="1"/>
  <c r="J133" i="3" s="1"/>
  <c r="J132" i="3" a="1"/>
  <c r="J132" i="3" s="1"/>
  <c r="J131" i="3" a="1"/>
  <c r="J131" i="3" s="1"/>
  <c r="J130" i="3" a="1"/>
  <c r="J130" i="3" s="1"/>
  <c r="J129" i="3" a="1"/>
  <c r="J129" i="3" s="1"/>
  <c r="J128" i="3" a="1"/>
  <c r="J128" i="3" s="1"/>
  <c r="J127" i="3" a="1"/>
  <c r="J127" i="3" s="1"/>
  <c r="J126" i="3" a="1"/>
  <c r="J126" i="3" s="1"/>
  <c r="J125" i="3" a="1"/>
  <c r="J125" i="3" s="1"/>
  <c r="J124" i="3" a="1"/>
  <c r="J124" i="3" s="1"/>
  <c r="J123" i="3" a="1"/>
  <c r="J123" i="3" s="1"/>
  <c r="J122" i="3" a="1"/>
  <c r="J122" i="3" s="1"/>
  <c r="J121" i="3" a="1"/>
  <c r="J121" i="3" s="1"/>
  <c r="J120" i="3" a="1"/>
  <c r="J120" i="3" s="1"/>
  <c r="J119" i="3" a="1"/>
  <c r="J119" i="3" s="1"/>
  <c r="J118" i="3" a="1"/>
  <c r="J118" i="3" s="1"/>
  <c r="J117" i="3" a="1"/>
  <c r="J117" i="3" s="1"/>
  <c r="J116" i="3" a="1"/>
  <c r="J116" i="3" s="1"/>
  <c r="J115" i="3" a="1"/>
  <c r="J115" i="3" s="1"/>
  <c r="J114" i="3" a="1"/>
  <c r="J114" i="3" s="1"/>
  <c r="J113" i="3" a="1"/>
  <c r="J113" i="3" s="1"/>
  <c r="J112" i="3" a="1"/>
  <c r="J112" i="3" s="1"/>
  <c r="J111" i="3" a="1"/>
  <c r="J111" i="3" s="1"/>
  <c r="J110" i="3" a="1"/>
  <c r="J110" i="3" s="1"/>
  <c r="J109" i="3" a="1"/>
  <c r="J109" i="3" s="1"/>
  <c r="J108" i="3" a="1"/>
  <c r="J108" i="3" s="1"/>
  <c r="J107" i="3" a="1"/>
  <c r="J107" i="3" s="1"/>
  <c r="J106" i="3" a="1"/>
  <c r="J106" i="3" s="1"/>
  <c r="J105" i="3" a="1"/>
  <c r="J105" i="3" s="1"/>
  <c r="J104" i="3" a="1"/>
  <c r="J104" i="3" s="1"/>
  <c r="J103" i="3" a="1"/>
  <c r="J103" i="3" s="1"/>
  <c r="J102" i="3" a="1"/>
  <c r="J102" i="3" s="1"/>
  <c r="J101" i="3" a="1"/>
  <c r="J101" i="3" s="1"/>
  <c r="J100" i="3" a="1"/>
  <c r="J100" i="3" s="1"/>
  <c r="J99" i="3" a="1"/>
  <c r="J99" i="3" s="1"/>
  <c r="J98" i="3" a="1"/>
  <c r="J98" i="3" s="1"/>
  <c r="J97" i="3" a="1"/>
  <c r="J97" i="3" s="1"/>
  <c r="J96" i="3" a="1"/>
  <c r="J96" i="3" s="1"/>
  <c r="J95" i="3" a="1"/>
  <c r="J95" i="3" s="1"/>
  <c r="J94" i="3" a="1"/>
  <c r="J94" i="3" s="1"/>
  <c r="J93" i="3" a="1"/>
  <c r="J93" i="3" s="1"/>
  <c r="J92" i="3" a="1"/>
  <c r="J92" i="3" s="1"/>
  <c r="J91" i="3" a="1"/>
  <c r="J91" i="3" s="1"/>
  <c r="J90" i="3" a="1"/>
  <c r="J90" i="3" s="1"/>
  <c r="J89" i="3" a="1"/>
  <c r="J89" i="3" s="1"/>
  <c r="J88" i="3" a="1"/>
  <c r="J88" i="3" s="1"/>
  <c r="J87" i="3" a="1"/>
  <c r="J87" i="3" s="1"/>
  <c r="J86" i="3" a="1"/>
  <c r="J86" i="3" s="1"/>
  <c r="J85" i="3" a="1"/>
  <c r="J85" i="3" s="1"/>
  <c r="J84" i="3" a="1"/>
  <c r="J84" i="3" s="1"/>
  <c r="J83" i="3" a="1"/>
  <c r="J83" i="3" s="1"/>
  <c r="J82" i="3" a="1"/>
  <c r="J82" i="3" s="1"/>
  <c r="J81" i="3" a="1"/>
  <c r="J81" i="3" s="1"/>
  <c r="J80" i="3" a="1"/>
  <c r="J80" i="3" s="1"/>
  <c r="J79" i="3" a="1"/>
  <c r="J79" i="3" s="1"/>
  <c r="J78" i="3" a="1"/>
  <c r="J78" i="3" s="1"/>
  <c r="J77" i="3" a="1"/>
  <c r="J77" i="3" s="1"/>
  <c r="J76" i="3" a="1"/>
  <c r="J76" i="3" s="1"/>
  <c r="J75" i="3" a="1"/>
  <c r="J75" i="3" s="1"/>
  <c r="J74" i="3" a="1"/>
  <c r="J74" i="3" s="1"/>
  <c r="J73" i="3" a="1"/>
  <c r="J73" i="3" s="1"/>
  <c r="J72" i="3" a="1"/>
  <c r="J72" i="3" s="1"/>
  <c r="J71" i="3" a="1"/>
  <c r="J71" i="3" s="1"/>
  <c r="J70" i="3" a="1"/>
  <c r="J70" i="3" s="1"/>
  <c r="J69" i="3" a="1"/>
  <c r="J69" i="3" s="1"/>
  <c r="J68" i="3" a="1"/>
  <c r="J68" i="3" s="1"/>
  <c r="J67" i="3" a="1"/>
  <c r="J67" i="3" s="1"/>
  <c r="J66" i="3" a="1"/>
  <c r="J66" i="3" s="1"/>
  <c r="J65" i="3" a="1"/>
  <c r="J65" i="3" s="1"/>
  <c r="J64" i="3" a="1"/>
  <c r="J64" i="3" s="1"/>
  <c r="J63" i="3" a="1"/>
  <c r="J63" i="3" s="1"/>
  <c r="J62" i="3" a="1"/>
  <c r="J62" i="3" s="1"/>
  <c r="J61" i="3" a="1"/>
  <c r="J61" i="3" s="1"/>
  <c r="J60" i="3" a="1"/>
  <c r="J60" i="3" s="1"/>
  <c r="J59" i="3" a="1"/>
  <c r="J59" i="3" s="1"/>
  <c r="J58" i="3" a="1"/>
  <c r="J58" i="3" s="1"/>
  <c r="J57" i="3" a="1"/>
  <c r="J57" i="3" s="1"/>
  <c r="J56" i="3" a="1"/>
  <c r="J56" i="3" s="1"/>
  <c r="J55" i="3" a="1"/>
  <c r="J55" i="3" s="1"/>
  <c r="J54" i="3" a="1"/>
  <c r="J54" i="3" s="1"/>
  <c r="J53" i="3" a="1"/>
  <c r="J53" i="3" s="1"/>
  <c r="J52" i="3" a="1"/>
  <c r="J52" i="3" s="1"/>
  <c r="J51" i="3" a="1"/>
  <c r="J51" i="3" s="1"/>
  <c r="J50" i="3" a="1"/>
  <c r="J50" i="3" s="1"/>
  <c r="J49" i="3" a="1"/>
  <c r="J49" i="3" s="1"/>
  <c r="J48" i="3" a="1"/>
  <c r="J48" i="3" s="1"/>
  <c r="J47" i="3" a="1"/>
  <c r="J47" i="3" s="1"/>
  <c r="J46" i="3" a="1"/>
  <c r="J46" i="3" s="1"/>
  <c r="J45" i="3" a="1"/>
  <c r="J45" i="3" s="1"/>
  <c r="J44" i="3" a="1"/>
  <c r="J44" i="3" s="1"/>
  <c r="J43" i="3" a="1"/>
  <c r="J43" i="3" s="1"/>
  <c r="J42" i="3" a="1"/>
  <c r="J42" i="3" s="1"/>
  <c r="J41" i="3" a="1"/>
  <c r="J41" i="3" s="1"/>
  <c r="J40" i="3" a="1"/>
  <c r="J40" i="3" s="1"/>
  <c r="J39" i="3" a="1"/>
  <c r="J39" i="3" s="1"/>
  <c r="J38" i="3" a="1"/>
  <c r="J38" i="3" s="1"/>
  <c r="J37" i="3" a="1"/>
  <c r="J37" i="3" s="1"/>
  <c r="J36" i="3" a="1"/>
  <c r="J36" i="3" s="1"/>
  <c r="J35" i="3" a="1"/>
  <c r="J35" i="3" s="1"/>
  <c r="J34" i="3" a="1"/>
  <c r="J34" i="3" s="1"/>
  <c r="J33" i="3" a="1"/>
  <c r="J33" i="3" s="1"/>
  <c r="J32" i="3" a="1"/>
  <c r="J32" i="3" s="1"/>
  <c r="J31" i="3" a="1"/>
  <c r="J31" i="3" s="1"/>
  <c r="J30" i="3" a="1"/>
  <c r="J30" i="3" s="1"/>
  <c r="J29" i="3" a="1"/>
  <c r="J29" i="3" s="1"/>
  <c r="J28" i="3" a="1"/>
  <c r="J28" i="3" s="1"/>
  <c r="J27" i="3" a="1"/>
  <c r="J27" i="3" s="1"/>
  <c r="J26" i="3" a="1"/>
  <c r="J26" i="3" s="1"/>
  <c r="J25" i="3" a="1"/>
  <c r="J25" i="3" s="1"/>
  <c r="J24" i="3" a="1"/>
  <c r="J24" i="3" s="1"/>
  <c r="J23" i="3" a="1"/>
  <c r="J23" i="3" s="1"/>
  <c r="J22" i="3" a="1"/>
  <c r="J22" i="3" s="1"/>
  <c r="J21" i="3" a="1"/>
  <c r="J21" i="3" s="1"/>
  <c r="J20" i="3" a="1"/>
  <c r="J20" i="3" s="1"/>
  <c r="J19" i="3" a="1"/>
  <c r="J19" i="3" s="1"/>
  <c r="J18" i="3" a="1"/>
  <c r="J18" i="3" s="1"/>
  <c r="J17" i="3" a="1"/>
  <c r="J17" i="3" s="1"/>
  <c r="J16" i="3" a="1"/>
  <c r="J16" i="3" s="1"/>
  <c r="J15" i="3" a="1"/>
  <c r="J15" i="3" s="1"/>
  <c r="J14" i="3" a="1"/>
  <c r="J14" i="3" s="1"/>
  <c r="J13" i="3" a="1"/>
  <c r="J13" i="3" s="1"/>
  <c r="J12" i="3" a="1"/>
  <c r="J12" i="3" s="1"/>
  <c r="J11" i="3" a="1"/>
  <c r="J11" i="3" s="1"/>
  <c r="J10" i="3" a="1"/>
  <c r="J10" i="3" s="1"/>
  <c r="J9" i="3" a="1"/>
  <c r="J9" i="3" s="1"/>
  <c r="J8" i="3" a="1"/>
  <c r="J8" i="3" s="1"/>
  <c r="J7" i="3" a="1"/>
  <c r="J7" i="3" s="1"/>
  <c r="J6" i="3" a="1"/>
  <c r="J6" i="3" s="1"/>
  <c r="J5" i="3" a="1"/>
  <c r="J5" i="3" s="1"/>
  <c r="J4" i="3" a="1"/>
  <c r="J4" i="3" s="1"/>
  <c r="J3" i="3" a="1"/>
  <c r="J3" i="3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 s="1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 s="1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 s="1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442" i="2" a="1"/>
  <c r="F442" i="2" s="1"/>
  <c r="F443" i="2" a="1"/>
  <c r="F443" i="2" s="1"/>
  <c r="F444" i="2" a="1"/>
  <c r="F444" i="2" s="1"/>
  <c r="F445" i="2" a="1"/>
  <c r="F445" i="2" s="1"/>
  <c r="F446" i="2" a="1"/>
  <c r="F446" i="2" s="1"/>
  <c r="F447" i="2" a="1"/>
  <c r="F447" i="2" s="1"/>
  <c r="F448" i="2" a="1"/>
  <c r="F448" i="2" s="1"/>
  <c r="F449" i="2" a="1"/>
  <c r="F449" i="2" s="1"/>
  <c r="F450" i="2" a="1"/>
  <c r="F450" i="2" s="1"/>
  <c r="F451" i="2" a="1"/>
  <c r="F451" i="2" s="1"/>
  <c r="F452" i="2" a="1"/>
  <c r="F452" i="2" s="1"/>
  <c r="F453" i="2" a="1"/>
  <c r="F453" i="2" s="1"/>
  <c r="F454" i="2" a="1"/>
  <c r="F454" i="2" s="1"/>
  <c r="F455" i="2" a="1"/>
  <c r="F455" i="2" s="1"/>
  <c r="F456" i="2" a="1"/>
  <c r="F456" i="2" s="1"/>
  <c r="F457" i="2" a="1"/>
  <c r="F457" i="2" s="1"/>
  <c r="F458" i="2" a="1"/>
  <c r="F458" i="2" s="1"/>
  <c r="F459" i="2" a="1"/>
  <c r="F459" i="2" s="1"/>
  <c r="F460" i="2" a="1"/>
  <c r="F460" i="2" s="1"/>
  <c r="F461" i="2" a="1"/>
  <c r="F461" i="2" s="1"/>
  <c r="F462" i="2" a="1"/>
  <c r="F462" i="2" s="1"/>
  <c r="F463" i="2" a="1"/>
  <c r="F463" i="2" s="1"/>
  <c r="F464" i="2" a="1"/>
  <c r="F464" i="2" s="1"/>
  <c r="F465" i="2" a="1"/>
  <c r="F465" i="2" s="1"/>
  <c r="F466" i="2" a="1"/>
  <c r="F466" i="2" s="1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2" i="2" a="1"/>
  <c r="F472" i="2" s="1"/>
  <c r="F473" i="2" a="1"/>
  <c r="F473" i="2" s="1"/>
  <c r="F474" i="2" a="1"/>
  <c r="F474" i="2" s="1"/>
  <c r="F475" i="2" a="1"/>
  <c r="F475" i="2" s="1"/>
  <c r="F476" i="2" a="1"/>
  <c r="F476" i="2" s="1"/>
  <c r="F477" i="2" a="1"/>
  <c r="F477" i="2" s="1"/>
  <c r="F478" i="2" a="1"/>
  <c r="F478" i="2" s="1"/>
  <c r="F479" i="2" a="1"/>
  <c r="F479" i="2" s="1"/>
  <c r="F480" i="2" a="1"/>
  <c r="F480" i="2" s="1"/>
  <c r="F481" i="2" a="1"/>
  <c r="F481" i="2" s="1"/>
  <c r="F482" i="2" a="1"/>
  <c r="F482" i="2" s="1"/>
  <c r="F483" i="2" a="1"/>
  <c r="F483" i="2" s="1"/>
  <c r="F484" i="2" a="1"/>
  <c r="F484" i="2" s="1"/>
  <c r="F485" i="2" a="1"/>
  <c r="F485" i="2" s="1"/>
  <c r="F486" i="2" a="1"/>
  <c r="F486" i="2" s="1"/>
  <c r="F487" i="2" a="1"/>
  <c r="F487" i="2" s="1"/>
  <c r="F488" i="2" a="1"/>
  <c r="F488" i="2" s="1"/>
  <c r="F489" i="2" a="1"/>
  <c r="F489" i="2" s="1"/>
  <c r="F490" i="2" a="1"/>
  <c r="F490" i="2" s="1"/>
  <c r="F491" i="2" a="1"/>
  <c r="F491" i="2" s="1"/>
  <c r="F492" i="2" a="1"/>
  <c r="F492" i="2" s="1"/>
  <c r="F493" i="2" a="1"/>
  <c r="F493" i="2" s="1"/>
  <c r="F494" i="2" a="1"/>
  <c r="F494" i="2" s="1"/>
  <c r="F495" i="2" a="1"/>
  <c r="F495" i="2" s="1"/>
  <c r="F496" i="2" a="1"/>
  <c r="F496" i="2" s="1"/>
  <c r="F497" i="2" a="1"/>
  <c r="F497" i="2" s="1"/>
  <c r="F498" i="2" a="1"/>
  <c r="F498" i="2" s="1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4" i="2" a="1"/>
  <c r="F504" i="2" s="1"/>
  <c r="F505" i="2" a="1"/>
  <c r="F505" i="2" s="1"/>
  <c r="F506" i="2" a="1"/>
  <c r="F506" i="2" s="1"/>
  <c r="F507" i="2" a="1"/>
  <c r="F507" i="2" s="1"/>
  <c r="F508" i="2" a="1"/>
  <c r="F508" i="2" s="1"/>
  <c r="F509" i="2" a="1"/>
  <c r="F509" i="2" s="1"/>
  <c r="F510" i="2" a="1"/>
  <c r="F510" i="2" s="1"/>
  <c r="F511" i="2" a="1"/>
  <c r="F511" i="2" s="1"/>
  <c r="F512" i="2" a="1"/>
  <c r="F512" i="2" s="1"/>
  <c r="F513" i="2" a="1"/>
  <c r="F513" i="2" s="1"/>
  <c r="F514" i="2" a="1"/>
  <c r="F514" i="2" s="1"/>
  <c r="F515" i="2" a="1"/>
  <c r="F515" i="2" s="1"/>
  <c r="F516" i="2" a="1"/>
  <c r="F516" i="2" s="1"/>
  <c r="F517" i="2" a="1"/>
  <c r="F517" i="2" s="1"/>
  <c r="F518" i="2" a="1"/>
  <c r="F518" i="2" s="1"/>
  <c r="F519" i="2" a="1"/>
  <c r="F519" i="2" s="1"/>
  <c r="F520" i="2" a="1"/>
  <c r="F520" i="2" s="1"/>
  <c r="F521" i="2" a="1"/>
  <c r="F521" i="2" s="1"/>
  <c r="F522" i="2" a="1"/>
  <c r="F522" i="2" s="1"/>
  <c r="F523" i="2" a="1"/>
  <c r="F523" i="2" s="1"/>
  <c r="F524" i="2" a="1"/>
  <c r="F524" i="2" s="1"/>
  <c r="F525" i="2" a="1"/>
  <c r="F525" i="2" s="1"/>
  <c r="F526" i="2" a="1"/>
  <c r="F526" i="2" s="1"/>
  <c r="F527" i="2" a="1"/>
  <c r="F527" i="2" s="1"/>
  <c r="F528" i="2" a="1"/>
  <c r="F528" i="2" s="1"/>
  <c r="F2" i="2" a="1"/>
  <c r="F2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M2" i="5" l="1"/>
  <c r="M4" i="5"/>
  <c r="O2" i="5"/>
  <c r="O4" i="5"/>
  <c r="O8" i="3"/>
  <c r="P8" i="3" s="1"/>
  <c r="O12" i="3"/>
  <c r="O16" i="3"/>
  <c r="P16" i="3" s="1"/>
  <c r="O28" i="3"/>
  <c r="P28" i="3" s="1"/>
  <c r="O32" i="3"/>
  <c r="P32" i="3" s="1"/>
  <c r="O48" i="3"/>
  <c r="P48" i="3" s="1"/>
  <c r="O52" i="3"/>
  <c r="P52" i="3" s="1"/>
  <c r="O60" i="3"/>
  <c r="P60" i="3" s="1"/>
  <c r="O64" i="3"/>
  <c r="P64" i="3" s="1"/>
  <c r="O72" i="3"/>
  <c r="P72" i="3" s="1"/>
  <c r="O76" i="3"/>
  <c r="P76" i="3" s="1"/>
  <c r="O80" i="3"/>
  <c r="P80" i="3" s="1"/>
  <c r="O92" i="3"/>
  <c r="P92" i="3" s="1"/>
  <c r="O96" i="3"/>
  <c r="P96" i="3" s="1"/>
  <c r="O112" i="3"/>
  <c r="P112" i="3" s="1"/>
  <c r="O116" i="3"/>
  <c r="P116" i="3" s="1"/>
  <c r="O124" i="3"/>
  <c r="P124" i="3" s="1"/>
  <c r="O128" i="3"/>
  <c r="P128" i="3" s="1"/>
  <c r="O136" i="3"/>
  <c r="P136" i="3" s="1"/>
  <c r="O140" i="3"/>
  <c r="P140" i="3" s="1"/>
  <c r="O144" i="3"/>
  <c r="P144" i="3" s="1"/>
  <c r="O148" i="3"/>
  <c r="P148" i="3" s="1"/>
  <c r="O156" i="3"/>
  <c r="P156" i="3" s="1"/>
  <c r="O160" i="3"/>
  <c r="P160" i="3" s="1"/>
  <c r="O168" i="3"/>
  <c r="P168" i="3" s="1"/>
  <c r="O172" i="3"/>
  <c r="P172" i="3" s="1"/>
  <c r="O176" i="3"/>
  <c r="P176" i="3" s="1"/>
  <c r="O180" i="3"/>
  <c r="P180" i="3" s="1"/>
  <c r="O188" i="3"/>
  <c r="P188" i="3" s="1"/>
  <c r="O200" i="3"/>
  <c r="P200" i="3" s="1"/>
  <c r="O204" i="3"/>
  <c r="P204" i="3" s="1"/>
  <c r="O208" i="3"/>
  <c r="P208" i="3" s="1"/>
  <c r="O212" i="3"/>
  <c r="P212" i="3" s="1"/>
  <c r="O224" i="3"/>
  <c r="P224" i="3" s="1"/>
  <c r="O232" i="3"/>
  <c r="P232" i="3" s="1"/>
  <c r="O256" i="3"/>
  <c r="P256" i="3" s="1"/>
  <c r="O276" i="3"/>
  <c r="P276" i="3" s="1"/>
  <c r="O296" i="3"/>
  <c r="P296" i="3" s="1"/>
  <c r="O300" i="3"/>
  <c r="P300" i="3" s="1"/>
  <c r="O336" i="3"/>
  <c r="P336" i="3" s="1"/>
  <c r="O391" i="3"/>
  <c r="P391" i="3" s="1"/>
  <c r="O3" i="3"/>
  <c r="P3" i="3" s="1"/>
  <c r="O320" i="3"/>
  <c r="P320" i="3" s="1"/>
  <c r="O236" i="3"/>
  <c r="P236" i="3" s="1"/>
  <c r="O192" i="3"/>
  <c r="P192" i="3" s="1"/>
  <c r="O526" i="3"/>
  <c r="P526" i="3" s="1"/>
  <c r="O522" i="3"/>
  <c r="P522" i="3" s="1"/>
  <c r="O518" i="3"/>
  <c r="P518" i="3" s="1"/>
  <c r="O514" i="3"/>
  <c r="P514" i="3" s="1"/>
  <c r="O510" i="3"/>
  <c r="P510" i="3" s="1"/>
  <c r="O506" i="3"/>
  <c r="P506" i="3" s="1"/>
  <c r="O502" i="3"/>
  <c r="P502" i="3" s="1"/>
  <c r="O498" i="3"/>
  <c r="P498" i="3" s="1"/>
  <c r="O494" i="3"/>
  <c r="P494" i="3" s="1"/>
  <c r="O490" i="3"/>
  <c r="P490" i="3" s="1"/>
  <c r="O486" i="3"/>
  <c r="P486" i="3" s="1"/>
  <c r="O482" i="3"/>
  <c r="P482" i="3" s="1"/>
  <c r="O478" i="3"/>
  <c r="P478" i="3" s="1"/>
  <c r="O474" i="3"/>
  <c r="P474" i="3" s="1"/>
  <c r="O470" i="3"/>
  <c r="P470" i="3" s="1"/>
  <c r="O466" i="3"/>
  <c r="P466" i="3" s="1"/>
  <c r="O462" i="3"/>
  <c r="P462" i="3" s="1"/>
  <c r="O458" i="3"/>
  <c r="P458" i="3" s="1"/>
  <c r="O454" i="3"/>
  <c r="P454" i="3" s="1"/>
  <c r="O450" i="3"/>
  <c r="P450" i="3" s="1"/>
  <c r="O446" i="3"/>
  <c r="P446" i="3" s="1"/>
  <c r="O442" i="3"/>
  <c r="P442" i="3" s="1"/>
  <c r="O438" i="3"/>
  <c r="P438" i="3" s="1"/>
  <c r="O434" i="3"/>
  <c r="P434" i="3" s="1"/>
  <c r="O430" i="3"/>
  <c r="P430" i="3" s="1"/>
  <c r="O104" i="3"/>
  <c r="P104" i="3" s="1"/>
  <c r="O84" i="3"/>
  <c r="P84" i="3" s="1"/>
  <c r="O44" i="3"/>
  <c r="P44" i="3" s="1"/>
  <c r="O20" i="3"/>
  <c r="P20" i="3" s="1"/>
  <c r="O40" i="3"/>
  <c r="P40" i="3" s="1"/>
  <c r="O349" i="3"/>
  <c r="P349" i="3" s="1"/>
  <c r="O381" i="3"/>
  <c r="P381" i="3" s="1"/>
  <c r="O401" i="3"/>
  <c r="P401" i="3" s="1"/>
  <c r="O413" i="3"/>
  <c r="P413" i="3" s="1"/>
  <c r="O465" i="3"/>
  <c r="P465" i="3" s="1"/>
  <c r="O477" i="3"/>
  <c r="P477" i="3" s="1"/>
  <c r="O497" i="3"/>
  <c r="P497" i="3" s="1"/>
  <c r="O509" i="3"/>
  <c r="P509" i="3" s="1"/>
  <c r="O108" i="3"/>
  <c r="P108" i="3" s="1"/>
  <c r="O369" i="3"/>
  <c r="P369" i="3" s="1"/>
  <c r="O433" i="3"/>
  <c r="P433" i="3" s="1"/>
  <c r="O445" i="3"/>
  <c r="P445" i="3" s="1"/>
  <c r="O529" i="3"/>
  <c r="P529" i="3" s="1"/>
  <c r="O527" i="3"/>
  <c r="P527" i="3" s="1"/>
  <c r="O523" i="3"/>
  <c r="P523" i="3" s="1"/>
  <c r="O519" i="3"/>
  <c r="P519" i="3" s="1"/>
  <c r="O515" i="3"/>
  <c r="P515" i="3" s="1"/>
  <c r="O511" i="3"/>
  <c r="P511" i="3" s="1"/>
  <c r="O507" i="3"/>
  <c r="P507" i="3" s="1"/>
  <c r="O503" i="3"/>
  <c r="P503" i="3" s="1"/>
  <c r="O499" i="3"/>
  <c r="P499" i="3" s="1"/>
  <c r="O495" i="3"/>
  <c r="P495" i="3" s="1"/>
  <c r="O491" i="3"/>
  <c r="P491" i="3" s="1"/>
  <c r="O487" i="3"/>
  <c r="P487" i="3" s="1"/>
  <c r="O483" i="3"/>
  <c r="P483" i="3" s="1"/>
  <c r="O479" i="3"/>
  <c r="P479" i="3" s="1"/>
  <c r="O475" i="3"/>
  <c r="P475" i="3" s="1"/>
  <c r="O471" i="3"/>
  <c r="P471" i="3" s="1"/>
  <c r="O467" i="3"/>
  <c r="P467" i="3" s="1"/>
  <c r="O463" i="3"/>
  <c r="P463" i="3" s="1"/>
  <c r="O459" i="3"/>
  <c r="P459" i="3" s="1"/>
  <c r="O455" i="3"/>
  <c r="P455" i="3" s="1"/>
  <c r="O451" i="3"/>
  <c r="P451" i="3" s="1"/>
  <c r="O426" i="3"/>
  <c r="P426" i="3" s="1"/>
  <c r="O422" i="3"/>
  <c r="P422" i="3" s="1"/>
  <c r="O418" i="3"/>
  <c r="P418" i="3" s="1"/>
  <c r="O414" i="3"/>
  <c r="P414" i="3" s="1"/>
  <c r="O410" i="3"/>
  <c r="P410" i="3" s="1"/>
  <c r="O406" i="3"/>
  <c r="P406" i="3" s="1"/>
  <c r="O402" i="3"/>
  <c r="P402" i="3" s="1"/>
  <c r="O398" i="3"/>
  <c r="P398" i="3" s="1"/>
  <c r="O394" i="3"/>
  <c r="P394" i="3" s="1"/>
  <c r="O390" i="3"/>
  <c r="P390" i="3" s="1"/>
  <c r="O386" i="3"/>
  <c r="P386" i="3" s="1"/>
  <c r="O382" i="3"/>
  <c r="P382" i="3" s="1"/>
  <c r="O378" i="3"/>
  <c r="P378" i="3" s="1"/>
  <c r="O374" i="3"/>
  <c r="P374" i="3" s="1"/>
  <c r="O370" i="3"/>
  <c r="P370" i="3" s="1"/>
  <c r="O366" i="3"/>
  <c r="P366" i="3" s="1"/>
  <c r="O362" i="3"/>
  <c r="P362" i="3" s="1"/>
  <c r="O358" i="3"/>
  <c r="P358" i="3" s="1"/>
  <c r="O354" i="3"/>
  <c r="P354" i="3" s="1"/>
  <c r="O350" i="3"/>
  <c r="P350" i="3" s="1"/>
  <c r="O346" i="3"/>
  <c r="P346" i="3" s="1"/>
  <c r="O342" i="3"/>
  <c r="P342" i="3" s="1"/>
  <c r="O338" i="3"/>
  <c r="P338" i="3" s="1"/>
  <c r="O334" i="3"/>
  <c r="P334" i="3" s="1"/>
  <c r="O330" i="3"/>
  <c r="P330" i="3" s="1"/>
  <c r="O326" i="3"/>
  <c r="P326" i="3" s="1"/>
  <c r="O322" i="3"/>
  <c r="P322" i="3" s="1"/>
  <c r="O318" i="3"/>
  <c r="P318" i="3" s="1"/>
  <c r="O314" i="3"/>
  <c r="P314" i="3" s="1"/>
  <c r="O310" i="3"/>
  <c r="P310" i="3" s="1"/>
  <c r="O306" i="3"/>
  <c r="P306" i="3" s="1"/>
  <c r="O302" i="3"/>
  <c r="P302" i="3" s="1"/>
  <c r="O298" i="3"/>
  <c r="P298" i="3" s="1"/>
  <c r="O294" i="3"/>
  <c r="P294" i="3" s="1"/>
  <c r="O290" i="3"/>
  <c r="P290" i="3" s="1"/>
  <c r="O286" i="3"/>
  <c r="P286" i="3" s="1"/>
  <c r="O282" i="3"/>
  <c r="P282" i="3" s="1"/>
  <c r="O278" i="3"/>
  <c r="P278" i="3" s="1"/>
  <c r="O274" i="3"/>
  <c r="P274" i="3" s="1"/>
  <c r="O270" i="3"/>
  <c r="P270" i="3" s="1"/>
  <c r="O266" i="3"/>
  <c r="P266" i="3" s="1"/>
  <c r="O262" i="3"/>
  <c r="P262" i="3" s="1"/>
  <c r="O258" i="3"/>
  <c r="P258" i="3" s="1"/>
  <c r="O254" i="3"/>
  <c r="P254" i="3" s="1"/>
  <c r="O250" i="3"/>
  <c r="P250" i="3" s="1"/>
  <c r="O246" i="3"/>
  <c r="P246" i="3" s="1"/>
  <c r="O242" i="3"/>
  <c r="P242" i="3" s="1"/>
  <c r="O238" i="3"/>
  <c r="P238" i="3" s="1"/>
  <c r="O234" i="3"/>
  <c r="P234" i="3" s="1"/>
  <c r="O230" i="3"/>
  <c r="P230" i="3" s="1"/>
  <c r="O226" i="3"/>
  <c r="P226" i="3" s="1"/>
  <c r="O222" i="3"/>
  <c r="P222" i="3" s="1"/>
  <c r="O218" i="3"/>
  <c r="P218" i="3" s="1"/>
  <c r="O214" i="3"/>
  <c r="P214" i="3" s="1"/>
  <c r="O210" i="3"/>
  <c r="P210" i="3" s="1"/>
  <c r="O206" i="3"/>
  <c r="P206" i="3" s="1"/>
  <c r="O202" i="3"/>
  <c r="P202" i="3" s="1"/>
  <c r="O198" i="3"/>
  <c r="P198" i="3" s="1"/>
  <c r="O194" i="3"/>
  <c r="P194" i="3" s="1"/>
  <c r="O190" i="3"/>
  <c r="P190" i="3" s="1"/>
  <c r="O186" i="3"/>
  <c r="P186" i="3" s="1"/>
  <c r="O182" i="3"/>
  <c r="P182" i="3" s="1"/>
  <c r="O178" i="3"/>
  <c r="P178" i="3" s="1"/>
  <c r="O174" i="3"/>
  <c r="P174" i="3" s="1"/>
  <c r="O170" i="3"/>
  <c r="P170" i="3" s="1"/>
  <c r="O166" i="3"/>
  <c r="P166" i="3" s="1"/>
  <c r="O162" i="3"/>
  <c r="P162" i="3" s="1"/>
  <c r="O158" i="3"/>
  <c r="P158" i="3" s="1"/>
  <c r="O154" i="3"/>
  <c r="P154" i="3" s="1"/>
  <c r="O150" i="3"/>
  <c r="P150" i="3" s="1"/>
  <c r="O146" i="3"/>
  <c r="P146" i="3" s="1"/>
  <c r="O142" i="3"/>
  <c r="P142" i="3" s="1"/>
  <c r="O138" i="3"/>
  <c r="P138" i="3" s="1"/>
  <c r="O134" i="3"/>
  <c r="P134" i="3" s="1"/>
  <c r="O130" i="3"/>
  <c r="P130" i="3" s="1"/>
  <c r="O86" i="3"/>
  <c r="P86" i="3" s="1"/>
  <c r="O22" i="3"/>
  <c r="P22" i="3" s="1"/>
  <c r="O447" i="3"/>
  <c r="P447" i="3" s="1"/>
  <c r="O443" i="3"/>
  <c r="P443" i="3" s="1"/>
  <c r="O439" i="3"/>
  <c r="P439" i="3" s="1"/>
  <c r="O435" i="3"/>
  <c r="P435" i="3" s="1"/>
  <c r="O431" i="3"/>
  <c r="P431" i="3" s="1"/>
  <c r="O427" i="3"/>
  <c r="P427" i="3" s="1"/>
  <c r="O423" i="3"/>
  <c r="P423" i="3" s="1"/>
  <c r="O419" i="3"/>
  <c r="P419" i="3" s="1"/>
  <c r="O415" i="3"/>
  <c r="P415" i="3" s="1"/>
  <c r="O411" i="3"/>
  <c r="P411" i="3" s="1"/>
  <c r="O407" i="3"/>
  <c r="P407" i="3" s="1"/>
  <c r="O403" i="3"/>
  <c r="P403" i="3" s="1"/>
  <c r="O399" i="3"/>
  <c r="P399" i="3" s="1"/>
  <c r="O395" i="3"/>
  <c r="P395" i="3" s="1"/>
  <c r="O387" i="3"/>
  <c r="P387" i="3" s="1"/>
  <c r="O383" i="3"/>
  <c r="P383" i="3" s="1"/>
  <c r="O379" i="3"/>
  <c r="P379" i="3" s="1"/>
  <c r="O375" i="3"/>
  <c r="P375" i="3" s="1"/>
  <c r="O371" i="3"/>
  <c r="P371" i="3" s="1"/>
  <c r="O367" i="3"/>
  <c r="P367" i="3" s="1"/>
  <c r="O363" i="3"/>
  <c r="P363" i="3" s="1"/>
  <c r="O359" i="3"/>
  <c r="P359" i="3" s="1"/>
  <c r="O355" i="3"/>
  <c r="P355" i="3" s="1"/>
  <c r="O351" i="3"/>
  <c r="P351" i="3" s="1"/>
  <c r="O347" i="3"/>
  <c r="P347" i="3" s="1"/>
  <c r="O343" i="3"/>
  <c r="P343" i="3" s="1"/>
  <c r="O339" i="3"/>
  <c r="P339" i="3" s="1"/>
  <c r="O335" i="3"/>
  <c r="P335" i="3" s="1"/>
  <c r="O331" i="3"/>
  <c r="P331" i="3" s="1"/>
  <c r="O327" i="3"/>
  <c r="P327" i="3" s="1"/>
  <c r="O323" i="3"/>
  <c r="P323" i="3" s="1"/>
  <c r="O319" i="3"/>
  <c r="P319" i="3" s="1"/>
  <c r="O315" i="3"/>
  <c r="P315" i="3" s="1"/>
  <c r="O311" i="3"/>
  <c r="P311" i="3" s="1"/>
  <c r="O307" i="3"/>
  <c r="P307" i="3" s="1"/>
  <c r="O303" i="3"/>
  <c r="P303" i="3" s="1"/>
  <c r="O299" i="3"/>
  <c r="P299" i="3" s="1"/>
  <c r="O295" i="3"/>
  <c r="P295" i="3" s="1"/>
  <c r="O291" i="3"/>
  <c r="P291" i="3" s="1"/>
  <c r="O287" i="3"/>
  <c r="P287" i="3" s="1"/>
  <c r="O283" i="3"/>
  <c r="P283" i="3" s="1"/>
  <c r="O279" i="3"/>
  <c r="P279" i="3" s="1"/>
  <c r="O275" i="3"/>
  <c r="P275" i="3" s="1"/>
  <c r="O271" i="3"/>
  <c r="P271" i="3" s="1"/>
  <c r="O267" i="3"/>
  <c r="P267" i="3" s="1"/>
  <c r="O263" i="3"/>
  <c r="P263" i="3" s="1"/>
  <c r="O259" i="3"/>
  <c r="P259" i="3" s="1"/>
  <c r="O255" i="3"/>
  <c r="P255" i="3" s="1"/>
  <c r="O251" i="3"/>
  <c r="P251" i="3" s="1"/>
  <c r="O247" i="3"/>
  <c r="P247" i="3" s="1"/>
  <c r="O243" i="3"/>
  <c r="P243" i="3" s="1"/>
  <c r="O239" i="3"/>
  <c r="P239" i="3" s="1"/>
  <c r="O235" i="3"/>
  <c r="P235" i="3" s="1"/>
  <c r="O231" i="3"/>
  <c r="P231" i="3" s="1"/>
  <c r="O227" i="3"/>
  <c r="P227" i="3" s="1"/>
  <c r="O223" i="3"/>
  <c r="P223" i="3" s="1"/>
  <c r="O219" i="3"/>
  <c r="P219" i="3" s="1"/>
  <c r="O215" i="3"/>
  <c r="P215" i="3" s="1"/>
  <c r="O211" i="3"/>
  <c r="P211" i="3" s="1"/>
  <c r="O207" i="3"/>
  <c r="P207" i="3" s="1"/>
  <c r="O203" i="3"/>
  <c r="P203" i="3" s="1"/>
  <c r="O199" i="3"/>
  <c r="P199" i="3" s="1"/>
  <c r="O195" i="3"/>
  <c r="P195" i="3" s="1"/>
  <c r="O191" i="3"/>
  <c r="P191" i="3" s="1"/>
  <c r="O187" i="3"/>
  <c r="P187" i="3" s="1"/>
  <c r="O183" i="3"/>
  <c r="P183" i="3" s="1"/>
  <c r="O179" i="3"/>
  <c r="P179" i="3" s="1"/>
  <c r="O175" i="3"/>
  <c r="P175" i="3" s="1"/>
  <c r="O171" i="3"/>
  <c r="P171" i="3" s="1"/>
  <c r="O167" i="3"/>
  <c r="P167" i="3" s="1"/>
  <c r="O163" i="3"/>
  <c r="P163" i="3" s="1"/>
  <c r="O159" i="3"/>
  <c r="P159" i="3" s="1"/>
  <c r="O155" i="3"/>
  <c r="P155" i="3" s="1"/>
  <c r="O151" i="3"/>
  <c r="P151" i="3" s="1"/>
  <c r="O147" i="3"/>
  <c r="P147" i="3" s="1"/>
  <c r="O143" i="3"/>
  <c r="P143" i="3" s="1"/>
  <c r="O139" i="3"/>
  <c r="P139" i="3" s="1"/>
  <c r="O135" i="3"/>
  <c r="P135" i="3" s="1"/>
  <c r="O131" i="3"/>
  <c r="P131" i="3" s="1"/>
  <c r="O118" i="3"/>
  <c r="P118" i="3" s="1"/>
  <c r="O114" i="3"/>
  <c r="P114" i="3" s="1"/>
  <c r="O106" i="3"/>
  <c r="P106" i="3" s="1"/>
  <c r="O102" i="3"/>
  <c r="P102" i="3" s="1"/>
  <c r="O98" i="3"/>
  <c r="P98" i="3" s="1"/>
  <c r="O90" i="3"/>
  <c r="P90" i="3" s="1"/>
  <c r="O78" i="3"/>
  <c r="P78" i="3" s="1"/>
  <c r="O62" i="3"/>
  <c r="P62" i="3" s="1"/>
  <c r="O54" i="3"/>
  <c r="P54" i="3" s="1"/>
  <c r="O50" i="3"/>
  <c r="P50" i="3" s="1"/>
  <c r="O42" i="3"/>
  <c r="P42" i="3" s="1"/>
  <c r="O34" i="3"/>
  <c r="P34" i="3" s="1"/>
  <c r="O18" i="3"/>
  <c r="P18" i="3" s="1"/>
  <c r="O127" i="3"/>
  <c r="P127" i="3" s="1"/>
  <c r="O123" i="3"/>
  <c r="P123" i="3" s="1"/>
  <c r="O119" i="3"/>
  <c r="P119" i="3" s="1"/>
  <c r="O115" i="3"/>
  <c r="P115" i="3" s="1"/>
  <c r="O111" i="3"/>
  <c r="P111" i="3" s="1"/>
  <c r="O107" i="3"/>
  <c r="P107" i="3" s="1"/>
  <c r="O103" i="3"/>
  <c r="P103" i="3" s="1"/>
  <c r="O99" i="3"/>
  <c r="P99" i="3" s="1"/>
  <c r="O95" i="3"/>
  <c r="P95" i="3" s="1"/>
  <c r="O91" i="3"/>
  <c r="P91" i="3" s="1"/>
  <c r="O87" i="3"/>
  <c r="P87" i="3" s="1"/>
  <c r="O83" i="3"/>
  <c r="P83" i="3" s="1"/>
  <c r="O79" i="3"/>
  <c r="P79" i="3" s="1"/>
  <c r="O75" i="3"/>
  <c r="P75" i="3" s="1"/>
  <c r="O71" i="3"/>
  <c r="P71" i="3" s="1"/>
  <c r="O67" i="3"/>
  <c r="P67" i="3" s="1"/>
  <c r="O63" i="3"/>
  <c r="P63" i="3" s="1"/>
  <c r="O59" i="3"/>
  <c r="P59" i="3" s="1"/>
  <c r="O55" i="3"/>
  <c r="P55" i="3" s="1"/>
  <c r="O51" i="3"/>
  <c r="P51" i="3" s="1"/>
  <c r="O47" i="3"/>
  <c r="P47" i="3" s="1"/>
  <c r="O43" i="3"/>
  <c r="P43" i="3" s="1"/>
  <c r="O39" i="3"/>
  <c r="P39" i="3" s="1"/>
  <c r="O35" i="3"/>
  <c r="P35" i="3" s="1"/>
  <c r="O31" i="3"/>
  <c r="P31" i="3" s="1"/>
  <c r="O27" i="3"/>
  <c r="P27" i="3" s="1"/>
  <c r="O23" i="3"/>
  <c r="P23" i="3" s="1"/>
  <c r="O19" i="3"/>
  <c r="P19" i="3" s="1"/>
  <c r="O15" i="3"/>
  <c r="P15" i="3" s="1"/>
  <c r="O11" i="3"/>
  <c r="P11" i="3" s="1"/>
  <c r="O7" i="3"/>
  <c r="O328" i="3"/>
  <c r="P328" i="3" s="1"/>
  <c r="O308" i="3"/>
  <c r="P308" i="3" s="1"/>
  <c r="O288" i="3"/>
  <c r="P288" i="3" s="1"/>
  <c r="O268" i="3"/>
  <c r="P268" i="3" s="1"/>
  <c r="O264" i="3"/>
  <c r="P264" i="3" s="1"/>
  <c r="O244" i="3"/>
  <c r="P244" i="3" s="1"/>
  <c r="O126" i="3"/>
  <c r="P126" i="3" s="1"/>
  <c r="O122" i="3"/>
  <c r="P122" i="3" s="1"/>
  <c r="O110" i="3"/>
  <c r="P110" i="3" s="1"/>
  <c r="O94" i="3"/>
  <c r="P94" i="3" s="1"/>
  <c r="O82" i="3"/>
  <c r="P82" i="3" s="1"/>
  <c r="O74" i="3"/>
  <c r="P74" i="3" s="1"/>
  <c r="O70" i="3"/>
  <c r="P70" i="3" s="1"/>
  <c r="O66" i="3"/>
  <c r="P66" i="3" s="1"/>
  <c r="O58" i="3"/>
  <c r="P58" i="3" s="1"/>
  <c r="O46" i="3"/>
  <c r="P46" i="3" s="1"/>
  <c r="O38" i="3"/>
  <c r="P38" i="3" s="1"/>
  <c r="O30" i="3"/>
  <c r="P30" i="3" s="1"/>
  <c r="O26" i="3"/>
  <c r="P26" i="3" s="1"/>
  <c r="O14" i="3"/>
  <c r="P14" i="3" s="1"/>
  <c r="O10" i="3"/>
  <c r="P10" i="3" s="1"/>
  <c r="O6" i="3"/>
  <c r="P6" i="3" s="1"/>
  <c r="O525" i="3"/>
  <c r="P525" i="3" s="1"/>
  <c r="O513" i="3"/>
  <c r="P513" i="3" s="1"/>
  <c r="O493" i="3"/>
  <c r="P493" i="3" s="1"/>
  <c r="O481" i="3"/>
  <c r="P481" i="3" s="1"/>
  <c r="O461" i="3"/>
  <c r="P461" i="3" s="1"/>
  <c r="O449" i="3"/>
  <c r="P449" i="3" s="1"/>
  <c r="O429" i="3"/>
  <c r="P429" i="3" s="1"/>
  <c r="O417" i="3"/>
  <c r="P417" i="3" s="1"/>
  <c r="O397" i="3"/>
  <c r="P397" i="3" s="1"/>
  <c r="O385" i="3"/>
  <c r="P385" i="3" s="1"/>
  <c r="O365" i="3"/>
  <c r="P365" i="3" s="1"/>
  <c r="O353" i="3"/>
  <c r="P353" i="3" s="1"/>
  <c r="O528" i="3"/>
  <c r="P528" i="3" s="1"/>
  <c r="O524" i="3"/>
  <c r="P524" i="3" s="1"/>
  <c r="O520" i="3"/>
  <c r="P520" i="3" s="1"/>
  <c r="O516" i="3"/>
  <c r="P516" i="3" s="1"/>
  <c r="O512" i="3"/>
  <c r="P512" i="3" s="1"/>
  <c r="O508" i="3"/>
  <c r="P508" i="3" s="1"/>
  <c r="O504" i="3"/>
  <c r="P504" i="3" s="1"/>
  <c r="O500" i="3"/>
  <c r="P500" i="3" s="1"/>
  <c r="O496" i="3"/>
  <c r="P496" i="3" s="1"/>
  <c r="O492" i="3"/>
  <c r="P492" i="3" s="1"/>
  <c r="O488" i="3"/>
  <c r="P488" i="3" s="1"/>
  <c r="O484" i="3"/>
  <c r="P484" i="3" s="1"/>
  <c r="O480" i="3"/>
  <c r="P480" i="3" s="1"/>
  <c r="O476" i="3"/>
  <c r="P476" i="3" s="1"/>
  <c r="O472" i="3"/>
  <c r="P472" i="3" s="1"/>
  <c r="O468" i="3"/>
  <c r="P468" i="3" s="1"/>
  <c r="O464" i="3"/>
  <c r="P464" i="3" s="1"/>
  <c r="O460" i="3"/>
  <c r="P460" i="3" s="1"/>
  <c r="O456" i="3"/>
  <c r="P456" i="3" s="1"/>
  <c r="O452" i="3"/>
  <c r="P452" i="3" s="1"/>
  <c r="O448" i="3"/>
  <c r="P448" i="3" s="1"/>
  <c r="O444" i="3"/>
  <c r="P444" i="3" s="1"/>
  <c r="O440" i="3"/>
  <c r="P440" i="3" s="1"/>
  <c r="O436" i="3"/>
  <c r="P436" i="3" s="1"/>
  <c r="O432" i="3"/>
  <c r="P432" i="3" s="1"/>
  <c r="O428" i="3"/>
  <c r="P428" i="3" s="1"/>
  <c r="O424" i="3"/>
  <c r="P424" i="3" s="1"/>
  <c r="O420" i="3"/>
  <c r="P420" i="3" s="1"/>
  <c r="O416" i="3"/>
  <c r="P416" i="3" s="1"/>
  <c r="O412" i="3"/>
  <c r="P412" i="3" s="1"/>
  <c r="O408" i="3"/>
  <c r="P408" i="3" s="1"/>
  <c r="O404" i="3"/>
  <c r="P404" i="3" s="1"/>
  <c r="O400" i="3"/>
  <c r="P400" i="3" s="1"/>
  <c r="O396" i="3"/>
  <c r="P396" i="3" s="1"/>
  <c r="O392" i="3"/>
  <c r="P392" i="3" s="1"/>
  <c r="O388" i="3"/>
  <c r="P388" i="3" s="1"/>
  <c r="O384" i="3"/>
  <c r="P384" i="3" s="1"/>
  <c r="O380" i="3"/>
  <c r="P380" i="3" s="1"/>
  <c r="O376" i="3"/>
  <c r="P376" i="3" s="1"/>
  <c r="O372" i="3"/>
  <c r="P372" i="3" s="1"/>
  <c r="O368" i="3"/>
  <c r="P368" i="3" s="1"/>
  <c r="O364" i="3"/>
  <c r="P364" i="3" s="1"/>
  <c r="O360" i="3"/>
  <c r="P360" i="3" s="1"/>
  <c r="O356" i="3"/>
  <c r="P356" i="3" s="1"/>
  <c r="O352" i="3"/>
  <c r="P352" i="3" s="1"/>
  <c r="O348" i="3"/>
  <c r="P348" i="3" s="1"/>
  <c r="O344" i="3"/>
  <c r="P344" i="3" s="1"/>
  <c r="O340" i="3"/>
  <c r="P340" i="3" s="1"/>
  <c r="O332" i="3"/>
  <c r="P332" i="3" s="1"/>
  <c r="O324" i="3"/>
  <c r="P324" i="3" s="1"/>
  <c r="O316" i="3"/>
  <c r="P316" i="3" s="1"/>
  <c r="O312" i="3"/>
  <c r="P312" i="3" s="1"/>
  <c r="O304" i="3"/>
  <c r="P304" i="3" s="1"/>
  <c r="O292" i="3"/>
  <c r="P292" i="3" s="1"/>
  <c r="O284" i="3"/>
  <c r="P284" i="3" s="1"/>
  <c r="O280" i="3"/>
  <c r="P280" i="3" s="1"/>
  <c r="O272" i="3"/>
  <c r="P272" i="3" s="1"/>
  <c r="O260" i="3"/>
  <c r="P260" i="3" s="1"/>
  <c r="O252" i="3"/>
  <c r="P252" i="3" s="1"/>
  <c r="O248" i="3"/>
  <c r="P248" i="3" s="1"/>
  <c r="O240" i="3"/>
  <c r="P240" i="3" s="1"/>
  <c r="O228" i="3"/>
  <c r="P228" i="3" s="1"/>
  <c r="O220" i="3"/>
  <c r="P220" i="3" s="1"/>
  <c r="O216" i="3"/>
  <c r="P216" i="3" s="1"/>
  <c r="O196" i="3"/>
  <c r="P196" i="3" s="1"/>
  <c r="O184" i="3"/>
  <c r="P184" i="3" s="1"/>
  <c r="O164" i="3"/>
  <c r="P164" i="3" s="1"/>
  <c r="O152" i="3"/>
  <c r="P152" i="3" s="1"/>
  <c r="O132" i="3"/>
  <c r="P132" i="3" s="1"/>
  <c r="O120" i="3"/>
  <c r="P120" i="3" s="1"/>
  <c r="O100" i="3"/>
  <c r="P100" i="3" s="1"/>
  <c r="O88" i="3"/>
  <c r="P88" i="3" s="1"/>
  <c r="O68" i="3"/>
  <c r="P68" i="3" s="1"/>
  <c r="O56" i="3"/>
  <c r="P56" i="3" s="1"/>
  <c r="O36" i="3"/>
  <c r="P36" i="3" s="1"/>
  <c r="O24" i="3"/>
  <c r="P24" i="3" s="1"/>
  <c r="O4" i="3"/>
  <c r="P4" i="3" s="1"/>
  <c r="O521" i="3"/>
  <c r="P521" i="3" s="1"/>
  <c r="O517" i="3"/>
  <c r="P517" i="3" s="1"/>
  <c r="O505" i="3"/>
  <c r="P505" i="3" s="1"/>
  <c r="O501" i="3"/>
  <c r="P501" i="3" s="1"/>
  <c r="O489" i="3"/>
  <c r="P489" i="3" s="1"/>
  <c r="O485" i="3"/>
  <c r="P485" i="3" s="1"/>
  <c r="O473" i="3"/>
  <c r="P473" i="3" s="1"/>
  <c r="O469" i="3"/>
  <c r="P469" i="3" s="1"/>
  <c r="O457" i="3"/>
  <c r="P457" i="3" s="1"/>
  <c r="O453" i="3"/>
  <c r="P453" i="3" s="1"/>
  <c r="O441" i="3"/>
  <c r="P441" i="3" s="1"/>
  <c r="O437" i="3"/>
  <c r="P437" i="3" s="1"/>
  <c r="O425" i="3"/>
  <c r="P425" i="3" s="1"/>
  <c r="O421" i="3"/>
  <c r="P421" i="3" s="1"/>
  <c r="O409" i="3"/>
  <c r="P409" i="3" s="1"/>
  <c r="O405" i="3"/>
  <c r="P405" i="3" s="1"/>
  <c r="O393" i="3"/>
  <c r="P393" i="3" s="1"/>
  <c r="O389" i="3"/>
  <c r="P389" i="3" s="1"/>
  <c r="O377" i="3"/>
  <c r="P377" i="3" s="1"/>
  <c r="O373" i="3"/>
  <c r="P373" i="3" s="1"/>
  <c r="O361" i="3"/>
  <c r="P361" i="3" s="1"/>
  <c r="O357" i="3"/>
  <c r="P357" i="3" s="1"/>
  <c r="O345" i="3"/>
  <c r="P345" i="3" s="1"/>
  <c r="O341" i="3"/>
  <c r="P341" i="3" s="1"/>
  <c r="O337" i="3"/>
  <c r="P337" i="3" s="1"/>
  <c r="O333" i="3"/>
  <c r="P333" i="3" s="1"/>
  <c r="O329" i="3"/>
  <c r="P329" i="3" s="1"/>
  <c r="O325" i="3"/>
  <c r="P325" i="3" s="1"/>
  <c r="O321" i="3"/>
  <c r="P321" i="3" s="1"/>
  <c r="O317" i="3"/>
  <c r="P317" i="3" s="1"/>
  <c r="O313" i="3"/>
  <c r="P313" i="3" s="1"/>
  <c r="O309" i="3"/>
  <c r="P309" i="3" s="1"/>
  <c r="O305" i="3"/>
  <c r="P305" i="3" s="1"/>
  <c r="O301" i="3"/>
  <c r="P301" i="3" s="1"/>
  <c r="O297" i="3"/>
  <c r="P297" i="3" s="1"/>
  <c r="O293" i="3"/>
  <c r="P293" i="3" s="1"/>
  <c r="O289" i="3"/>
  <c r="P289" i="3" s="1"/>
  <c r="O285" i="3"/>
  <c r="P285" i="3" s="1"/>
  <c r="O281" i="3"/>
  <c r="P281" i="3" s="1"/>
  <c r="O277" i="3"/>
  <c r="P277" i="3" s="1"/>
  <c r="O273" i="3"/>
  <c r="P273" i="3" s="1"/>
  <c r="O269" i="3"/>
  <c r="P269" i="3" s="1"/>
  <c r="O265" i="3"/>
  <c r="P265" i="3" s="1"/>
  <c r="O261" i="3"/>
  <c r="P261" i="3" s="1"/>
  <c r="O257" i="3"/>
  <c r="P257" i="3" s="1"/>
  <c r="O253" i="3"/>
  <c r="P253" i="3" s="1"/>
  <c r="O249" i="3"/>
  <c r="P249" i="3" s="1"/>
  <c r="O245" i="3"/>
  <c r="P245" i="3" s="1"/>
  <c r="O241" i="3"/>
  <c r="P241" i="3" s="1"/>
  <c r="O237" i="3"/>
  <c r="P237" i="3" s="1"/>
  <c r="O233" i="3"/>
  <c r="P233" i="3" s="1"/>
  <c r="O229" i="3"/>
  <c r="P229" i="3" s="1"/>
  <c r="O225" i="3"/>
  <c r="P225" i="3" s="1"/>
  <c r="O221" i="3"/>
  <c r="P221" i="3" s="1"/>
  <c r="O217" i="3"/>
  <c r="P217" i="3" s="1"/>
  <c r="O213" i="3"/>
  <c r="P213" i="3" s="1"/>
  <c r="O209" i="3"/>
  <c r="P209" i="3" s="1"/>
  <c r="O205" i="3"/>
  <c r="P205" i="3" s="1"/>
  <c r="O201" i="3"/>
  <c r="P201" i="3" s="1"/>
  <c r="O197" i="3"/>
  <c r="P197" i="3" s="1"/>
  <c r="O193" i="3"/>
  <c r="P193" i="3" s="1"/>
  <c r="O189" i="3"/>
  <c r="P189" i="3" s="1"/>
  <c r="O185" i="3"/>
  <c r="P185" i="3" s="1"/>
  <c r="O181" i="3"/>
  <c r="P181" i="3" s="1"/>
  <c r="O177" i="3"/>
  <c r="P177" i="3" s="1"/>
  <c r="O173" i="3"/>
  <c r="P173" i="3" s="1"/>
  <c r="O169" i="3"/>
  <c r="P169" i="3" s="1"/>
  <c r="O165" i="3"/>
  <c r="P165" i="3" s="1"/>
  <c r="O161" i="3"/>
  <c r="P161" i="3" s="1"/>
  <c r="O157" i="3"/>
  <c r="P157" i="3" s="1"/>
  <c r="O153" i="3"/>
  <c r="P153" i="3" s="1"/>
  <c r="O149" i="3"/>
  <c r="P149" i="3" s="1"/>
  <c r="O145" i="3"/>
  <c r="P145" i="3" s="1"/>
  <c r="O141" i="3"/>
  <c r="P141" i="3" s="1"/>
  <c r="O137" i="3"/>
  <c r="P137" i="3" s="1"/>
  <c r="O133" i="3"/>
  <c r="P133" i="3" s="1"/>
  <c r="O129" i="3"/>
  <c r="P129" i="3" s="1"/>
  <c r="O125" i="3"/>
  <c r="P125" i="3" s="1"/>
  <c r="O121" i="3"/>
  <c r="P121" i="3" s="1"/>
  <c r="O117" i="3"/>
  <c r="P117" i="3" s="1"/>
  <c r="O113" i="3"/>
  <c r="P113" i="3" s="1"/>
  <c r="O109" i="3"/>
  <c r="P109" i="3" s="1"/>
  <c r="O105" i="3"/>
  <c r="P105" i="3" s="1"/>
  <c r="O101" i="3"/>
  <c r="P101" i="3" s="1"/>
  <c r="O97" i="3"/>
  <c r="P97" i="3" s="1"/>
  <c r="O93" i="3"/>
  <c r="P93" i="3" s="1"/>
  <c r="O89" i="3"/>
  <c r="P89" i="3" s="1"/>
  <c r="O85" i="3"/>
  <c r="P85" i="3" s="1"/>
  <c r="O81" i="3"/>
  <c r="P81" i="3" s="1"/>
  <c r="O77" i="3"/>
  <c r="P77" i="3" s="1"/>
  <c r="O73" i="3"/>
  <c r="P73" i="3" s="1"/>
  <c r="O69" i="3"/>
  <c r="P69" i="3" s="1"/>
  <c r="O65" i="3"/>
  <c r="P65" i="3" s="1"/>
  <c r="O61" i="3"/>
  <c r="P61" i="3" s="1"/>
  <c r="O57" i="3"/>
  <c r="P57" i="3" s="1"/>
  <c r="O53" i="3"/>
  <c r="P53" i="3" s="1"/>
  <c r="O49" i="3"/>
  <c r="P49" i="3" s="1"/>
  <c r="O45" i="3"/>
  <c r="P45" i="3" s="1"/>
  <c r="O41" i="3"/>
  <c r="P41" i="3" s="1"/>
  <c r="O37" i="3"/>
  <c r="P37" i="3" s="1"/>
  <c r="O33" i="3"/>
  <c r="P33" i="3" s="1"/>
  <c r="O29" i="3"/>
  <c r="P29" i="3" s="1"/>
  <c r="O25" i="3"/>
  <c r="P25" i="3" s="1"/>
  <c r="O21" i="3"/>
  <c r="P21" i="3" s="1"/>
  <c r="O17" i="3"/>
  <c r="P17" i="3" s="1"/>
  <c r="O13" i="3"/>
  <c r="P13" i="3" s="1"/>
  <c r="O9" i="3"/>
  <c r="P9" i="3" s="1"/>
  <c r="O5" i="3"/>
  <c r="P5" i="3" s="1"/>
  <c r="M6" i="5" l="1"/>
  <c r="N4" i="5"/>
  <c r="O8" i="5"/>
  <c r="M8" i="5"/>
  <c r="O6" i="5"/>
  <c r="P4" i="5"/>
  <c r="N19" i="5"/>
  <c r="M19" i="5"/>
  <c r="M29" i="5"/>
  <c r="N21" i="5"/>
  <c r="M20" i="5"/>
  <c r="N20" i="5"/>
  <c r="M21" i="5"/>
  <c r="M28" i="5"/>
  <c r="N28" i="5"/>
  <c r="M30" i="5"/>
  <c r="N23" i="5"/>
  <c r="M22" i="5"/>
  <c r="N22" i="5"/>
  <c r="M23" i="5"/>
  <c r="M14" i="5"/>
  <c r="M15" i="5"/>
  <c r="M13" i="5"/>
  <c r="P7" i="3"/>
  <c r="N2" i="5" s="1"/>
  <c r="N8" i="5" s="1"/>
  <c r="P12" i="3"/>
  <c r="M11" i="5" s="1"/>
  <c r="P1048576" i="3" l="1"/>
  <c r="N6" i="5"/>
  <c r="N29" i="5"/>
  <c r="P2" i="5"/>
  <c r="P8" i="5" s="1"/>
  <c r="N30" i="5"/>
  <c r="J7" i="5"/>
  <c r="J5" i="5"/>
  <c r="M12" i="5"/>
  <c r="J4" i="5"/>
  <c r="J8" i="5"/>
  <c r="J6" i="5"/>
  <c r="J9" i="5"/>
  <c r="J3" i="5"/>
  <c r="P6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<sst xmlns="http://schemas.openxmlformats.org/spreadsheetml/2006/main" count="3423" uniqueCount="115">
  <si>
    <t>CATEGORY</t>
  </si>
  <si>
    <t>UOM</t>
  </si>
  <si>
    <t>BUYING PRICE</t>
  </si>
  <si>
    <t>SELLING PRICE</t>
  </si>
  <si>
    <t>P0001</t>
  </si>
  <si>
    <t>Category01</t>
  </si>
  <si>
    <t>Kg</t>
  </si>
  <si>
    <t>P0002</t>
  </si>
  <si>
    <t>P0003</t>
  </si>
  <si>
    <t>P0004</t>
  </si>
  <si>
    <t>Lt</t>
  </si>
  <si>
    <t>P0005</t>
  </si>
  <si>
    <t>Ft</t>
  </si>
  <si>
    <t>P0006</t>
  </si>
  <si>
    <t>P0007</t>
  </si>
  <si>
    <t>P0008</t>
  </si>
  <si>
    <t>P0009</t>
  </si>
  <si>
    <t>No.</t>
  </si>
  <si>
    <t>P0010</t>
  </si>
  <si>
    <t>Category02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</si>
  <si>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</si>
  <si>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</si>
  <si>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</si>
  <si>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</si>
  <si>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</si>
  <si>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</si>
  <si>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</si>
  <si>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</si>
  <si>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</si>
  <si>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</si>
  <si>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Category03</t>
  </si>
  <si>
    <t>P0021</t>
  </si>
  <si>
    <t>P0022</t>
  </si>
  <si>
    <t>P0023</t>
  </si>
  <si>
    <t>P0024</t>
  </si>
  <si>
    <t>P0025</t>
  </si>
  <si>
    <t>P0026</t>
  </si>
  <si>
    <t>Category04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</si>
  <si>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</si>
  <si>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</si>
  <si>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</si>
  <si>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</si>
  <si>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</si>
  <si>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</si>
  <si>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</si>
  <si>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</si>
  <si>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</si>
  <si>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</si>
  <si>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</si>
  <si>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Category05</t>
  </si>
  <si>
    <t>P0038</t>
  </si>
  <si>
    <t>P0039</t>
  </si>
  <si>
    <t>P0040</t>
  </si>
  <si>
    <t>P0041</t>
  </si>
  <si>
    <t>P0042</t>
  </si>
  <si>
    <t>P0043</t>
  </si>
  <si>
    <t>P0044</t>
  </si>
  <si>
    <t>DATE</t>
  </si>
  <si>
    <t>QUANTITY</t>
  </si>
  <si>
    <t>SALE TYPE</t>
  </si>
  <si>
    <t>PAYMENT MODE</t>
  </si>
  <si>
    <t>DISCOUNT %</t>
  </si>
  <si>
    <t>Wholesaler</t>
  </si>
  <si>
    <t>Online</t>
  </si>
  <si>
    <t>Cash</t>
  </si>
  <si>
    <t>Direct Sales</t>
  </si>
  <si>
    <t>PRODUCT ID2</t>
  </si>
  <si>
    <t>P0045</t>
  </si>
  <si>
    <t>PRODUCT_Id</t>
  </si>
  <si>
    <t>Net Profit</t>
  </si>
  <si>
    <t>Profit</t>
  </si>
  <si>
    <t>CATEGORY2</t>
  </si>
  <si>
    <t>PRODUCT ID</t>
  </si>
  <si>
    <t>Cost</t>
  </si>
  <si>
    <t>Sales After Discount</t>
  </si>
  <si>
    <t>kpi's</t>
  </si>
  <si>
    <t xml:space="preserve">Top 10 Product  </t>
  </si>
  <si>
    <t xml:space="preserve">total sale </t>
  </si>
  <si>
    <t xml:space="preserve">sales by qtr </t>
  </si>
  <si>
    <t xml:space="preserve">Bottem 3 Product </t>
  </si>
  <si>
    <t>avg price</t>
  </si>
  <si>
    <t>sales by year</t>
  </si>
  <si>
    <t>t cost</t>
  </si>
  <si>
    <t xml:space="preserve"> avgsales by year &amp; category</t>
  </si>
  <si>
    <t>T Profit</t>
  </si>
  <si>
    <t>T sales by year , Sales type &amp; Category</t>
  </si>
  <si>
    <t>Top 1 Sales Type</t>
  </si>
  <si>
    <t># Product</t>
  </si>
  <si>
    <t>Top 2 Gatgory</t>
  </si>
  <si>
    <t># paymen mode</t>
  </si>
  <si>
    <t>Top 1 payment mode</t>
  </si>
  <si>
    <t># Products</t>
  </si>
  <si>
    <t>#Payment Mode</t>
  </si>
  <si>
    <t>Number of Quarter</t>
  </si>
  <si>
    <t>Quarter</t>
  </si>
  <si>
    <t>T_Profit</t>
  </si>
  <si>
    <t>Year</t>
  </si>
  <si>
    <t>Categories</t>
  </si>
  <si>
    <t>Sale Type</t>
  </si>
  <si>
    <t>QOQ</t>
  </si>
  <si>
    <t>2021</t>
  </si>
  <si>
    <t>2022</t>
  </si>
  <si>
    <t>Years</t>
  </si>
  <si>
    <t>Q1</t>
  </si>
  <si>
    <t>Q2</t>
  </si>
  <si>
    <t>Q3</t>
  </si>
  <si>
    <t>Q4</t>
  </si>
  <si>
    <t>cost</t>
  </si>
  <si>
    <t>Quantity</t>
  </si>
  <si>
    <t>Seles</t>
  </si>
  <si>
    <t>YOY</t>
  </si>
  <si>
    <t>Category</t>
  </si>
  <si>
    <t>Top Product</t>
  </si>
  <si>
    <t>Last Product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</si>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</sst>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.00"/>
    <numFmt numFmtId="167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rgb="FFDCAE2E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rgb="FFDCAE2E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rgb="FF28353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28353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4" tint="0.39997558519241921"/>
      </left>
      <right/>
      <top style="thin">
        <color theme="8"/>
      </top>
      <bottom style="thin">
        <color theme="4" tint="0.39997558519241921"/>
      </bottom>
      <diagonal/>
    </border>
    <border>
      <left/>
      <right/>
      <top style="thin">
        <color theme="8"/>
      </top>
      <bottom style="thin">
        <color theme="4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theme="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theme="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rgb="FF7030A0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thick">
        <color theme="4"/>
      </left>
      <right style="thin">
        <color indexed="64"/>
      </right>
      <top style="thin">
        <color theme="4" tint="0.3999755851924192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ck">
        <color indexed="64"/>
      </bottom>
      <diagonal/>
    </border>
    <border>
      <left style="thick">
        <color theme="4"/>
      </left>
      <right style="thin">
        <color indexed="64"/>
      </right>
      <top style="thin">
        <color theme="4" tint="0.39997558519241921"/>
      </top>
      <bottom style="thick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double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9" fontId="0" fillId="0" borderId="0" xfId="1" applyFont="1"/>
    <xf numFmtId="0" fontId="0" fillId="4" borderId="0" xfId="0" applyFill="1"/>
    <xf numFmtId="0" fontId="0" fillId="5" borderId="0" xfId="0" applyFill="1"/>
    <xf numFmtId="165" fontId="0" fillId="0" borderId="0" xfId="0" applyNumberFormat="1"/>
    <xf numFmtId="0" fontId="7" fillId="8" borderId="0" xfId="0" applyFont="1" applyFill="1"/>
    <xf numFmtId="0" fontId="6" fillId="9" borderId="18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9" fillId="9" borderId="23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6" fillId="9" borderId="30" xfId="0" applyFont="1" applyFill="1" applyBorder="1" applyAlignment="1">
      <alignment horizontal="center" vertical="center"/>
    </xf>
    <xf numFmtId="0" fontId="6" fillId="9" borderId="33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166" fontId="0" fillId="13" borderId="0" xfId="0" applyNumberForma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8" borderId="36" xfId="0" applyFont="1" applyFill="1" applyBorder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167" fontId="13" fillId="11" borderId="0" xfId="2" applyNumberFormat="1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44" fontId="14" fillId="11" borderId="0" xfId="2" applyFont="1" applyFill="1" applyAlignment="1">
      <alignment horizontal="center" vertical="center"/>
    </xf>
    <xf numFmtId="9" fontId="15" fillId="12" borderId="0" xfId="1" applyFont="1" applyFill="1" applyAlignment="1">
      <alignment horizontal="center" vertical="center"/>
    </xf>
    <xf numFmtId="167" fontId="15" fillId="12" borderId="0" xfId="1" applyNumberFormat="1" applyFont="1" applyFill="1" applyAlignment="1">
      <alignment horizontal="center" vertical="center"/>
    </xf>
    <xf numFmtId="0" fontId="15" fillId="12" borderId="0" xfId="1" applyNumberFormat="1" applyFont="1" applyFill="1" applyAlignment="1">
      <alignment horizontal="center" vertical="center"/>
    </xf>
    <xf numFmtId="166" fontId="12" fillId="10" borderId="0" xfId="0" applyNumberFormat="1" applyFont="1" applyFill="1" applyAlignment="1">
      <alignment horizontal="center" vertical="center"/>
    </xf>
    <xf numFmtId="166" fontId="12" fillId="10" borderId="24" xfId="0" applyNumberFormat="1" applyFont="1" applyFill="1" applyBorder="1" applyAlignment="1">
      <alignment horizontal="center" vertical="center"/>
    </xf>
    <xf numFmtId="164" fontId="12" fillId="0" borderId="0" xfId="1" applyNumberFormat="1" applyFont="1"/>
    <xf numFmtId="165" fontId="12" fillId="13" borderId="0" xfId="0" applyNumberFormat="1" applyFont="1" applyFill="1" applyAlignment="1">
      <alignment horizontal="center" vertical="center"/>
    </xf>
    <xf numFmtId="0" fontId="12" fillId="0" borderId="0" xfId="0" applyFont="1"/>
    <xf numFmtId="0" fontId="12" fillId="13" borderId="0" xfId="0" applyFont="1" applyFill="1"/>
    <xf numFmtId="44" fontId="12" fillId="13" borderId="0" xfId="2" applyFont="1" applyFill="1"/>
    <xf numFmtId="165" fontId="12" fillId="13" borderId="0" xfId="0" applyNumberFormat="1" applyFont="1" applyFill="1"/>
    <xf numFmtId="166" fontId="16" fillId="7" borderId="28" xfId="0" applyNumberFormat="1" applyFont="1" applyFill="1" applyBorder="1" applyAlignment="1">
      <alignment horizontal="center" vertical="center"/>
    </xf>
    <xf numFmtId="166" fontId="16" fillId="7" borderId="29" xfId="0" applyNumberFormat="1" applyFont="1" applyFill="1" applyBorder="1" applyAlignment="1">
      <alignment horizontal="center" vertical="center"/>
    </xf>
    <xf numFmtId="166" fontId="16" fillId="7" borderId="15" xfId="0" applyNumberFormat="1" applyFont="1" applyFill="1" applyBorder="1" applyAlignment="1">
      <alignment horizontal="center" vertical="center"/>
    </xf>
    <xf numFmtId="166" fontId="16" fillId="7" borderId="20" xfId="0" applyNumberFormat="1" applyFont="1" applyFill="1" applyBorder="1" applyAlignment="1">
      <alignment horizontal="center" vertical="center"/>
    </xf>
    <xf numFmtId="166" fontId="16" fillId="7" borderId="31" xfId="0" applyNumberFormat="1" applyFont="1" applyFill="1" applyBorder="1" applyAlignment="1">
      <alignment horizontal="center" vertical="center"/>
    </xf>
    <xf numFmtId="166" fontId="16" fillId="7" borderId="32" xfId="0" applyNumberFormat="1" applyFont="1" applyFill="1" applyBorder="1" applyAlignment="1">
      <alignment horizontal="center" vertical="center"/>
    </xf>
    <xf numFmtId="166" fontId="16" fillId="7" borderId="17" xfId="0" applyNumberFormat="1" applyFont="1" applyFill="1" applyBorder="1" applyAlignment="1">
      <alignment horizontal="center" vertical="center"/>
    </xf>
    <xf numFmtId="166" fontId="16" fillId="7" borderId="21" xfId="0" applyNumberFormat="1" applyFont="1" applyFill="1" applyBorder="1" applyAlignment="1">
      <alignment horizontal="center" vertical="center"/>
    </xf>
    <xf numFmtId="166" fontId="16" fillId="7" borderId="34" xfId="0" applyNumberFormat="1" applyFont="1" applyFill="1" applyBorder="1" applyAlignment="1">
      <alignment horizontal="center" vertical="center"/>
    </xf>
    <xf numFmtId="166" fontId="16" fillId="7" borderId="3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13">
    <dxf>
      <numFmt numFmtId="166" formatCode="&quot;$&quot;#,##0.0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9900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0000"/>
      <color rgb="FF28353A"/>
      <color rgb="FFDCAE2E"/>
      <color rgb="FFDE0000"/>
      <color rgb="FF735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chemeClr val="bg1"/>
                </a:solidFill>
              </a:rPr>
              <a:t>T_Profit</a:t>
            </a:r>
            <a:r>
              <a:rPr lang="en-US" sz="2800" baseline="0">
                <a:solidFill>
                  <a:schemeClr val="bg1"/>
                </a:solidFill>
              </a:rPr>
              <a:t> per Year by Quarter</a:t>
            </a:r>
            <a:endParaRPr lang="en-US" sz="28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947429821551626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3865521905886951E-2"/>
          <c:y val="0.30181372763203795"/>
          <c:w val="0.97226895618822606"/>
          <c:h val="0.47562676209145582"/>
        </c:manualLayout>
      </c:layout>
      <c:lineChart>
        <c:grouping val="standard"/>
        <c:varyColors val="0"/>
        <c:ser>
          <c:idx val="0"/>
          <c:order val="0"/>
          <c:tx>
            <c:strRef>
              <c:f>Reports!$I$1</c:f>
              <c:strCache>
                <c:ptCount val="1"/>
                <c:pt idx="0">
                  <c:v>T_Profit</c:v>
                </c:pt>
              </c:strCache>
            </c:strRef>
          </c:tx>
          <c:spPr>
            <a:ln w="47625" cap="rnd">
              <a:solidFill>
                <a:srgbClr val="990000"/>
              </a:solidFill>
              <a:round/>
              <a:headEnd type="oval" w="lg" len="lg"/>
              <a:tailEnd type="stealth" w="lg" len="lg"/>
            </a:ln>
            <a:effectLst/>
          </c:spPr>
          <c:marker>
            <c:symbol val="circle"/>
            <c:size val="8"/>
            <c:spPr>
              <a:solidFill>
                <a:srgbClr val="DCAE2E"/>
              </a:solidFill>
              <a:ln w="9525">
                <a:solidFill>
                  <a:srgbClr val="DCAE2E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Reports!$G$2:$H$9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</c:lvl>
              </c:multiLvlStrCache>
            </c:multiLvlStrRef>
          </c:cat>
          <c:val>
            <c:numRef>
              <c:f>Reports!$I$2:$I$9</c:f>
              <c:numCache>
                <c:formatCode>"$"#,##0.00</c:formatCode>
                <c:ptCount val="8"/>
                <c:pt idx="0">
                  <c:v>5362.9046000000017</c:v>
                </c:pt>
                <c:pt idx="1">
                  <c:v>5316.2080000000024</c:v>
                </c:pt>
                <c:pt idx="2">
                  <c:v>5040.3602999999994</c:v>
                </c:pt>
                <c:pt idx="3">
                  <c:v>5077.6536000000006</c:v>
                </c:pt>
                <c:pt idx="4">
                  <c:v>7521.1121999999996</c:v>
                </c:pt>
                <c:pt idx="5">
                  <c:v>5548.873700000001</c:v>
                </c:pt>
                <c:pt idx="6">
                  <c:v>6583.6720999999998</c:v>
                </c:pt>
                <c:pt idx="7">
                  <c:v>6998.1333999999997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833-4B35-B914-73AB1437C9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5947856"/>
        <c:axId val="425956976"/>
      </c:lineChart>
      <c:catAx>
        <c:axId val="4259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56976"/>
        <c:crosses val="autoZero"/>
        <c:auto val="1"/>
        <c:lblAlgn val="ctr"/>
        <c:lblOffset val="100"/>
        <c:noMultiLvlLbl val="0"/>
      </c:catAx>
      <c:valAx>
        <c:axId val="425956976"/>
        <c:scaling>
          <c:orientation val="minMax"/>
          <c:min val="3000"/>
        </c:scaling>
        <c:delete val="1"/>
        <c:axPos val="l"/>
        <c:numFmt formatCode="&quot;$&quot;#,##0.00" sourceLinked="1"/>
        <c:majorTickMark val="out"/>
        <c:minorTickMark val="none"/>
        <c:tickLblPos val="nextTo"/>
        <c:crossAx val="425947856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"/>
                <c:y val="0.3508629681591453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chemeClr val="bg1"/>
                </a:solidFill>
              </a:rPr>
              <a:t>T_Profit by Year</a:t>
            </a:r>
          </a:p>
        </c:rich>
      </c:tx>
      <c:layout>
        <c:manualLayout>
          <c:xMode val="edge"/>
          <c:yMode val="edge"/>
          <c:x val="0.20956550097297325"/>
          <c:y val="3.55378653349082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74660679605034"/>
          <c:y val="0.17481217016428333"/>
          <c:w val="0.46952247624511984"/>
          <c:h val="0.62767710892547157"/>
        </c:manualLayout>
      </c:layout>
      <c:pieChart>
        <c:varyColors val="1"/>
        <c:ser>
          <c:idx val="0"/>
          <c:order val="0"/>
          <c:tx>
            <c:strRef>
              <c:f>Reports!$AS$17</c:f>
              <c:strCache>
                <c:ptCount val="1"/>
                <c:pt idx="0">
                  <c:v>T_Profit</c:v>
                </c:pt>
              </c:strCache>
            </c:strRef>
          </c:tx>
          <c:spPr>
            <a:ln>
              <a:noFill/>
            </a:ln>
          </c:spPr>
          <c:explosion val="17"/>
          <c:dPt>
            <c:idx val="0"/>
            <c:bubble3D val="0"/>
            <c:explosion val="0"/>
            <c:spPr>
              <a:solidFill>
                <a:srgbClr val="99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EFE-491F-A15F-706AE6DD009A}"/>
              </c:ext>
            </c:extLst>
          </c:dPt>
          <c:dPt>
            <c:idx val="1"/>
            <c:bubble3D val="0"/>
            <c:explosion val="7"/>
            <c:spPr>
              <a:solidFill>
                <a:srgbClr val="DCAE2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FE-491F-A15F-706AE6DD009A}"/>
              </c:ext>
            </c:extLst>
          </c:dPt>
          <c:dLbls>
            <c:dLbl>
              <c:idx val="0"/>
              <c:layout>
                <c:manualLayout>
                  <c:x val="-0.19536389201349838"/>
                  <c:y val="3.230515482551763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106355455568055"/>
                      <c:h val="0.124668376280798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EFE-491F-A15F-706AE6DD009A}"/>
                </c:ext>
              </c:extLst>
            </c:dLbl>
            <c:dLbl>
              <c:idx val="1"/>
              <c:layout>
                <c:manualLayout>
                  <c:x val="0.20816225070406344"/>
                  <c:y val="-9.477083749162991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84139482564678"/>
                      <c:h val="0.1255852415865520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EFE-491F-A15F-706AE6DD00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Reports!$AR$18:$AR$19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Reports!$AS$18:$AS$19</c:f>
              <c:numCache>
                <c:formatCode>"$"#,##0.00</c:formatCode>
                <c:ptCount val="2"/>
                <c:pt idx="0">
                  <c:v>20797.126500000002</c:v>
                </c:pt>
                <c:pt idx="1">
                  <c:v>26651.79140000002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FE-491F-A15F-706AE6DD00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158401677538494"/>
          <c:y val="0.80379878625893886"/>
          <c:w val="0.37075462195208614"/>
          <c:h val="0.12820903400285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bg1"/>
                </a:solidFill>
              </a:rPr>
              <a:t>T_Sales per Category by Sale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Reports!$I$12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DCAE2E"/>
            </a:solidFill>
            <a:ln>
              <a:noFill/>
            </a:ln>
            <a:effectLst/>
          </c:spPr>
          <c:invertIfNegative val="0"/>
          <c:cat>
            <c:multiLvlStrRef>
              <c:f>Reports!$G$13:$H$27</c:f>
              <c:multiLvlStrCache>
                <c:ptCount val="15"/>
                <c:lvl>
                  <c:pt idx="0">
                    <c:v>Direct Sales</c:v>
                  </c:pt>
                  <c:pt idx="1">
                    <c:v>Wholesaler</c:v>
                  </c:pt>
                  <c:pt idx="2">
                    <c:v>Online</c:v>
                  </c:pt>
                  <c:pt idx="3">
                    <c:v>Direct Sales</c:v>
                  </c:pt>
                  <c:pt idx="4">
                    <c:v>Wholesaler</c:v>
                  </c:pt>
                  <c:pt idx="5">
                    <c:v>Online</c:v>
                  </c:pt>
                  <c:pt idx="6">
                    <c:v>Direct Sales</c:v>
                  </c:pt>
                  <c:pt idx="7">
                    <c:v>Wholesaler</c:v>
                  </c:pt>
                  <c:pt idx="8">
                    <c:v>Online</c:v>
                  </c:pt>
                  <c:pt idx="9">
                    <c:v>Direct Sales</c:v>
                  </c:pt>
                  <c:pt idx="10">
                    <c:v>Wholesaler</c:v>
                  </c:pt>
                  <c:pt idx="11">
                    <c:v>Online</c:v>
                  </c:pt>
                  <c:pt idx="12">
                    <c:v>Direct Sales</c:v>
                  </c:pt>
                  <c:pt idx="13">
                    <c:v>Wholesaler</c:v>
                  </c:pt>
                  <c:pt idx="14">
                    <c:v>Online</c:v>
                  </c:pt>
                </c:lvl>
                <c:lvl>
                  <c:pt idx="0">
                    <c:v>Category01</c:v>
                  </c:pt>
                  <c:pt idx="3">
                    <c:v>Category02</c:v>
                  </c:pt>
                  <c:pt idx="6">
                    <c:v>Category03</c:v>
                  </c:pt>
                  <c:pt idx="9">
                    <c:v>Category04</c:v>
                  </c:pt>
                  <c:pt idx="12">
                    <c:v>Category05</c:v>
                  </c:pt>
                </c:lvl>
              </c:multiLvlStrCache>
            </c:multiLvlStrRef>
          </c:cat>
          <c:val>
            <c:numRef>
              <c:f>Reports!$I$13:$I$27</c:f>
              <c:numCache>
                <c:formatCode>"$"#,##0.00</c:formatCode>
                <c:ptCount val="15"/>
                <c:pt idx="0">
                  <c:v>15456.078100000001</c:v>
                </c:pt>
                <c:pt idx="1">
                  <c:v>4210.5252</c:v>
                </c:pt>
                <c:pt idx="2">
                  <c:v>7219.2843999999986</c:v>
                </c:pt>
                <c:pt idx="3">
                  <c:v>23458.571900000003</c:v>
                </c:pt>
                <c:pt idx="4">
                  <c:v>2448.8582999999994</c:v>
                </c:pt>
                <c:pt idx="5">
                  <c:v>10014.555199999999</c:v>
                </c:pt>
                <c:pt idx="6">
                  <c:v>11206.6441</c:v>
                </c:pt>
                <c:pt idx="7">
                  <c:v>4637.46</c:v>
                </c:pt>
                <c:pt idx="8">
                  <c:v>18552.213599999999</c:v>
                </c:pt>
                <c:pt idx="9">
                  <c:v>17495.5828</c:v>
                </c:pt>
                <c:pt idx="10">
                  <c:v>5867.5907999999999</c:v>
                </c:pt>
                <c:pt idx="11">
                  <c:v>14965.004700000001</c:v>
                </c:pt>
                <c:pt idx="12">
                  <c:v>22635.187299999998</c:v>
                </c:pt>
                <c:pt idx="13">
                  <c:v>5984.9720000000007</c:v>
                </c:pt>
                <c:pt idx="14">
                  <c:v>13154.598099999999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1-456F-862A-0C548035243C}"/>
            </c:ext>
          </c:extLst>
        </c:ser>
        <c:ser>
          <c:idx val="1"/>
          <c:order val="1"/>
          <c:tx>
            <c:strRef>
              <c:f>Reports!$J$12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990000"/>
            </a:solidFill>
            <a:ln>
              <a:noFill/>
            </a:ln>
            <a:effectLst/>
          </c:spPr>
          <c:invertIfNegative val="0"/>
          <c:cat>
            <c:multiLvlStrRef>
              <c:f>Reports!$G$13:$H$27</c:f>
              <c:multiLvlStrCache>
                <c:ptCount val="15"/>
                <c:lvl>
                  <c:pt idx="0">
                    <c:v>Direct Sales</c:v>
                  </c:pt>
                  <c:pt idx="1">
                    <c:v>Wholesaler</c:v>
                  </c:pt>
                  <c:pt idx="2">
                    <c:v>Online</c:v>
                  </c:pt>
                  <c:pt idx="3">
                    <c:v>Direct Sales</c:v>
                  </c:pt>
                  <c:pt idx="4">
                    <c:v>Wholesaler</c:v>
                  </c:pt>
                  <c:pt idx="5">
                    <c:v>Online</c:v>
                  </c:pt>
                  <c:pt idx="6">
                    <c:v>Direct Sales</c:v>
                  </c:pt>
                  <c:pt idx="7">
                    <c:v>Wholesaler</c:v>
                  </c:pt>
                  <c:pt idx="8">
                    <c:v>Online</c:v>
                  </c:pt>
                  <c:pt idx="9">
                    <c:v>Direct Sales</c:v>
                  </c:pt>
                  <c:pt idx="10">
                    <c:v>Wholesaler</c:v>
                  </c:pt>
                  <c:pt idx="11">
                    <c:v>Online</c:v>
                  </c:pt>
                  <c:pt idx="12">
                    <c:v>Direct Sales</c:v>
                  </c:pt>
                  <c:pt idx="13">
                    <c:v>Wholesaler</c:v>
                  </c:pt>
                  <c:pt idx="14">
                    <c:v>Online</c:v>
                  </c:pt>
                </c:lvl>
                <c:lvl>
                  <c:pt idx="0">
                    <c:v>Category01</c:v>
                  </c:pt>
                  <c:pt idx="3">
                    <c:v>Category02</c:v>
                  </c:pt>
                  <c:pt idx="6">
                    <c:v>Category03</c:v>
                  </c:pt>
                  <c:pt idx="9">
                    <c:v>Category04</c:v>
                  </c:pt>
                  <c:pt idx="12">
                    <c:v>Category05</c:v>
                  </c:pt>
                </c:lvl>
              </c:multiLvlStrCache>
            </c:multiLvlStrRef>
          </c:cat>
          <c:val>
            <c:numRef>
              <c:f>Reports!$J$13:$J$27</c:f>
              <c:numCache>
                <c:formatCode>"$"#,##0.00</c:formatCode>
                <c:ptCount val="15"/>
                <c:pt idx="0">
                  <c:v>17739.423800000004</c:v>
                </c:pt>
                <c:pt idx="1">
                  <c:v>4562.9085999999998</c:v>
                </c:pt>
                <c:pt idx="2">
                  <c:v>16580.105400000004</c:v>
                </c:pt>
                <c:pt idx="3">
                  <c:v>29805.222500000003</c:v>
                </c:pt>
                <c:pt idx="4">
                  <c:v>9728.7070999999996</c:v>
                </c:pt>
                <c:pt idx="5">
                  <c:v>12504.188700000001</c:v>
                </c:pt>
                <c:pt idx="6">
                  <c:v>8343.1211000000003</c:v>
                </c:pt>
                <c:pt idx="7">
                  <c:v>141.57</c:v>
                </c:pt>
                <c:pt idx="8">
                  <c:v>5098.5017000000007</c:v>
                </c:pt>
                <c:pt idx="9">
                  <c:v>29857.546400000003</c:v>
                </c:pt>
                <c:pt idx="10">
                  <c:v>7034.7714000000014</c:v>
                </c:pt>
                <c:pt idx="11">
                  <c:v>15680.109500000002</c:v>
                </c:pt>
                <c:pt idx="12">
                  <c:v>21266.640800000001</c:v>
                </c:pt>
                <c:pt idx="13">
                  <c:v>11221.5465</c:v>
                </c:pt>
                <c:pt idx="14">
                  <c:v>12622.427900000001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51-456F-862A-0C5480352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5960816"/>
        <c:axId val="425964176"/>
      </c:barChart>
      <c:catAx>
        <c:axId val="42596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64176"/>
        <c:crosses val="autoZero"/>
        <c:auto val="1"/>
        <c:lblAlgn val="ctr"/>
        <c:lblOffset val="100"/>
        <c:noMultiLvlLbl val="0"/>
      </c:catAx>
      <c:valAx>
        <c:axId val="425964176"/>
        <c:scaling>
          <c:orientation val="minMax"/>
        </c:scaling>
        <c:delete val="1"/>
        <c:axPos val="l"/>
        <c:numFmt formatCode="&quot;$&quot;#,##0.00" sourceLinked="1"/>
        <c:majorTickMark val="none"/>
        <c:minorTickMark val="none"/>
        <c:tickLblPos val="nextTo"/>
        <c:crossAx val="42596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098258218297517"/>
          <c:y val="0.19962964778958686"/>
          <c:w val="0.26923338498234617"/>
          <c:h val="0.19822699612682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chemeClr val="bg1"/>
                </a:solidFill>
              </a:rPr>
              <a:t>Top 10 Products </a:t>
            </a:r>
            <a:r>
              <a:rPr lang="en-US" sz="2800" baseline="0">
                <a:solidFill>
                  <a:schemeClr val="bg1"/>
                </a:solidFill>
              </a:rPr>
              <a:t> by Profit</a:t>
            </a:r>
            <a:endParaRPr lang="en-US" sz="28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0000"/>
            </a:solidFill>
            <a:ln>
              <a:solidFill>
                <a:srgbClr val="99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Reports!$P$14:$P$23</c:f>
              <c:strCache>
                <c:ptCount val="10"/>
                <c:pt idx="0">
                  <c:v>P0030</c:v>
                </c:pt>
                <c:pt idx="1">
                  <c:v>P0019</c:v>
                </c:pt>
                <c:pt idx="2">
                  <c:v>P0042</c:v>
                </c:pt>
                <c:pt idx="3">
                  <c:v>P0041</c:v>
                </c:pt>
                <c:pt idx="4">
                  <c:v>P0002</c:v>
                </c:pt>
                <c:pt idx="5">
                  <c:v>P0032</c:v>
                </c:pt>
                <c:pt idx="6">
                  <c:v>P0014</c:v>
                </c:pt>
                <c:pt idx="7">
                  <c:v>P0033</c:v>
                </c:pt>
                <c:pt idx="8">
                  <c:v>P0012</c:v>
                </c:pt>
                <c:pt idx="9">
                  <c:v>P0021</c:v>
                </c:pt>
              </c:strCache>
            </c:strRef>
          </c:cat>
          <c:val>
            <c:numRef>
              <c:f>Reports!$Q$14:$Q$23</c:f>
              <c:numCache>
                <c:formatCode>0.0</c:formatCode>
                <c:ptCount val="10"/>
                <c:pt idx="0">
                  <c:v>4785.7279999999992</c:v>
                </c:pt>
                <c:pt idx="1">
                  <c:v>4737.3</c:v>
                </c:pt>
                <c:pt idx="2">
                  <c:v>4485.12</c:v>
                </c:pt>
                <c:pt idx="3">
                  <c:v>3534.6491999999989</c:v>
                </c:pt>
                <c:pt idx="4">
                  <c:v>2987.7120000000014</c:v>
                </c:pt>
                <c:pt idx="5">
                  <c:v>2954.266000000001</c:v>
                </c:pt>
                <c:pt idx="6">
                  <c:v>2331.056</c:v>
                </c:pt>
                <c:pt idx="7">
                  <c:v>2107.1760000000004</c:v>
                </c:pt>
                <c:pt idx="8">
                  <c:v>2007.8139000000006</c:v>
                </c:pt>
                <c:pt idx="9">
                  <c:v>1894.7627999999995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8-4ECB-96B2-0CBC06E725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5951216"/>
        <c:axId val="425954576"/>
      </c:barChart>
      <c:catAx>
        <c:axId val="4259512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54576"/>
        <c:crosses val="autoZero"/>
        <c:auto val="1"/>
        <c:lblAlgn val="ctr"/>
        <c:lblOffset val="100"/>
        <c:noMultiLvlLbl val="0"/>
      </c:catAx>
      <c:valAx>
        <c:axId val="425954576"/>
        <c:scaling>
          <c:orientation val="minMax"/>
          <c:min val="1000"/>
        </c:scaling>
        <c:delete val="1"/>
        <c:axPos val="b"/>
        <c:numFmt formatCode="0.0" sourceLinked="1"/>
        <c:majorTickMark val="out"/>
        <c:minorTickMark val="none"/>
        <c:tickLblPos val="nextTo"/>
        <c:crossAx val="425951216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bg1"/>
                </a:solidFill>
              </a:rPr>
              <a:t>Last 3 Products</a:t>
            </a:r>
            <a:r>
              <a:rPr lang="en-US" sz="1800" baseline="0">
                <a:solidFill>
                  <a:schemeClr val="bg1"/>
                </a:solidFill>
              </a:rPr>
              <a:t> by Profit</a:t>
            </a:r>
            <a:endParaRPr lang="en-US" sz="18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Reports!$P$26:$P$28</c:f>
              <c:strCache>
                <c:ptCount val="3"/>
                <c:pt idx="0">
                  <c:v>P0036</c:v>
                </c:pt>
                <c:pt idx="1">
                  <c:v>P0034</c:v>
                </c:pt>
                <c:pt idx="2">
                  <c:v>P0023</c:v>
                </c:pt>
              </c:strCache>
            </c:strRef>
          </c:cat>
          <c:val>
            <c:numRef>
              <c:f>Reports!$Q$26:$Q$28</c:f>
              <c:numCache>
                <c:formatCode>0.0</c:formatCode>
                <c:ptCount val="3"/>
                <c:pt idx="0">
                  <c:v>58.40999999999957</c:v>
                </c:pt>
                <c:pt idx="1">
                  <c:v>54.625999999999195</c:v>
                </c:pt>
                <c:pt idx="2">
                  <c:v>46.022399999999948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5-4127-BAEE-855082EE46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3962672"/>
        <c:axId val="453953552"/>
      </c:barChart>
      <c:catAx>
        <c:axId val="45396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53552"/>
        <c:crosses val="autoZero"/>
        <c:auto val="1"/>
        <c:lblAlgn val="ctr"/>
        <c:lblOffset val="100"/>
        <c:noMultiLvlLbl val="0"/>
      </c:catAx>
      <c:valAx>
        <c:axId val="453953552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45396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rgbClr val="28353A"/>
                </a:solidFill>
              </a:rPr>
              <a:t>T_Profit</a:t>
            </a:r>
            <a:r>
              <a:rPr lang="en-US" sz="2800" baseline="0">
                <a:solidFill>
                  <a:srgbClr val="28353A"/>
                </a:solidFill>
              </a:rPr>
              <a:t> per Year by Quarter</a:t>
            </a:r>
            <a:endParaRPr lang="en-US" sz="2800">
              <a:solidFill>
                <a:srgbClr val="28353A"/>
              </a:solidFill>
            </a:endParaRPr>
          </a:p>
        </c:rich>
      </c:tx>
      <c:layout>
        <c:manualLayout>
          <c:xMode val="edge"/>
          <c:yMode val="edge"/>
          <c:x val="0.2947429821551626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3865521905886951E-2"/>
          <c:y val="0.30181372763203795"/>
          <c:w val="0.97226895618822606"/>
          <c:h val="0.47562676209145582"/>
        </c:manualLayout>
      </c:layout>
      <c:lineChart>
        <c:grouping val="standard"/>
        <c:varyColors val="0"/>
        <c:ser>
          <c:idx val="0"/>
          <c:order val="0"/>
          <c:tx>
            <c:strRef>
              <c:f>Reports!$I$1</c:f>
              <c:strCache>
                <c:ptCount val="1"/>
                <c:pt idx="0">
                  <c:v>T_Profit</c:v>
                </c:pt>
              </c:strCache>
            </c:strRef>
          </c:tx>
          <c:spPr>
            <a:ln w="47625" cap="rnd">
              <a:solidFill>
                <a:srgbClr val="990000"/>
              </a:solidFill>
              <a:round/>
              <a:headEnd type="oval" w="lg" len="lg"/>
              <a:tailEnd type="stealth" w="lg" len="lg"/>
            </a:ln>
            <a:effectLst/>
          </c:spPr>
          <c:marker>
            <c:symbol val="circle"/>
            <c:size val="11"/>
            <c:spPr>
              <a:solidFill>
                <a:srgbClr val="28353A"/>
              </a:solidFill>
              <a:ln w="9525">
                <a:solidFill>
                  <a:srgbClr val="28353A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28353A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Reports!$G$2:$H$9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</c:lvl>
              </c:multiLvlStrCache>
            </c:multiLvlStrRef>
          </c:cat>
          <c:val>
            <c:numRef>
              <c:f>Reports!$I$2:$I$9</c:f>
              <c:numCache>
                <c:formatCode>"$"#,##0.00</c:formatCode>
                <c:ptCount val="8"/>
                <c:pt idx="0">
                  <c:v>5362.9046000000017</c:v>
                </c:pt>
                <c:pt idx="1">
                  <c:v>5316.2080000000024</c:v>
                </c:pt>
                <c:pt idx="2">
                  <c:v>5040.3602999999994</c:v>
                </c:pt>
                <c:pt idx="3">
                  <c:v>5077.6536000000006</c:v>
                </c:pt>
                <c:pt idx="4">
                  <c:v>7521.1121999999996</c:v>
                </c:pt>
                <c:pt idx="5">
                  <c:v>5548.873700000001</c:v>
                </c:pt>
                <c:pt idx="6">
                  <c:v>6583.6720999999998</c:v>
                </c:pt>
                <c:pt idx="7">
                  <c:v>6998.1333999999997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3F4-41FB-9EED-3B52437A40D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5947856"/>
        <c:axId val="425956976"/>
      </c:lineChart>
      <c:catAx>
        <c:axId val="4259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28353A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56976"/>
        <c:crosses val="autoZero"/>
        <c:auto val="1"/>
        <c:lblAlgn val="ctr"/>
        <c:lblOffset val="100"/>
        <c:noMultiLvlLbl val="0"/>
      </c:catAx>
      <c:valAx>
        <c:axId val="425956976"/>
        <c:scaling>
          <c:orientation val="minMax"/>
          <c:min val="3000"/>
        </c:scaling>
        <c:delete val="1"/>
        <c:axPos val="l"/>
        <c:numFmt formatCode="&quot;$&quot;#,##0.00" sourceLinked="1"/>
        <c:majorTickMark val="out"/>
        <c:minorTickMark val="none"/>
        <c:tickLblPos val="nextTo"/>
        <c:crossAx val="425947856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"/>
                <c:y val="0.3508629681591453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rgbClr val="28353A"/>
                </a:solidFill>
              </a:rPr>
              <a:t>T_Profit by Year</a:t>
            </a:r>
          </a:p>
        </c:rich>
      </c:tx>
      <c:layout>
        <c:manualLayout>
          <c:xMode val="edge"/>
          <c:yMode val="edge"/>
          <c:x val="0.20956550097297325"/>
          <c:y val="3.55378653349082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74660679605034"/>
          <c:y val="0.17481217016428333"/>
          <c:w val="0.46952247624511984"/>
          <c:h val="0.62767710892547157"/>
        </c:manualLayout>
      </c:layout>
      <c:pieChart>
        <c:varyColors val="1"/>
        <c:ser>
          <c:idx val="0"/>
          <c:order val="0"/>
          <c:tx>
            <c:strRef>
              <c:f>Reports!$AS$17</c:f>
              <c:strCache>
                <c:ptCount val="1"/>
                <c:pt idx="0">
                  <c:v>T_Profit</c:v>
                </c:pt>
              </c:strCache>
            </c:strRef>
          </c:tx>
          <c:spPr>
            <a:ln>
              <a:noFill/>
            </a:ln>
          </c:spPr>
          <c:explosion val="17"/>
          <c:dPt>
            <c:idx val="0"/>
            <c:bubble3D val="0"/>
            <c:explosion val="0"/>
            <c:spPr>
              <a:solidFill>
                <a:srgbClr val="99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81-4645-9EE1-BD639E024292}"/>
              </c:ext>
            </c:extLst>
          </c:dPt>
          <c:dPt>
            <c:idx val="1"/>
            <c:bubble3D val="0"/>
            <c:explosion val="7"/>
            <c:spPr>
              <a:solidFill>
                <a:srgbClr val="28353A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81-4645-9EE1-BD639E024292}"/>
              </c:ext>
            </c:extLst>
          </c:dPt>
          <c:dLbls>
            <c:dLbl>
              <c:idx val="0"/>
              <c:layout>
                <c:manualLayout>
                  <c:x val="-0.19536389201349838"/>
                  <c:y val="3.230515482551763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106355455568055"/>
                      <c:h val="0.124668376280798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F81-4645-9EE1-BD639E024292}"/>
                </c:ext>
              </c:extLst>
            </c:dLbl>
            <c:dLbl>
              <c:idx val="1"/>
              <c:layout>
                <c:manualLayout>
                  <c:x val="0.20816225070406344"/>
                  <c:y val="-9.477083749162991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84139482564678"/>
                      <c:h val="0.1255852415865520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F81-4645-9EE1-BD639E0242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Reports!$AR$18:$AR$19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Reports!$AS$18:$AS$19</c:f>
              <c:numCache>
                <c:formatCode>"$"#,##0.00</c:formatCode>
                <c:ptCount val="2"/>
                <c:pt idx="0">
                  <c:v>20797.126500000002</c:v>
                </c:pt>
                <c:pt idx="1">
                  <c:v>26651.79140000002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81-4645-9EE1-BD639E0242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158401677538494"/>
          <c:y val="0.80379878625893886"/>
          <c:w val="0.37075462195208614"/>
          <c:h val="0.12820903400285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rgbClr val="28353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rgbClr val="28353A"/>
                </a:solidFill>
              </a:rPr>
              <a:t>T_Sales per Category by Sale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Reports!$I$12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28353A"/>
            </a:solidFill>
            <a:ln>
              <a:noFill/>
            </a:ln>
            <a:effectLst/>
          </c:spPr>
          <c:invertIfNegative val="0"/>
          <c:cat>
            <c:multiLvlStrRef>
              <c:f>Reports!$G$13:$H$27</c:f>
              <c:multiLvlStrCache>
                <c:ptCount val="15"/>
                <c:lvl>
                  <c:pt idx="0">
                    <c:v>Direct Sales</c:v>
                  </c:pt>
                  <c:pt idx="1">
                    <c:v>Wholesaler</c:v>
                  </c:pt>
                  <c:pt idx="2">
                    <c:v>Online</c:v>
                  </c:pt>
                  <c:pt idx="3">
                    <c:v>Direct Sales</c:v>
                  </c:pt>
                  <c:pt idx="4">
                    <c:v>Wholesaler</c:v>
                  </c:pt>
                  <c:pt idx="5">
                    <c:v>Online</c:v>
                  </c:pt>
                  <c:pt idx="6">
                    <c:v>Direct Sales</c:v>
                  </c:pt>
                  <c:pt idx="7">
                    <c:v>Wholesaler</c:v>
                  </c:pt>
                  <c:pt idx="8">
                    <c:v>Online</c:v>
                  </c:pt>
                  <c:pt idx="9">
                    <c:v>Direct Sales</c:v>
                  </c:pt>
                  <c:pt idx="10">
                    <c:v>Wholesaler</c:v>
                  </c:pt>
                  <c:pt idx="11">
                    <c:v>Online</c:v>
                  </c:pt>
                  <c:pt idx="12">
                    <c:v>Direct Sales</c:v>
                  </c:pt>
                  <c:pt idx="13">
                    <c:v>Wholesaler</c:v>
                  </c:pt>
                  <c:pt idx="14">
                    <c:v>Online</c:v>
                  </c:pt>
                </c:lvl>
                <c:lvl>
                  <c:pt idx="0">
                    <c:v>Category01</c:v>
                  </c:pt>
                  <c:pt idx="3">
                    <c:v>Category02</c:v>
                  </c:pt>
                  <c:pt idx="6">
                    <c:v>Category03</c:v>
                  </c:pt>
                  <c:pt idx="9">
                    <c:v>Category04</c:v>
                  </c:pt>
                  <c:pt idx="12">
                    <c:v>Category05</c:v>
                  </c:pt>
                </c:lvl>
              </c:multiLvlStrCache>
            </c:multiLvlStrRef>
          </c:cat>
          <c:val>
            <c:numRef>
              <c:f>Reports!$I$13:$I$27</c:f>
              <c:numCache>
                <c:formatCode>"$"#,##0.00</c:formatCode>
                <c:ptCount val="15"/>
                <c:pt idx="0">
                  <c:v>15456.078100000001</c:v>
                </c:pt>
                <c:pt idx="1">
                  <c:v>4210.5252</c:v>
                </c:pt>
                <c:pt idx="2">
                  <c:v>7219.2843999999986</c:v>
                </c:pt>
                <c:pt idx="3">
                  <c:v>23458.571900000003</c:v>
                </c:pt>
                <c:pt idx="4">
                  <c:v>2448.8582999999994</c:v>
                </c:pt>
                <c:pt idx="5">
                  <c:v>10014.555199999999</c:v>
                </c:pt>
                <c:pt idx="6">
                  <c:v>11206.6441</c:v>
                </c:pt>
                <c:pt idx="7">
                  <c:v>4637.46</c:v>
                </c:pt>
                <c:pt idx="8">
                  <c:v>18552.213599999999</c:v>
                </c:pt>
                <c:pt idx="9">
                  <c:v>17495.5828</c:v>
                </c:pt>
                <c:pt idx="10">
                  <c:v>5867.5907999999999</c:v>
                </c:pt>
                <c:pt idx="11">
                  <c:v>14965.004700000001</c:v>
                </c:pt>
                <c:pt idx="12">
                  <c:v>22635.187299999998</c:v>
                </c:pt>
                <c:pt idx="13">
                  <c:v>5984.9720000000007</c:v>
                </c:pt>
                <c:pt idx="14">
                  <c:v>13154.598099999999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2-476E-BF52-73E3C1A62C40}"/>
            </c:ext>
          </c:extLst>
        </c:ser>
        <c:ser>
          <c:idx val="1"/>
          <c:order val="1"/>
          <c:tx>
            <c:strRef>
              <c:f>Reports!$J$12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990000"/>
            </a:solidFill>
            <a:ln>
              <a:noFill/>
            </a:ln>
            <a:effectLst/>
          </c:spPr>
          <c:invertIfNegative val="0"/>
          <c:cat>
            <c:multiLvlStrRef>
              <c:f>Reports!$G$13:$H$27</c:f>
              <c:multiLvlStrCache>
                <c:ptCount val="15"/>
                <c:lvl>
                  <c:pt idx="0">
                    <c:v>Direct Sales</c:v>
                  </c:pt>
                  <c:pt idx="1">
                    <c:v>Wholesaler</c:v>
                  </c:pt>
                  <c:pt idx="2">
                    <c:v>Online</c:v>
                  </c:pt>
                  <c:pt idx="3">
                    <c:v>Direct Sales</c:v>
                  </c:pt>
                  <c:pt idx="4">
                    <c:v>Wholesaler</c:v>
                  </c:pt>
                  <c:pt idx="5">
                    <c:v>Online</c:v>
                  </c:pt>
                  <c:pt idx="6">
                    <c:v>Direct Sales</c:v>
                  </c:pt>
                  <c:pt idx="7">
                    <c:v>Wholesaler</c:v>
                  </c:pt>
                  <c:pt idx="8">
                    <c:v>Online</c:v>
                  </c:pt>
                  <c:pt idx="9">
                    <c:v>Direct Sales</c:v>
                  </c:pt>
                  <c:pt idx="10">
                    <c:v>Wholesaler</c:v>
                  </c:pt>
                  <c:pt idx="11">
                    <c:v>Online</c:v>
                  </c:pt>
                  <c:pt idx="12">
                    <c:v>Direct Sales</c:v>
                  </c:pt>
                  <c:pt idx="13">
                    <c:v>Wholesaler</c:v>
                  </c:pt>
                  <c:pt idx="14">
                    <c:v>Online</c:v>
                  </c:pt>
                </c:lvl>
                <c:lvl>
                  <c:pt idx="0">
                    <c:v>Category01</c:v>
                  </c:pt>
                  <c:pt idx="3">
                    <c:v>Category02</c:v>
                  </c:pt>
                  <c:pt idx="6">
                    <c:v>Category03</c:v>
                  </c:pt>
                  <c:pt idx="9">
                    <c:v>Category04</c:v>
                  </c:pt>
                  <c:pt idx="12">
                    <c:v>Category05</c:v>
                  </c:pt>
                </c:lvl>
              </c:multiLvlStrCache>
            </c:multiLvlStrRef>
          </c:cat>
          <c:val>
            <c:numRef>
              <c:f>Reports!$J$13:$J$27</c:f>
              <c:numCache>
                <c:formatCode>"$"#,##0.00</c:formatCode>
                <c:ptCount val="15"/>
                <c:pt idx="0">
                  <c:v>17739.423800000004</c:v>
                </c:pt>
                <c:pt idx="1">
                  <c:v>4562.9085999999998</c:v>
                </c:pt>
                <c:pt idx="2">
                  <c:v>16580.105400000004</c:v>
                </c:pt>
                <c:pt idx="3">
                  <c:v>29805.222500000003</c:v>
                </c:pt>
                <c:pt idx="4">
                  <c:v>9728.7070999999996</c:v>
                </c:pt>
                <c:pt idx="5">
                  <c:v>12504.188700000001</c:v>
                </c:pt>
                <c:pt idx="6">
                  <c:v>8343.1211000000003</c:v>
                </c:pt>
                <c:pt idx="7">
                  <c:v>141.57</c:v>
                </c:pt>
                <c:pt idx="8">
                  <c:v>5098.5017000000007</c:v>
                </c:pt>
                <c:pt idx="9">
                  <c:v>29857.546400000003</c:v>
                </c:pt>
                <c:pt idx="10">
                  <c:v>7034.7714000000014</c:v>
                </c:pt>
                <c:pt idx="11">
                  <c:v>15680.109500000002</c:v>
                </c:pt>
                <c:pt idx="12">
                  <c:v>21266.640800000001</c:v>
                </c:pt>
                <c:pt idx="13">
                  <c:v>11221.5465</c:v>
                </c:pt>
                <c:pt idx="14">
                  <c:v>12622.427900000001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F2-476E-BF52-73E3C1A62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5960816"/>
        <c:axId val="425964176"/>
      </c:barChart>
      <c:catAx>
        <c:axId val="42596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28353A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64176"/>
        <c:crosses val="autoZero"/>
        <c:auto val="1"/>
        <c:lblAlgn val="ctr"/>
        <c:lblOffset val="100"/>
        <c:noMultiLvlLbl val="0"/>
      </c:catAx>
      <c:valAx>
        <c:axId val="425964176"/>
        <c:scaling>
          <c:orientation val="minMax"/>
        </c:scaling>
        <c:delete val="1"/>
        <c:axPos val="l"/>
        <c:numFmt formatCode="&quot;$&quot;#,##0.00" sourceLinked="1"/>
        <c:majorTickMark val="none"/>
        <c:minorTickMark val="none"/>
        <c:tickLblPos val="nextTo"/>
        <c:crossAx val="42596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098258218297517"/>
          <c:y val="0.19962964778958686"/>
          <c:w val="0.26923338498234617"/>
          <c:h val="0.19822699612682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rgbClr val="28353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rgbClr val="28353A"/>
                </a:solidFill>
              </a:rPr>
              <a:t>Top 10 Products </a:t>
            </a:r>
            <a:r>
              <a:rPr lang="en-US" sz="2800" baseline="0">
                <a:solidFill>
                  <a:srgbClr val="28353A"/>
                </a:solidFill>
              </a:rPr>
              <a:t> by Profit</a:t>
            </a:r>
            <a:endParaRPr lang="en-US" sz="2800">
              <a:solidFill>
                <a:srgbClr val="28353A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28353A"/>
            </a:solidFill>
            <a:ln>
              <a:solidFill>
                <a:srgbClr val="99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28353A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Reports!$P$14:$P$23</c:f>
              <c:strCache>
                <c:ptCount val="10"/>
                <c:pt idx="0">
                  <c:v>P0030</c:v>
                </c:pt>
                <c:pt idx="1">
                  <c:v>P0019</c:v>
                </c:pt>
                <c:pt idx="2">
                  <c:v>P0042</c:v>
                </c:pt>
                <c:pt idx="3">
                  <c:v>P0041</c:v>
                </c:pt>
                <c:pt idx="4">
                  <c:v>P0002</c:v>
                </c:pt>
                <c:pt idx="5">
                  <c:v>P0032</c:v>
                </c:pt>
                <c:pt idx="6">
                  <c:v>P0014</c:v>
                </c:pt>
                <c:pt idx="7">
                  <c:v>P0033</c:v>
                </c:pt>
                <c:pt idx="8">
                  <c:v>P0012</c:v>
                </c:pt>
                <c:pt idx="9">
                  <c:v>P0021</c:v>
                </c:pt>
              </c:strCache>
            </c:strRef>
          </c:cat>
          <c:val>
            <c:numRef>
              <c:f>Reports!$Q$14:$Q$23</c:f>
              <c:numCache>
                <c:formatCode>0.0</c:formatCode>
                <c:ptCount val="10"/>
                <c:pt idx="0">
                  <c:v>4785.7279999999992</c:v>
                </c:pt>
                <c:pt idx="1">
                  <c:v>4737.3</c:v>
                </c:pt>
                <c:pt idx="2">
                  <c:v>4485.12</c:v>
                </c:pt>
                <c:pt idx="3">
                  <c:v>3534.6491999999989</c:v>
                </c:pt>
                <c:pt idx="4">
                  <c:v>2987.7120000000014</c:v>
                </c:pt>
                <c:pt idx="5">
                  <c:v>2954.266000000001</c:v>
                </c:pt>
                <c:pt idx="6">
                  <c:v>2331.056</c:v>
                </c:pt>
                <c:pt idx="7">
                  <c:v>2107.1760000000004</c:v>
                </c:pt>
                <c:pt idx="8">
                  <c:v>2007.8139000000006</c:v>
                </c:pt>
                <c:pt idx="9">
                  <c:v>1894.7627999999995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1-4240-9574-34051B0295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5951216"/>
        <c:axId val="425954576"/>
      </c:barChart>
      <c:catAx>
        <c:axId val="4259512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28353A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54576"/>
        <c:crosses val="autoZero"/>
        <c:auto val="1"/>
        <c:lblAlgn val="ctr"/>
        <c:lblOffset val="100"/>
        <c:noMultiLvlLbl val="0"/>
      </c:catAx>
      <c:valAx>
        <c:axId val="425954576"/>
        <c:scaling>
          <c:orientation val="minMax"/>
          <c:min val="1000"/>
        </c:scaling>
        <c:delete val="1"/>
        <c:axPos val="b"/>
        <c:numFmt formatCode="0.0" sourceLinked="1"/>
        <c:majorTickMark val="out"/>
        <c:minorTickMark val="none"/>
        <c:tickLblPos val="nextTo"/>
        <c:crossAx val="425951216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28353A"/>
                </a:solidFill>
              </a:rPr>
              <a:t>Last 3 Products</a:t>
            </a:r>
            <a:r>
              <a:rPr lang="en-US" sz="1800" baseline="0">
                <a:solidFill>
                  <a:srgbClr val="28353A"/>
                </a:solidFill>
              </a:rPr>
              <a:t> by Profit</a:t>
            </a:r>
            <a:endParaRPr lang="en-US" sz="1800">
              <a:solidFill>
                <a:srgbClr val="28353A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28353A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Reports!$P$26:$P$28</c:f>
              <c:strCache>
                <c:ptCount val="3"/>
                <c:pt idx="0">
                  <c:v>P0036</c:v>
                </c:pt>
                <c:pt idx="1">
                  <c:v>P0034</c:v>
                </c:pt>
                <c:pt idx="2">
                  <c:v>P0023</c:v>
                </c:pt>
              </c:strCache>
            </c:strRef>
          </c:cat>
          <c:val>
            <c:numRef>
              <c:f>Reports!$Q$26:$Q$28</c:f>
              <c:numCache>
                <c:formatCode>0.0</c:formatCode>
                <c:ptCount val="3"/>
                <c:pt idx="0">
                  <c:v>58.40999999999957</c:v>
                </c:pt>
                <c:pt idx="1">
                  <c:v>54.625999999999195</c:v>
                </c:pt>
                <c:pt idx="2">
                  <c:v>46.022399999999948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5-4AC2-A4DD-B2DE133A9F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3962672"/>
        <c:axId val="453953552"/>
      </c:barChart>
      <c:catAx>
        <c:axId val="45396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28353A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53552"/>
        <c:crosses val="autoZero"/>
        <c:auto val="1"/>
        <c:lblAlgn val="ctr"/>
        <c:lblOffset val="100"/>
        <c:noMultiLvlLbl val="0"/>
      </c:catAx>
      <c:valAx>
        <c:axId val="453953552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45396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T_Profit by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800" b="0" i="0" u="none" strike="noStrike" baseline="0">
              <a:solidFill>
                <a:schemeClr val="bg1"/>
              </a:solidFill>
              <a:latin typeface="Calibri" panose="020F0502020204030204"/>
            </a:rPr>
            <a:t>T_Profit by Category</a:t>
          </a:r>
        </a:p>
      </cx:txPr>
    </cx:title>
    <cx:plotArea>
      <cx:plotAreaRegion>
        <cx:series layoutId="funnel" uniqueId="{C314961D-AFB9-43FA-96BC-7802BD05EE90}">
          <cx:spPr>
            <a:solidFill>
              <a:srgbClr val="990000"/>
            </a:solidFill>
          </cx:spPr>
          <cx:dataLabels>
            <cx:numFmt formatCode="#, K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>
                    <a:solidFill>
                      <a:schemeClr val="bg1"/>
                    </a:solidFill>
                  </a:defRPr>
                </a:pPr>
                <a:endParaRPr lang="en-US" sz="16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23999999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>
                <a:solidFill>
                  <a:schemeClr val="bg1"/>
                </a:solidFill>
              </a:defRPr>
            </a:pPr>
            <a:endParaRPr lang="en-US" sz="11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  <cx:spPr>
    <a:noFill/>
    <a:ln w="57150" cap="rnd"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T_Profit by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800" b="0" i="0" u="none" strike="noStrike" baseline="0">
              <a:solidFill>
                <a:srgbClr val="28353A"/>
              </a:solidFill>
              <a:latin typeface="Calibri" panose="020F0502020204030204"/>
            </a:rPr>
            <a:t>T_Profit by Category</a:t>
          </a:r>
        </a:p>
      </cx:txPr>
    </cx:title>
    <cx:plotArea>
      <cx:plotAreaRegion>
        <cx:series layoutId="funnel" uniqueId="{C314961D-AFB9-43FA-96BC-7802BD05EE90}">
          <cx:spPr>
            <a:solidFill>
              <a:srgbClr val="28353A"/>
            </a:solidFill>
          </cx:spPr>
          <cx:dataLabels>
            <cx:numFmt formatCode="#,### K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>
                    <a:solidFill>
                      <a:schemeClr val="bg1"/>
                    </a:solidFill>
                  </a:defRPr>
                </a:pPr>
                <a:endParaRPr lang="en-US" sz="16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23999999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>
                <a:solidFill>
                  <a:srgbClr val="28353A"/>
                </a:solidFill>
              </a:defRPr>
            </a:pPr>
            <a:endParaRPr lang="en-US" sz="1100" b="0" i="0" u="none" strike="noStrike" baseline="0">
              <a:solidFill>
                <a:srgbClr val="28353A"/>
              </a:solidFill>
              <a:latin typeface="Calibri" panose="020F0502020204030204"/>
            </a:endParaRPr>
          </a:p>
        </cx:txPr>
      </cx:axis>
    </cx:plotArea>
  </cx:chart>
  <cx:spPr>
    <a:noFill/>
    <a:ln w="57150" cap="rnd"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image" Target="../media/image7.svg"/><Relationship Id="rId3" Type="http://schemas.openxmlformats.org/officeDocument/2006/relationships/chart" Target="../charts/chart2.xml"/><Relationship Id="rId7" Type="http://schemas.openxmlformats.org/officeDocument/2006/relationships/chart" Target="../charts/chart5.xml"/><Relationship Id="rId12" Type="http://schemas.openxmlformats.org/officeDocument/2006/relationships/image" Target="../media/image6.png"/><Relationship Id="rId17" Type="http://schemas.openxmlformats.org/officeDocument/2006/relationships/image" Target="../media/image11.svg"/><Relationship Id="rId2" Type="http://schemas.openxmlformats.org/officeDocument/2006/relationships/chart" Target="../charts/chart1.xml"/><Relationship Id="rId16" Type="http://schemas.openxmlformats.org/officeDocument/2006/relationships/image" Target="../media/image10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11" Type="http://schemas.openxmlformats.org/officeDocument/2006/relationships/image" Target="../media/image5.svg"/><Relationship Id="rId5" Type="http://schemas.microsoft.com/office/2014/relationships/chartEx" Target="../charts/chartEx1.xml"/><Relationship Id="rId15" Type="http://schemas.openxmlformats.org/officeDocument/2006/relationships/image" Target="../media/image9.svg"/><Relationship Id="rId10" Type="http://schemas.openxmlformats.org/officeDocument/2006/relationships/image" Target="../media/image4.png"/><Relationship Id="rId4" Type="http://schemas.openxmlformats.org/officeDocument/2006/relationships/chart" Target="../charts/chart3.xml"/><Relationship Id="rId9" Type="http://schemas.openxmlformats.org/officeDocument/2006/relationships/image" Target="../media/image3.svg"/><Relationship Id="rId14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svg"/><Relationship Id="rId13" Type="http://schemas.openxmlformats.org/officeDocument/2006/relationships/image" Target="../media/image18.png"/><Relationship Id="rId3" Type="http://schemas.openxmlformats.org/officeDocument/2006/relationships/chart" Target="../charts/chart8.xml"/><Relationship Id="rId7" Type="http://schemas.openxmlformats.org/officeDocument/2006/relationships/image" Target="../media/image12.png"/><Relationship Id="rId12" Type="http://schemas.openxmlformats.org/officeDocument/2006/relationships/image" Target="../media/image17.svg"/><Relationship Id="rId2" Type="http://schemas.openxmlformats.org/officeDocument/2006/relationships/chart" Target="../charts/chart7.xml"/><Relationship Id="rId16" Type="http://schemas.openxmlformats.org/officeDocument/2006/relationships/image" Target="../media/image21.svg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11" Type="http://schemas.openxmlformats.org/officeDocument/2006/relationships/image" Target="../media/image16.png"/><Relationship Id="rId5" Type="http://schemas.openxmlformats.org/officeDocument/2006/relationships/chart" Target="../charts/chart9.xml"/><Relationship Id="rId15" Type="http://schemas.openxmlformats.org/officeDocument/2006/relationships/image" Target="../media/image20.png"/><Relationship Id="rId10" Type="http://schemas.openxmlformats.org/officeDocument/2006/relationships/image" Target="../media/image15.svg"/><Relationship Id="rId4" Type="http://schemas.microsoft.com/office/2014/relationships/chartEx" Target="../charts/chartEx2.xml"/><Relationship Id="rId9" Type="http://schemas.openxmlformats.org/officeDocument/2006/relationships/image" Target="../media/image14.png"/><Relationship Id="rId14" Type="http://schemas.openxmlformats.org/officeDocument/2006/relationships/image" Target="../media/image1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69695</xdr:colOff>
      <xdr:row>0</xdr:row>
      <xdr:rowOff>23232</xdr:rowOff>
    </xdr:from>
    <xdr:to>
      <xdr:col>52</xdr:col>
      <xdr:colOff>442866</xdr:colOff>
      <xdr:row>84</xdr:row>
      <xdr:rowOff>172290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1850445-DC11-413E-A987-A493B4B11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95" y="23232"/>
          <a:ext cx="31782439" cy="15760765"/>
        </a:xfrm>
        <a:prstGeom prst="rect">
          <a:avLst/>
        </a:prstGeom>
      </xdr:spPr>
    </xdr:pic>
    <xdr:clientData/>
  </xdr:twoCellAnchor>
  <xdr:twoCellAnchor>
    <xdr:from>
      <xdr:col>55</xdr:col>
      <xdr:colOff>226649</xdr:colOff>
      <xdr:row>21</xdr:row>
      <xdr:rowOff>147258</xdr:rowOff>
    </xdr:from>
    <xdr:to>
      <xdr:col>58</xdr:col>
      <xdr:colOff>502191</xdr:colOff>
      <xdr:row>26</xdr:row>
      <xdr:rowOff>48006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D574DAAA-2222-4A34-9FB5-1EBCEBF882D9}"/>
            </a:ext>
          </a:extLst>
        </xdr:cNvPr>
        <xdr:cNvSpPr/>
      </xdr:nvSpPr>
      <xdr:spPr>
        <a:xfrm>
          <a:off x="33447990" y="4050185"/>
          <a:ext cx="2087616" cy="830016"/>
        </a:xfrm>
        <a:prstGeom prst="roundRect">
          <a:avLst/>
        </a:prstGeom>
        <a:solidFill>
          <a:srgbClr val="28353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226648</xdr:colOff>
      <xdr:row>15</xdr:row>
      <xdr:rowOff>136417</xdr:rowOff>
    </xdr:from>
    <xdr:to>
      <xdr:col>58</xdr:col>
      <xdr:colOff>502190</xdr:colOff>
      <xdr:row>20</xdr:row>
      <xdr:rowOff>37165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1E3C0CE2-346C-4A42-AF3E-8D56C0BBD6CE}"/>
            </a:ext>
          </a:extLst>
        </xdr:cNvPr>
        <xdr:cNvSpPr/>
      </xdr:nvSpPr>
      <xdr:spPr>
        <a:xfrm>
          <a:off x="33447989" y="2924222"/>
          <a:ext cx="2087616" cy="830016"/>
        </a:xfrm>
        <a:prstGeom prst="roundRect">
          <a:avLst/>
        </a:prstGeom>
        <a:solidFill>
          <a:srgbClr val="28353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55</xdr:col>
      <xdr:colOff>228777</xdr:colOff>
      <xdr:row>15</xdr:row>
      <xdr:rowOff>84461</xdr:rowOff>
    </xdr:from>
    <xdr:ext cx="1979070" cy="440800"/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D26F6AD-93B1-4A24-A0E1-830A0E40A2DE}"/>
            </a:ext>
          </a:extLst>
        </xdr:cNvPr>
        <xdr:cNvSpPr/>
      </xdr:nvSpPr>
      <xdr:spPr>
        <a:xfrm>
          <a:off x="33450118" y="2872266"/>
          <a:ext cx="1979070" cy="4408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400" b="1" cap="none" spc="0">
              <a:ln w="0"/>
              <a:solidFill>
                <a:srgbClr val="DCAE2E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 Products</a:t>
          </a:r>
        </a:p>
      </xdr:txBody>
    </xdr:sp>
    <xdr:clientData/>
  </xdr:oneCellAnchor>
  <xdr:oneCellAnchor>
    <xdr:from>
      <xdr:col>55</xdr:col>
      <xdr:colOff>241104</xdr:colOff>
      <xdr:row>17</xdr:row>
      <xdr:rowOff>147090</xdr:rowOff>
    </xdr:from>
    <xdr:ext cx="1979070" cy="374141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1D82B6C-BC01-4153-8DE7-BBF956301381}"/>
            </a:ext>
          </a:extLst>
        </xdr:cNvPr>
        <xdr:cNvSpPr/>
      </xdr:nvSpPr>
      <xdr:spPr>
        <a:xfrm>
          <a:off x="33462445" y="3306602"/>
          <a:ext cx="1979070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t>45</a:t>
          </a:r>
        </a:p>
      </xdr:txBody>
    </xdr:sp>
    <xdr:clientData/>
  </xdr:oneCellAnchor>
  <xdr:oneCellAnchor>
    <xdr:from>
      <xdr:col>55</xdr:col>
      <xdr:colOff>255111</xdr:colOff>
      <xdr:row>21</xdr:row>
      <xdr:rowOff>107629</xdr:rowOff>
    </xdr:from>
    <xdr:ext cx="1979070" cy="440800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719A2506-64CF-494D-AA70-1FDA17F7A69A}"/>
            </a:ext>
          </a:extLst>
        </xdr:cNvPr>
        <xdr:cNvSpPr/>
      </xdr:nvSpPr>
      <xdr:spPr>
        <a:xfrm>
          <a:off x="33476452" y="4010556"/>
          <a:ext cx="1979070" cy="4408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1800" b="1" cap="none" spc="0">
              <a:ln w="0"/>
              <a:solidFill>
                <a:srgbClr val="DCAE2E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 Payment</a:t>
          </a:r>
          <a:r>
            <a:rPr lang="en-US" sz="1800" b="1" cap="none" spc="0" baseline="0">
              <a:ln w="0"/>
              <a:solidFill>
                <a:srgbClr val="DCAE2E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Mode</a:t>
          </a:r>
          <a:endParaRPr lang="en-US" sz="1800" b="1" cap="none" spc="0">
            <a:ln w="0"/>
            <a:solidFill>
              <a:srgbClr val="DCAE2E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55</xdr:col>
      <xdr:colOff>211409</xdr:colOff>
      <xdr:row>23</xdr:row>
      <xdr:rowOff>96463</xdr:rowOff>
    </xdr:from>
    <xdr:ext cx="1979070" cy="374141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DC758A1-F4BC-4092-BD0B-A56F1D754210}"/>
            </a:ext>
          </a:extLst>
        </xdr:cNvPr>
        <xdr:cNvSpPr/>
      </xdr:nvSpPr>
      <xdr:spPr>
        <a:xfrm>
          <a:off x="33432750" y="4371097"/>
          <a:ext cx="1979070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t>2</a:t>
          </a:r>
        </a:p>
      </xdr:txBody>
    </xdr:sp>
    <xdr:clientData/>
  </xdr:oneCellAnchor>
  <xdr:twoCellAnchor>
    <xdr:from>
      <xdr:col>24</xdr:col>
      <xdr:colOff>557886</xdr:colOff>
      <xdr:row>11</xdr:row>
      <xdr:rowOff>125032</xdr:rowOff>
    </xdr:from>
    <xdr:to>
      <xdr:col>25</xdr:col>
      <xdr:colOff>332375</xdr:colOff>
      <xdr:row>12</xdr:row>
      <xdr:rowOff>171094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ED529858-7550-45A6-88E5-7EE565217214}"/>
            </a:ext>
          </a:extLst>
        </xdr:cNvPr>
        <xdr:cNvSpPr/>
      </xdr:nvSpPr>
      <xdr:spPr>
        <a:xfrm>
          <a:off x="15054471" y="2169422"/>
          <a:ext cx="378514" cy="231916"/>
        </a:xfrm>
        <a:prstGeom prst="triangl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562788</xdr:colOff>
      <xdr:row>6</xdr:row>
      <xdr:rowOff>4065</xdr:rowOff>
    </xdr:from>
    <xdr:to>
      <xdr:col>47</xdr:col>
      <xdr:colOff>590666</xdr:colOff>
      <xdr:row>45</xdr:row>
      <xdr:rowOff>66209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7DCA963A-9F2B-407A-8379-8F83E0364E14}"/>
            </a:ext>
          </a:extLst>
        </xdr:cNvPr>
        <xdr:cNvSpPr/>
      </xdr:nvSpPr>
      <xdr:spPr>
        <a:xfrm>
          <a:off x="1166812" y="1119187"/>
          <a:ext cx="27813000" cy="7310437"/>
        </a:xfrm>
        <a:prstGeom prst="roundRect">
          <a:avLst>
            <a:gd name="adj" fmla="val 11844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367984</xdr:colOff>
      <xdr:row>12</xdr:row>
      <xdr:rowOff>126159</xdr:rowOff>
    </xdr:from>
    <xdr:to>
      <xdr:col>37</xdr:col>
      <xdr:colOff>103820</xdr:colOff>
      <xdr:row>45</xdr:row>
      <xdr:rowOff>137648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49BCF6B5-DDA8-4C8F-B328-FACEF27620C4}"/>
            </a:ext>
          </a:extLst>
        </xdr:cNvPr>
        <xdr:cNvGrpSpPr/>
      </xdr:nvGrpSpPr>
      <xdr:grpSpPr>
        <a:xfrm>
          <a:off x="7616277" y="2356403"/>
          <a:ext cx="14836445" cy="6144660"/>
          <a:chOff x="5130830" y="931793"/>
          <a:chExt cx="14390884" cy="6010194"/>
        </a:xfrm>
      </xdr:grpSpPr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5E004756-EB8F-FADB-4C91-B1909BFA20FB}"/>
              </a:ext>
            </a:extLst>
          </xdr:cNvPr>
          <xdr:cNvSpPr/>
        </xdr:nvSpPr>
        <xdr:spPr>
          <a:xfrm>
            <a:off x="12384322" y="931793"/>
            <a:ext cx="3333750" cy="2688336"/>
          </a:xfrm>
          <a:prstGeom prst="roundRect">
            <a:avLst/>
          </a:prstGeom>
          <a:solidFill>
            <a:srgbClr val="28353A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" name="Rectangle: Rounded Corners 32">
            <a:extLst>
              <a:ext uri="{FF2B5EF4-FFF2-40B4-BE49-F238E27FC236}">
                <a16:creationId xmlns:a16="http://schemas.microsoft.com/office/drawing/2014/main" id="{5C2FB355-AD8D-45F3-36C8-CABFDC79BAEE}"/>
              </a:ext>
            </a:extLst>
          </xdr:cNvPr>
          <xdr:cNvSpPr/>
        </xdr:nvSpPr>
        <xdr:spPr>
          <a:xfrm>
            <a:off x="8916891" y="939979"/>
            <a:ext cx="3337560" cy="2688336"/>
          </a:xfrm>
          <a:prstGeom prst="roundRect">
            <a:avLst/>
          </a:prstGeom>
          <a:solidFill>
            <a:srgbClr val="28353A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6E292749-2748-C517-FD01-CBCA02A6FAD5}"/>
              </a:ext>
            </a:extLst>
          </xdr:cNvPr>
          <xdr:cNvSpPr/>
        </xdr:nvSpPr>
        <xdr:spPr>
          <a:xfrm>
            <a:off x="8628552" y="1084440"/>
            <a:ext cx="1979070" cy="440800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ctr"/>
            <a:r>
              <a:rPr lang="en-US" sz="2400" b="1" cap="none" spc="0">
                <a:ln w="0"/>
                <a:solidFill>
                  <a:srgbClr val="DCAE2E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T_Profit</a:t>
            </a:r>
          </a:p>
        </xdr:txBody>
      </xdr:sp>
      <xdr:sp macro="" textlink="Reports!N4">
        <xdr:nvSpPr>
          <xdr:cNvPr id="35" name="Rectangle 34">
            <a:extLst>
              <a:ext uri="{FF2B5EF4-FFF2-40B4-BE49-F238E27FC236}">
                <a16:creationId xmlns:a16="http://schemas.microsoft.com/office/drawing/2014/main" id="{A0314736-5B00-B613-CE26-63F733FC2B09}"/>
              </a:ext>
            </a:extLst>
          </xdr:cNvPr>
          <xdr:cNvSpPr/>
        </xdr:nvSpPr>
        <xdr:spPr>
          <a:xfrm>
            <a:off x="8764509" y="1531811"/>
            <a:ext cx="1979070" cy="468013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marL="0" indent="0" algn="ctr"/>
            <a:fld id="{816E49E5-3827-492F-A80F-83997E3DC275}" type="TxLink">
              <a:rPr lang="en-US" sz="2400" b="1" i="0" u="none" strike="noStrike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/>
                <a:ea typeface="+mn-ea"/>
                <a:cs typeface="Calibri"/>
              </a:rPr>
              <a:pPr marL="0" indent="0" algn="ctr"/>
              <a:t> $26,652 </a:t>
            </a:fld>
            <a:endParaRPr lang="en-US" sz="24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3A393A98-74DD-FB94-C93A-23787E7426DD}"/>
              </a:ext>
            </a:extLst>
          </xdr:cNvPr>
          <xdr:cNvSpPr/>
        </xdr:nvSpPr>
        <xdr:spPr>
          <a:xfrm>
            <a:off x="12043447" y="1039536"/>
            <a:ext cx="1979070" cy="440800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ctr"/>
            <a:r>
              <a:rPr lang="en-US" sz="2400" b="1" cap="none" spc="0">
                <a:ln w="0"/>
                <a:solidFill>
                  <a:srgbClr val="DCAE2E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T_Cost</a:t>
            </a:r>
          </a:p>
        </xdr:txBody>
      </xdr:sp>
      <xdr:sp macro="" textlink="Reports!M4">
        <xdr:nvSpPr>
          <xdr:cNvPr id="37" name="Rectangle 36">
            <a:extLst>
              <a:ext uri="{FF2B5EF4-FFF2-40B4-BE49-F238E27FC236}">
                <a16:creationId xmlns:a16="http://schemas.microsoft.com/office/drawing/2014/main" id="{2DB18D3A-A97E-19EF-41D9-343725330F4D}"/>
              </a:ext>
            </a:extLst>
          </xdr:cNvPr>
          <xdr:cNvSpPr/>
        </xdr:nvSpPr>
        <xdr:spPr>
          <a:xfrm>
            <a:off x="12352365" y="1497364"/>
            <a:ext cx="1979070" cy="468013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marL="0" indent="0" algn="ctr"/>
            <a:fld id="{6B14D6C3-1B09-4974-A900-66A11D6B48B4}" type="TxLink">
              <a:rPr lang="en-US" sz="2400" b="1" i="0" u="none" strike="noStrike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/>
                <a:ea typeface="+mn-ea"/>
                <a:cs typeface="Calibri"/>
              </a:rPr>
              <a:pPr marL="0" indent="0" algn="ctr"/>
              <a:t> $175,535 </a:t>
            </a:fld>
            <a:endParaRPr lang="en-US" sz="24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endParaRPr>
          </a:p>
        </xdr:txBody>
      </xdr:sp>
      <xdr:sp macro="" textlink="">
        <xdr:nvSpPr>
          <xdr:cNvPr id="38" name="Rectangle: Rounded Corners 37">
            <a:extLst>
              <a:ext uri="{FF2B5EF4-FFF2-40B4-BE49-F238E27FC236}">
                <a16:creationId xmlns:a16="http://schemas.microsoft.com/office/drawing/2014/main" id="{D9040892-4B04-AC0C-86B3-C3884DCE63AC}"/>
              </a:ext>
            </a:extLst>
          </xdr:cNvPr>
          <xdr:cNvSpPr/>
        </xdr:nvSpPr>
        <xdr:spPr>
          <a:xfrm>
            <a:off x="5453270" y="959955"/>
            <a:ext cx="3333750" cy="2691849"/>
          </a:xfrm>
          <a:prstGeom prst="roundRect">
            <a:avLst/>
          </a:prstGeom>
          <a:solidFill>
            <a:srgbClr val="28353A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81209120-1C67-8438-EDF2-2CCEF5D274BF}"/>
              </a:ext>
            </a:extLst>
          </xdr:cNvPr>
          <xdr:cNvGrpSpPr/>
        </xdr:nvGrpSpPr>
        <xdr:grpSpPr>
          <a:xfrm>
            <a:off x="5414538" y="3789532"/>
            <a:ext cx="10321598" cy="2945644"/>
            <a:chOff x="2246440" y="2629967"/>
            <a:chExt cx="8834695" cy="2945644"/>
          </a:xfrm>
        </xdr:grpSpPr>
        <xdr:sp macro="" textlink="">
          <xdr:nvSpPr>
            <xdr:cNvPr id="64" name="Rectangle: Rounded Corners 63">
              <a:extLst>
                <a:ext uri="{FF2B5EF4-FFF2-40B4-BE49-F238E27FC236}">
                  <a16:creationId xmlns:a16="http://schemas.microsoft.com/office/drawing/2014/main" id="{3A645098-9E55-B848-A8F2-A16D3BF01D29}"/>
                </a:ext>
              </a:extLst>
            </xdr:cNvPr>
            <xdr:cNvSpPr/>
          </xdr:nvSpPr>
          <xdr:spPr>
            <a:xfrm>
              <a:off x="2246440" y="2629967"/>
              <a:ext cx="8814925" cy="2945644"/>
            </a:xfrm>
            <a:prstGeom prst="roundRect">
              <a:avLst/>
            </a:prstGeom>
            <a:solidFill>
              <a:srgbClr val="28353A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65" name="Chart 64">
              <a:extLst>
                <a:ext uri="{FF2B5EF4-FFF2-40B4-BE49-F238E27FC236}">
                  <a16:creationId xmlns:a16="http://schemas.microsoft.com/office/drawing/2014/main" id="{1BA952CF-6C45-645A-D985-92629E40AB23}"/>
                </a:ext>
              </a:extLst>
            </xdr:cNvPr>
            <xdr:cNvGraphicFramePr>
              <a:graphicFrameLocks/>
            </xdr:cNvGraphicFramePr>
          </xdr:nvGraphicFramePr>
          <xdr:xfrm>
            <a:off x="2568609" y="2731248"/>
            <a:ext cx="8512526" cy="273475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4CBEBA3F-2AEA-898D-912A-C5BB280B3037}"/>
              </a:ext>
            </a:extLst>
          </xdr:cNvPr>
          <xdr:cNvGrpSpPr/>
        </xdr:nvGrpSpPr>
        <xdr:grpSpPr>
          <a:xfrm>
            <a:off x="15467772" y="3808559"/>
            <a:ext cx="4053942" cy="3133428"/>
            <a:chOff x="10814839" y="2628287"/>
            <a:chExt cx="3406005" cy="3133428"/>
          </a:xfrm>
        </xdr:grpSpPr>
        <xdr:sp macro="" textlink="">
          <xdr:nvSpPr>
            <xdr:cNvPr id="62" name="Rectangle: Rounded Corners 61">
              <a:extLst>
                <a:ext uri="{FF2B5EF4-FFF2-40B4-BE49-F238E27FC236}">
                  <a16:creationId xmlns:a16="http://schemas.microsoft.com/office/drawing/2014/main" id="{2299B8CB-4887-DA91-7A1D-FFD775564030}"/>
                </a:ext>
              </a:extLst>
            </xdr:cNvPr>
            <xdr:cNvSpPr/>
          </xdr:nvSpPr>
          <xdr:spPr>
            <a:xfrm>
              <a:off x="11129191" y="2628287"/>
              <a:ext cx="2783169" cy="2923805"/>
            </a:xfrm>
            <a:prstGeom prst="roundRect">
              <a:avLst/>
            </a:prstGeom>
            <a:solidFill>
              <a:srgbClr val="28353A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63" name="Chart 62">
              <a:extLst>
                <a:ext uri="{FF2B5EF4-FFF2-40B4-BE49-F238E27FC236}">
                  <a16:creationId xmlns:a16="http://schemas.microsoft.com/office/drawing/2014/main" id="{2BA6755B-3805-DF51-6B63-2818C51A43D0}"/>
                </a:ext>
              </a:extLst>
            </xdr:cNvPr>
            <xdr:cNvGraphicFramePr>
              <a:graphicFrameLocks/>
            </xdr:cNvGraphicFramePr>
          </xdr:nvGraphicFramePr>
          <xdr:xfrm>
            <a:off x="10814839" y="2703763"/>
            <a:ext cx="3406005" cy="305795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  <xdr:sp macro="" textlink="">
        <xdr:nvSpPr>
          <xdr:cNvPr id="41" name="Rectangle: Rounded Corners 40">
            <a:extLst>
              <a:ext uri="{FF2B5EF4-FFF2-40B4-BE49-F238E27FC236}">
                <a16:creationId xmlns:a16="http://schemas.microsoft.com/office/drawing/2014/main" id="{5EDF90A9-9EA0-D280-648C-F70904309C34}"/>
              </a:ext>
            </a:extLst>
          </xdr:cNvPr>
          <xdr:cNvSpPr/>
        </xdr:nvSpPr>
        <xdr:spPr>
          <a:xfrm>
            <a:off x="15847944" y="980660"/>
            <a:ext cx="3333750" cy="2677240"/>
          </a:xfrm>
          <a:prstGeom prst="roundRect">
            <a:avLst/>
          </a:prstGeom>
          <a:solidFill>
            <a:srgbClr val="28353A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CB66FA89-59F0-9FF4-AC39-7CEDE95D4151}"/>
              </a:ext>
            </a:extLst>
          </xdr:cNvPr>
          <xdr:cNvSpPr/>
        </xdr:nvSpPr>
        <xdr:spPr>
          <a:xfrm>
            <a:off x="5130830" y="1097068"/>
            <a:ext cx="1979070" cy="440800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ctr"/>
            <a:r>
              <a:rPr lang="en-US" sz="2400" b="1" cap="none" spc="0">
                <a:ln w="0"/>
                <a:solidFill>
                  <a:srgbClr val="DCAE2E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T_Sales</a:t>
            </a:r>
          </a:p>
        </xdr:txBody>
      </xdr:sp>
      <xdr:sp macro="" textlink="Reports!P4">
        <xdr:nvSpPr>
          <xdr:cNvPr id="43" name="Rectangle 42">
            <a:extLst>
              <a:ext uri="{FF2B5EF4-FFF2-40B4-BE49-F238E27FC236}">
                <a16:creationId xmlns:a16="http://schemas.microsoft.com/office/drawing/2014/main" id="{48A25102-58FC-3FD4-DCAF-6120E79E1012}"/>
              </a:ext>
            </a:extLst>
          </xdr:cNvPr>
          <xdr:cNvSpPr/>
        </xdr:nvSpPr>
        <xdr:spPr>
          <a:xfrm>
            <a:off x="5398336" y="1547589"/>
            <a:ext cx="1979070" cy="468013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fld id="{B036F402-03E9-4407-966B-2F0E8A574375}" type="TxLink">
              <a:rPr lang="en-US" sz="2400" b="1" i="0" u="none" strike="noStrike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/>
                <a:cs typeface="Calibri"/>
              </a:rPr>
              <a:pPr algn="ctr"/>
              <a:t> $202,187 </a:t>
            </a:fld>
            <a:endParaRPr lang="en-US" sz="60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Reports!M2">
        <xdr:nvSpPr>
          <xdr:cNvPr id="44" name="Rectangle 43">
            <a:extLst>
              <a:ext uri="{FF2B5EF4-FFF2-40B4-BE49-F238E27FC236}">
                <a16:creationId xmlns:a16="http://schemas.microsoft.com/office/drawing/2014/main" id="{09F45464-6109-D221-6831-BA2A4D602B36}"/>
              </a:ext>
            </a:extLst>
          </xdr:cNvPr>
          <xdr:cNvSpPr/>
        </xdr:nvSpPr>
        <xdr:spPr>
          <a:xfrm>
            <a:off x="12318407" y="2912862"/>
            <a:ext cx="1979070" cy="37414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marL="0" indent="0" algn="ctr"/>
            <a:fld id="{64C21E0E-AA38-4B6C-94C1-7A21E758A0AA}" type="TxLink">
              <a:rPr lang="en-US" sz="1800" b="1" i="0" u="none" strike="noStrike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/>
                <a:ea typeface="+mn-ea"/>
                <a:cs typeface="Calibri"/>
              </a:rPr>
              <a:pPr marL="0" indent="0" algn="ctr"/>
              <a:t> $156,510 </a:t>
            </a:fld>
            <a:endPara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endParaRPr>
          </a:p>
        </xdr:txBody>
      </xdr:sp>
      <xdr:sp macro="" textlink="Reports!N2">
        <xdr:nvSpPr>
          <xdr:cNvPr id="45" name="Rectangle 44">
            <a:extLst>
              <a:ext uri="{FF2B5EF4-FFF2-40B4-BE49-F238E27FC236}">
                <a16:creationId xmlns:a16="http://schemas.microsoft.com/office/drawing/2014/main" id="{CE8F3227-F70F-E453-D0BF-AAA424964E83}"/>
              </a:ext>
            </a:extLst>
          </xdr:cNvPr>
          <xdr:cNvSpPr/>
        </xdr:nvSpPr>
        <xdr:spPr>
          <a:xfrm>
            <a:off x="8743633" y="2878903"/>
            <a:ext cx="1979070" cy="37414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marL="0" indent="0" algn="ctr"/>
            <a:fld id="{CCA31561-1B95-40AA-BFA5-FFE81578863C}" type="TxLink">
              <a:rPr lang="en-US" sz="1800" b="1" i="0" u="none" strike="noStrike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/>
                <a:ea typeface="+mn-ea"/>
                <a:cs typeface="Calibri"/>
              </a:rPr>
              <a:pPr marL="0" indent="0" algn="ctr"/>
              <a:t> $20,797 </a:t>
            </a:fld>
            <a:endPara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endParaRPr>
          </a:p>
        </xdr:txBody>
      </xdr:sp>
      <xdr:sp macro="" textlink="Reports!P2">
        <xdr:nvSpPr>
          <xdr:cNvPr id="46" name="Rectangle 45">
            <a:extLst>
              <a:ext uri="{FF2B5EF4-FFF2-40B4-BE49-F238E27FC236}">
                <a16:creationId xmlns:a16="http://schemas.microsoft.com/office/drawing/2014/main" id="{B58A830F-ED01-176B-FE16-9DF524F295D9}"/>
              </a:ext>
            </a:extLst>
          </xdr:cNvPr>
          <xdr:cNvSpPr/>
        </xdr:nvSpPr>
        <xdr:spPr>
          <a:xfrm>
            <a:off x="5355217" y="2927771"/>
            <a:ext cx="1979070" cy="37414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marL="0" indent="0" algn="ctr"/>
            <a:fld id="{7ED2582F-331C-4DDA-990F-E4634746626D}" type="TxLink">
              <a:rPr lang="en-US" sz="1800" b="1" i="0" u="none" strike="noStrike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/>
                <a:ea typeface="+mn-ea"/>
                <a:cs typeface="Calibri"/>
              </a:rPr>
              <a:pPr marL="0" indent="0" algn="ctr"/>
              <a:t> $177,307 </a:t>
            </a:fld>
            <a:endPara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endParaRPr>
          </a:p>
        </xdr:txBody>
      </xdr:sp>
      <xdr:sp macro="" textlink="Reports!O4">
        <xdr:nvSpPr>
          <xdr:cNvPr id="47" name="Rectangle 46">
            <a:extLst>
              <a:ext uri="{FF2B5EF4-FFF2-40B4-BE49-F238E27FC236}">
                <a16:creationId xmlns:a16="http://schemas.microsoft.com/office/drawing/2014/main" id="{464E4390-F2A7-CECE-D620-B52A2580235E}"/>
              </a:ext>
            </a:extLst>
          </xdr:cNvPr>
          <xdr:cNvSpPr/>
        </xdr:nvSpPr>
        <xdr:spPr>
          <a:xfrm>
            <a:off x="15529574" y="1547887"/>
            <a:ext cx="1979070" cy="468013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marL="0" indent="0" algn="ctr"/>
            <a:fld id="{97D4B17A-1306-4880-A178-A7149A3442B4}" type="TxLink">
              <a:rPr lang="en-US" sz="2400" b="1" i="0" u="none" strike="noStrike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/>
                <a:ea typeface="+mn-ea"/>
                <a:cs typeface="Calibri"/>
              </a:rPr>
              <a:pPr marL="0" indent="0" algn="ctr"/>
              <a:t>2245</a:t>
            </a:fld>
            <a:endParaRPr lang="en-US" sz="24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endParaRPr>
          </a:p>
        </xdr:txBody>
      </xdr:sp>
      <xdr:sp macro="" textlink="Reports!O2">
        <xdr:nvSpPr>
          <xdr:cNvPr id="48" name="Rectangle 47">
            <a:extLst>
              <a:ext uri="{FF2B5EF4-FFF2-40B4-BE49-F238E27FC236}">
                <a16:creationId xmlns:a16="http://schemas.microsoft.com/office/drawing/2014/main" id="{503FEE54-DBB2-0BCD-1019-AC677A043D01}"/>
              </a:ext>
            </a:extLst>
          </xdr:cNvPr>
          <xdr:cNvSpPr/>
        </xdr:nvSpPr>
        <xdr:spPr>
          <a:xfrm>
            <a:off x="15742437" y="2920316"/>
            <a:ext cx="1979070" cy="365954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marL="0" indent="0" algn="ctr"/>
            <a:fld id="{70F50820-97D1-4948-9AEF-ED8C0EAF0C61}" type="TxLink">
              <a:rPr lang="en-US" sz="1800" b="1" i="0" u="none" strike="noStrike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/>
                <a:ea typeface="+mn-ea"/>
                <a:cs typeface="Calibri"/>
              </a:rPr>
              <a:pPr marL="0" indent="0" algn="ctr"/>
              <a:t>2035</a:t>
            </a:fld>
            <a:endPara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endParaRP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4463CC73-AC50-F30E-5D04-03B835E3462C}"/>
              </a:ext>
            </a:extLst>
          </xdr:cNvPr>
          <xdr:cNvSpPr/>
        </xdr:nvSpPr>
        <xdr:spPr>
          <a:xfrm>
            <a:off x="15819489" y="1067697"/>
            <a:ext cx="1979070" cy="440800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ctr"/>
            <a:r>
              <a:rPr lang="en-US" sz="2400" b="1" cap="none" spc="0">
                <a:ln w="0"/>
                <a:solidFill>
                  <a:srgbClr val="DCAE2E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T_Quantity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1446B11A-DA8B-EF90-E145-B3BBE2304D58}"/>
              </a:ext>
            </a:extLst>
          </xdr:cNvPr>
          <xdr:cNvSpPr/>
        </xdr:nvSpPr>
        <xdr:spPr>
          <a:xfrm>
            <a:off x="5283231" y="2657511"/>
            <a:ext cx="1979070" cy="440800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ctr"/>
            <a:r>
              <a:rPr lang="en-US" sz="1800" b="1" cap="none" spc="0">
                <a:ln w="0"/>
                <a:solidFill>
                  <a:srgbClr val="DCAE2E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Last Year 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7B3CD38E-D0C1-C94B-EDF3-656EC51896FF}"/>
              </a:ext>
            </a:extLst>
          </xdr:cNvPr>
          <xdr:cNvSpPr/>
        </xdr:nvSpPr>
        <xdr:spPr>
          <a:xfrm>
            <a:off x="8727968" y="2602846"/>
            <a:ext cx="1979070" cy="440800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ctr"/>
            <a:r>
              <a:rPr lang="en-US" sz="1800" b="1" cap="none" spc="0">
                <a:ln w="0"/>
                <a:solidFill>
                  <a:srgbClr val="DCAE2E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Last Year </a:t>
            </a: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2E969D3B-CA22-00A7-19DB-9F63FAC55F9C}"/>
              </a:ext>
            </a:extLst>
          </xdr:cNvPr>
          <xdr:cNvSpPr/>
        </xdr:nvSpPr>
        <xdr:spPr>
          <a:xfrm>
            <a:off x="12234823" y="2651713"/>
            <a:ext cx="1979070" cy="440800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ctr"/>
            <a:r>
              <a:rPr lang="en-US" sz="1800" b="1" cap="none" spc="0">
                <a:ln w="0"/>
                <a:solidFill>
                  <a:srgbClr val="DCAE2E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Last Year 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2192E477-F8EC-9EF9-BC11-2BE3501F908A}"/>
              </a:ext>
            </a:extLst>
          </xdr:cNvPr>
          <xdr:cNvSpPr/>
        </xdr:nvSpPr>
        <xdr:spPr>
          <a:xfrm>
            <a:off x="15679560" y="2638461"/>
            <a:ext cx="1979070" cy="440800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ctr"/>
            <a:r>
              <a:rPr lang="en-US" sz="1800" b="1" cap="none" spc="0">
                <a:ln w="0"/>
                <a:solidFill>
                  <a:srgbClr val="DCAE2E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Last Year </a:t>
            </a:r>
          </a:p>
        </xdr:txBody>
      </xdr:sp>
      <xdr:sp macro="" textlink="Reports!P6">
        <xdr:nvSpPr>
          <xdr:cNvPr id="54" name="Rectangle 53">
            <a:extLst>
              <a:ext uri="{FF2B5EF4-FFF2-40B4-BE49-F238E27FC236}">
                <a16:creationId xmlns:a16="http://schemas.microsoft.com/office/drawing/2014/main" id="{B873197F-D702-86BF-9E7C-A1924D9FA787}"/>
              </a:ext>
            </a:extLst>
          </xdr:cNvPr>
          <xdr:cNvSpPr/>
        </xdr:nvSpPr>
        <xdr:spPr>
          <a:xfrm>
            <a:off x="7723531" y="2176240"/>
            <a:ext cx="1069371" cy="37414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marL="0" indent="0" algn="ctr"/>
            <a:fld id="{96EDAF55-20CC-4825-A9E7-E91773CF15BE}" type="TxLink">
              <a:rPr lang="en-US" sz="1800" b="1" i="0" u="none" strike="noStrike" cap="none" spc="0">
                <a:ln w="0"/>
                <a:solidFill>
                  <a:srgbClr val="92D05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/>
                <a:ea typeface="+mn-ea"/>
                <a:cs typeface="Calibri"/>
              </a:rPr>
              <a:pPr marL="0" indent="0" algn="ctr"/>
              <a:t>14%</a:t>
            </a:fld>
            <a:endParaRPr lang="en-US" sz="1800" b="1" i="0" u="none" strike="noStrike" cap="none" spc="0">
              <a:ln w="0"/>
              <a:solidFill>
                <a:srgbClr val="92D05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endParaRPr>
          </a:p>
        </xdr:txBody>
      </xdr:sp>
      <xdr:sp macro="" textlink="">
        <xdr:nvSpPr>
          <xdr:cNvPr id="55" name="Isosceles Triangle 54">
            <a:extLst>
              <a:ext uri="{FF2B5EF4-FFF2-40B4-BE49-F238E27FC236}">
                <a16:creationId xmlns:a16="http://schemas.microsoft.com/office/drawing/2014/main" id="{A5A255D7-028A-AD0B-5A62-8776B43F51CE}"/>
              </a:ext>
            </a:extLst>
          </xdr:cNvPr>
          <xdr:cNvSpPr/>
        </xdr:nvSpPr>
        <xdr:spPr>
          <a:xfrm>
            <a:off x="7552084" y="2215598"/>
            <a:ext cx="378514" cy="227774"/>
          </a:xfrm>
          <a:prstGeom prst="triangle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Reports!N6">
        <xdr:nvSpPr>
          <xdr:cNvPr id="56" name="Rectangle 55">
            <a:extLst>
              <a:ext uri="{FF2B5EF4-FFF2-40B4-BE49-F238E27FC236}">
                <a16:creationId xmlns:a16="http://schemas.microsoft.com/office/drawing/2014/main" id="{A915ED4E-76F6-2B7D-3BDD-934BBCC2BA45}"/>
              </a:ext>
            </a:extLst>
          </xdr:cNvPr>
          <xdr:cNvSpPr/>
        </xdr:nvSpPr>
        <xdr:spPr>
          <a:xfrm>
            <a:off x="11230388" y="2121575"/>
            <a:ext cx="1069371" cy="37414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marL="0" indent="0" algn="ctr"/>
            <a:fld id="{D51D1815-F341-4CAE-8BD5-3ADBF06E9D08}" type="TxLink">
              <a:rPr lang="en-US" sz="1800" b="1" i="0" u="none" strike="noStrike" cap="none" spc="0">
                <a:ln w="0"/>
                <a:solidFill>
                  <a:srgbClr val="92D05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/>
                <a:ea typeface="+mn-ea"/>
                <a:cs typeface="Calibri"/>
              </a:rPr>
              <a:pPr marL="0" indent="0" algn="ctr"/>
              <a:t>28%</a:t>
            </a:fld>
            <a:endParaRPr lang="en-US" sz="1800" b="1" i="0" u="none" strike="noStrike" cap="none" spc="0">
              <a:ln w="0"/>
              <a:solidFill>
                <a:srgbClr val="92D05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endParaRPr>
          </a:p>
        </xdr:txBody>
      </xdr:sp>
      <xdr:sp macro="" textlink="Reports!M6">
        <xdr:nvSpPr>
          <xdr:cNvPr id="57" name="Rectangle 56">
            <a:extLst>
              <a:ext uri="{FF2B5EF4-FFF2-40B4-BE49-F238E27FC236}">
                <a16:creationId xmlns:a16="http://schemas.microsoft.com/office/drawing/2014/main" id="{B81AD525-7BB0-2562-7D2D-6E093B6D28E4}"/>
              </a:ext>
            </a:extLst>
          </xdr:cNvPr>
          <xdr:cNvSpPr/>
        </xdr:nvSpPr>
        <xdr:spPr>
          <a:xfrm>
            <a:off x="14716538" y="2129031"/>
            <a:ext cx="1069371" cy="37414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marL="0" indent="0" algn="ctr"/>
            <a:fld id="{702C0473-566A-47E5-B3E2-D309452BD88D}" type="TxLink">
              <a:rPr lang="en-US" sz="1800" b="1" i="0" u="none" strike="noStrike" cap="none" spc="0">
                <a:ln w="0"/>
                <a:solidFill>
                  <a:srgbClr val="92D05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/>
                <a:ea typeface="+mn-ea"/>
                <a:cs typeface="Calibri"/>
              </a:rPr>
              <a:pPr marL="0" indent="0" algn="ctr"/>
              <a:t>12%</a:t>
            </a:fld>
            <a:endParaRPr lang="en-US" sz="1800" b="1" i="0" u="none" strike="noStrike" cap="none" spc="0">
              <a:ln w="0"/>
              <a:solidFill>
                <a:srgbClr val="92D05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endParaRPr>
          </a:p>
        </xdr:txBody>
      </xdr:sp>
      <xdr:sp macro="" textlink="Reports!O6">
        <xdr:nvSpPr>
          <xdr:cNvPr id="58" name="Rectangle 57">
            <a:extLst>
              <a:ext uri="{FF2B5EF4-FFF2-40B4-BE49-F238E27FC236}">
                <a16:creationId xmlns:a16="http://schemas.microsoft.com/office/drawing/2014/main" id="{BD797AF7-1F31-6214-2AEC-41002A82DF09}"/>
              </a:ext>
            </a:extLst>
          </xdr:cNvPr>
          <xdr:cNvSpPr/>
        </xdr:nvSpPr>
        <xdr:spPr>
          <a:xfrm>
            <a:off x="18174527" y="2211855"/>
            <a:ext cx="1069371" cy="374141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marL="0" indent="0" algn="ctr"/>
            <a:fld id="{BA17275C-44CA-43F8-B28C-E3D79D19C720}" type="TxLink">
              <a:rPr lang="en-US" sz="1800" b="1" i="0" u="none" strike="noStrike" cap="none" spc="0">
                <a:ln w="0"/>
                <a:solidFill>
                  <a:srgbClr val="92D05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/>
                <a:ea typeface="+mn-ea"/>
                <a:cs typeface="Calibri"/>
              </a:rPr>
              <a:pPr marL="0" indent="0" algn="ctr"/>
              <a:t>10%</a:t>
            </a:fld>
            <a:endParaRPr lang="en-US" sz="1800" b="1" i="0" u="none" strike="noStrike" cap="none" spc="0">
              <a:ln w="0"/>
              <a:solidFill>
                <a:srgbClr val="92D05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endParaRPr>
          </a:p>
        </xdr:txBody>
      </xdr:sp>
      <xdr:sp macro="" textlink="">
        <xdr:nvSpPr>
          <xdr:cNvPr id="59" name="Isosceles Triangle 58">
            <a:extLst>
              <a:ext uri="{FF2B5EF4-FFF2-40B4-BE49-F238E27FC236}">
                <a16:creationId xmlns:a16="http://schemas.microsoft.com/office/drawing/2014/main" id="{FA1C261D-EBB5-F8B9-F6CF-2AA803B39C68}"/>
              </a:ext>
            </a:extLst>
          </xdr:cNvPr>
          <xdr:cNvSpPr/>
        </xdr:nvSpPr>
        <xdr:spPr>
          <a:xfrm>
            <a:off x="11079647" y="2181639"/>
            <a:ext cx="378514" cy="227774"/>
          </a:xfrm>
          <a:prstGeom prst="triangle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Isosceles Triangle 59">
            <a:extLst>
              <a:ext uri="{FF2B5EF4-FFF2-40B4-BE49-F238E27FC236}">
                <a16:creationId xmlns:a16="http://schemas.microsoft.com/office/drawing/2014/main" id="{ABF6FD9B-1AB7-E380-2108-E1D5746CAE9C}"/>
              </a:ext>
            </a:extLst>
          </xdr:cNvPr>
          <xdr:cNvSpPr/>
        </xdr:nvSpPr>
        <xdr:spPr>
          <a:xfrm>
            <a:off x="18093360" y="2258667"/>
            <a:ext cx="378514" cy="227774"/>
          </a:xfrm>
          <a:prstGeom prst="triangle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Isosceles Triangle 60">
            <a:extLst>
              <a:ext uri="{FF2B5EF4-FFF2-40B4-BE49-F238E27FC236}">
                <a16:creationId xmlns:a16="http://schemas.microsoft.com/office/drawing/2014/main" id="{AA12FCAB-3BBA-15E4-6DE5-9AA98A686E74}"/>
              </a:ext>
            </a:extLst>
          </xdr:cNvPr>
          <xdr:cNvSpPr/>
        </xdr:nvSpPr>
        <xdr:spPr>
          <a:xfrm>
            <a:off x="14503677" y="2168387"/>
            <a:ext cx="378514" cy="227774"/>
          </a:xfrm>
          <a:prstGeom prst="triangle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173075</xdr:colOff>
      <xdr:row>24</xdr:row>
      <xdr:rowOff>126878</xdr:rowOff>
    </xdr:from>
    <xdr:to>
      <xdr:col>12</xdr:col>
      <xdr:colOff>538394</xdr:colOff>
      <xdr:row>44</xdr:row>
      <xdr:rowOff>94900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C920B8BE-52E2-4262-B540-EC19ABED3D57}"/>
            </a:ext>
          </a:extLst>
        </xdr:cNvPr>
        <xdr:cNvGrpSpPr/>
      </xdr:nvGrpSpPr>
      <xdr:grpSpPr>
        <a:xfrm>
          <a:off x="1381124" y="4587366"/>
          <a:ext cx="6405563" cy="3685095"/>
          <a:chOff x="785812" y="5072062"/>
          <a:chExt cx="6319838" cy="3724275"/>
        </a:xfrm>
      </xdr:grpSpPr>
      <xdr:sp macro="" textlink="">
        <xdr:nvSpPr>
          <xdr:cNvPr id="67" name="Rectangle: Rounded Corners 66">
            <a:extLst>
              <a:ext uri="{FF2B5EF4-FFF2-40B4-BE49-F238E27FC236}">
                <a16:creationId xmlns:a16="http://schemas.microsoft.com/office/drawing/2014/main" id="{F1F79FE7-1B89-9F58-ECE3-45A0C0FB5CAB}"/>
              </a:ext>
            </a:extLst>
          </xdr:cNvPr>
          <xdr:cNvSpPr/>
        </xdr:nvSpPr>
        <xdr:spPr>
          <a:xfrm>
            <a:off x="785812" y="5072062"/>
            <a:ext cx="6319838" cy="3724275"/>
          </a:xfrm>
          <a:prstGeom prst="roundRect">
            <a:avLst/>
          </a:prstGeom>
          <a:solidFill>
            <a:srgbClr val="28353A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68" name="Chart 67">
            <a:extLst>
              <a:ext uri="{FF2B5EF4-FFF2-40B4-BE49-F238E27FC236}">
                <a16:creationId xmlns:a16="http://schemas.microsoft.com/office/drawing/2014/main" id="{92914518-6555-2A03-038C-F37F4F03C76A}"/>
              </a:ext>
            </a:extLst>
          </xdr:cNvPr>
          <xdr:cNvGraphicFramePr>
            <a:graphicFrameLocks/>
          </xdr:cNvGraphicFramePr>
        </xdr:nvGraphicFramePr>
        <xdr:xfrm>
          <a:off x="976312" y="5249057"/>
          <a:ext cx="6020421" cy="344215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2</xdr:col>
      <xdr:colOff>162622</xdr:colOff>
      <xdr:row>7</xdr:row>
      <xdr:rowOff>8712</xdr:rowOff>
    </xdr:from>
    <xdr:to>
      <xdr:col>12</xdr:col>
      <xdr:colOff>562207</xdr:colOff>
      <xdr:row>23</xdr:row>
      <xdr:rowOff>178304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CCBFC80B-C9C6-40F0-A947-40694244D41F}"/>
            </a:ext>
          </a:extLst>
        </xdr:cNvPr>
        <xdr:cNvGrpSpPr/>
      </xdr:nvGrpSpPr>
      <xdr:grpSpPr>
        <a:xfrm>
          <a:off x="1370671" y="1309688"/>
          <a:ext cx="6439829" cy="3143250"/>
          <a:chOff x="881062" y="1714500"/>
          <a:chExt cx="6167438" cy="3143250"/>
        </a:xfrm>
      </xdr:grpSpPr>
      <xdr:sp macro="" textlink="">
        <xdr:nvSpPr>
          <xdr:cNvPr id="70" name="Rectangle: Rounded Corners 69">
            <a:extLst>
              <a:ext uri="{FF2B5EF4-FFF2-40B4-BE49-F238E27FC236}">
                <a16:creationId xmlns:a16="http://schemas.microsoft.com/office/drawing/2014/main" id="{A2A7F99A-823D-D574-3DD3-F6920074D564}"/>
              </a:ext>
            </a:extLst>
          </xdr:cNvPr>
          <xdr:cNvSpPr/>
        </xdr:nvSpPr>
        <xdr:spPr>
          <a:xfrm>
            <a:off x="881062" y="1714500"/>
            <a:ext cx="6167438" cy="3143250"/>
          </a:xfrm>
          <a:prstGeom prst="roundRect">
            <a:avLst/>
          </a:prstGeom>
          <a:solidFill>
            <a:srgbClr val="28353A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cx2="http://schemas.microsoft.com/office/drawing/2015/10/21/chartex" Requires="cx2">
          <xdr:graphicFrame macro="">
            <xdr:nvGraphicFramePr>
              <xdr:cNvPr id="71" name="Chart 70">
                <a:extLst>
                  <a:ext uri="{FF2B5EF4-FFF2-40B4-BE49-F238E27FC236}">
                    <a16:creationId xmlns:a16="http://schemas.microsoft.com/office/drawing/2014/main" id="{1948E32F-FB99-DEAA-4BBF-AF12060CDF99}"/>
                  </a:ext>
                </a:extLst>
              </xdr:cNvPr>
              <xdr:cNvGraphicFramePr/>
            </xdr:nvGraphicFramePr>
            <xdr:xfrm>
              <a:off x="905909" y="1833562"/>
              <a:ext cx="5963480" cy="2958202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5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05909" y="1833562"/>
                <a:ext cx="5963480" cy="2958202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  <xdr:twoCellAnchor>
    <xdr:from>
      <xdr:col>36</xdr:col>
      <xdr:colOff>448372</xdr:colOff>
      <xdr:row>7</xdr:row>
      <xdr:rowOff>8712</xdr:rowOff>
    </xdr:from>
    <xdr:to>
      <xdr:col>47</xdr:col>
      <xdr:colOff>400167</xdr:colOff>
      <xdr:row>44</xdr:row>
      <xdr:rowOff>109189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06933A7A-BF35-4E82-A7E5-9ECD6471CAA7}"/>
            </a:ext>
          </a:extLst>
        </xdr:cNvPr>
        <xdr:cNvGrpSpPr/>
      </xdr:nvGrpSpPr>
      <xdr:grpSpPr>
        <a:xfrm>
          <a:off x="22193250" y="1309688"/>
          <a:ext cx="6596063" cy="6977062"/>
          <a:chOff x="22764750" y="2128837"/>
          <a:chExt cx="6405563" cy="6777038"/>
        </a:xfrm>
      </xdr:grpSpPr>
      <xdr:sp macro="" textlink="">
        <xdr:nvSpPr>
          <xdr:cNvPr id="73" name="Rectangle: Rounded Corners 72">
            <a:extLst>
              <a:ext uri="{FF2B5EF4-FFF2-40B4-BE49-F238E27FC236}">
                <a16:creationId xmlns:a16="http://schemas.microsoft.com/office/drawing/2014/main" id="{4DA72058-DA4E-31FE-28B8-DCF98931EF0D}"/>
              </a:ext>
            </a:extLst>
          </xdr:cNvPr>
          <xdr:cNvSpPr/>
        </xdr:nvSpPr>
        <xdr:spPr>
          <a:xfrm>
            <a:off x="22764750" y="2128837"/>
            <a:ext cx="6405562" cy="6777038"/>
          </a:xfrm>
          <a:prstGeom prst="roundRect">
            <a:avLst/>
          </a:prstGeom>
          <a:solidFill>
            <a:srgbClr val="28353A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74" name="Chart 73">
            <a:extLst>
              <a:ext uri="{FF2B5EF4-FFF2-40B4-BE49-F238E27FC236}">
                <a16:creationId xmlns:a16="http://schemas.microsoft.com/office/drawing/2014/main" id="{54795CEC-B175-40A0-5A5C-67FBF16641EA}"/>
              </a:ext>
            </a:extLst>
          </xdr:cNvPr>
          <xdr:cNvGraphicFramePr>
            <a:graphicFrameLocks/>
          </xdr:cNvGraphicFramePr>
        </xdr:nvGraphicFramePr>
        <xdr:xfrm>
          <a:off x="22979062" y="2143125"/>
          <a:ext cx="5810250" cy="6667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75" name="Chart 74">
            <a:extLst>
              <a:ext uri="{FF2B5EF4-FFF2-40B4-BE49-F238E27FC236}">
                <a16:creationId xmlns:a16="http://schemas.microsoft.com/office/drawing/2014/main" id="{B12C5680-B981-542A-A511-7C7BD0D47783}"/>
              </a:ext>
            </a:extLst>
          </xdr:cNvPr>
          <xdr:cNvGraphicFramePr>
            <a:graphicFrameLocks/>
          </xdr:cNvGraphicFramePr>
        </xdr:nvGraphicFramePr>
        <xdr:xfrm>
          <a:off x="26050877" y="2690813"/>
          <a:ext cx="3119436" cy="1809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  <xdr:oneCellAnchor>
    <xdr:from>
      <xdr:col>16</xdr:col>
      <xdr:colOff>336861</xdr:colOff>
      <xdr:row>6</xdr:row>
      <xdr:rowOff>154377</xdr:rowOff>
    </xdr:from>
    <xdr:ext cx="9429750" cy="937629"/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DA43AB7-DE9F-4A53-9022-7B554D53AFCE}"/>
            </a:ext>
          </a:extLst>
        </xdr:cNvPr>
        <xdr:cNvSpPr/>
      </xdr:nvSpPr>
      <xdr:spPr>
        <a:xfrm>
          <a:off x="10001251" y="1269499"/>
          <a:ext cx="9429750" cy="937629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>
              <a:gd name="adj" fmla="val 50758"/>
            </a:avLst>
          </a:prstTxWarp>
          <a:spAutoFit/>
        </a:bodyPr>
        <a:lstStyle/>
        <a:p>
          <a:pPr algn="ctr"/>
          <a:endParaRPr lang="en-US" sz="6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  <a:latin typeface="+mn-lt"/>
          </a:endParaRPr>
        </a:p>
      </xdr:txBody>
    </xdr:sp>
    <xdr:clientData/>
  </xdr:oneCellAnchor>
  <xdr:oneCellAnchor>
    <xdr:from>
      <xdr:col>20</xdr:col>
      <xdr:colOff>397262</xdr:colOff>
      <xdr:row>6</xdr:row>
      <xdr:rowOff>82940</xdr:rowOff>
    </xdr:from>
    <xdr:ext cx="5191126" cy="937629"/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EC98BE11-23E8-4259-A1F0-2CE682A3E003}"/>
            </a:ext>
          </a:extLst>
        </xdr:cNvPr>
        <xdr:cNvSpPr/>
      </xdr:nvSpPr>
      <xdr:spPr>
        <a:xfrm>
          <a:off x="12477750" y="1198062"/>
          <a:ext cx="5191126" cy="937629"/>
        </a:xfrm>
        <a:prstGeom prst="rect">
          <a:avLst/>
        </a:prstGeom>
        <a:noFill/>
      </xdr:spPr>
      <xdr:txBody>
        <a:bodyPr wrap="square" lIns="91440" tIns="45720" rIns="91440" bIns="45720">
          <a:prstTxWarp prst="textChevron">
            <a:avLst>
              <a:gd name="adj" fmla="val 24603"/>
            </a:avLst>
          </a:prstTxWarp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bg1"/>
              </a:solidFill>
              <a:effectLst/>
            </a:rPr>
            <a:t>Sales Dashboard</a:t>
          </a:r>
        </a:p>
      </xdr:txBody>
    </xdr:sp>
    <xdr:clientData/>
  </xdr:oneCellAnchor>
  <xdr:oneCellAnchor>
    <xdr:from>
      <xdr:col>16</xdr:col>
      <xdr:colOff>3484</xdr:colOff>
      <xdr:row>5</xdr:row>
      <xdr:rowOff>30667</xdr:rowOff>
    </xdr:from>
    <xdr:ext cx="10667999" cy="1111751"/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E258AE17-25D1-417B-8D2D-0D2B6EC8E805}"/>
            </a:ext>
          </a:extLst>
        </xdr:cNvPr>
        <xdr:cNvSpPr/>
      </xdr:nvSpPr>
      <xdr:spPr>
        <a:xfrm>
          <a:off x="9667874" y="959935"/>
          <a:ext cx="10667999" cy="1111751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7200" b="1" i="1" cap="none" spc="0">
              <a:ln w="0"/>
              <a:gradFill>
                <a:gsLst>
                  <a:gs pos="31000">
                    <a:srgbClr val="990000"/>
                  </a:gs>
                  <a:gs pos="100000">
                    <a:srgbClr val="28353A"/>
                  </a:gs>
                </a:gsLst>
                <a:lin ang="5400000" scaled="1"/>
              </a:gradFill>
              <a:effectLst/>
            </a:rPr>
            <a:t>Sales Dashboard</a:t>
          </a:r>
        </a:p>
      </xdr:txBody>
    </xdr:sp>
    <xdr:clientData/>
  </xdr:oneCellAnchor>
  <xdr:twoCellAnchor editAs="oneCell">
    <xdr:from>
      <xdr:col>30</xdr:col>
      <xdr:colOff>31516</xdr:colOff>
      <xdr:row>5</xdr:row>
      <xdr:rowOff>173232</xdr:rowOff>
    </xdr:from>
    <xdr:to>
      <xdr:col>31</xdr:col>
      <xdr:colOff>341892</xdr:colOff>
      <xdr:row>10</xdr:row>
      <xdr:rowOff>158363</xdr:rowOff>
    </xdr:to>
    <xdr:pic>
      <xdr:nvPicPr>
        <xdr:cNvPr id="79" name="Graphic 78" descr="Dollar with solid fill">
          <a:extLst>
            <a:ext uri="{FF2B5EF4-FFF2-40B4-BE49-F238E27FC236}">
              <a16:creationId xmlns:a16="http://schemas.microsoft.com/office/drawing/2014/main" id="{3C2F37CF-E63B-4DCA-AC39-B2ACE8FDD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8152248" y="1102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34</xdr:col>
      <xdr:colOff>441984</xdr:colOff>
      <xdr:row>13</xdr:row>
      <xdr:rowOff>108028</xdr:rowOff>
    </xdr:from>
    <xdr:to>
      <xdr:col>36</xdr:col>
      <xdr:colOff>148335</xdr:colOff>
      <xdr:row>18</xdr:row>
      <xdr:rowOff>93160</xdr:rowOff>
    </xdr:to>
    <xdr:pic>
      <xdr:nvPicPr>
        <xdr:cNvPr id="80" name="Graphic 79" descr="Box with solid fill">
          <a:extLst>
            <a:ext uri="{FF2B5EF4-FFF2-40B4-BE49-F238E27FC236}">
              <a16:creationId xmlns:a16="http://schemas.microsoft.com/office/drawing/2014/main" id="{3E8D5EFC-8418-4543-BD5B-8FD14069B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0978813" y="252412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28</xdr:col>
      <xdr:colOff>365630</xdr:colOff>
      <xdr:row>13</xdr:row>
      <xdr:rowOff>74653</xdr:rowOff>
    </xdr:from>
    <xdr:to>
      <xdr:col>30</xdr:col>
      <xdr:colOff>71981</xdr:colOff>
      <xdr:row>18</xdr:row>
      <xdr:rowOff>59785</xdr:rowOff>
    </xdr:to>
    <xdr:pic>
      <xdr:nvPicPr>
        <xdr:cNvPr id="81" name="Graphic 80" descr="Flying Money with solid fill">
          <a:extLst>
            <a:ext uri="{FF2B5EF4-FFF2-40B4-BE49-F238E27FC236}">
              <a16:creationId xmlns:a16="http://schemas.microsoft.com/office/drawing/2014/main" id="{8401C0B5-52CB-449F-8D2B-B7302D002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7278313" y="249075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16</xdr:col>
      <xdr:colOff>372522</xdr:colOff>
      <xdr:row>13</xdr:row>
      <xdr:rowOff>105589</xdr:rowOff>
    </xdr:from>
    <xdr:to>
      <xdr:col>18</xdr:col>
      <xdr:colOff>88398</xdr:colOff>
      <xdr:row>18</xdr:row>
      <xdr:rowOff>90721</xdr:rowOff>
    </xdr:to>
    <xdr:pic>
      <xdr:nvPicPr>
        <xdr:cNvPr id="82" name="Graphic 81" descr="Loan with solid fill">
          <a:extLst>
            <a:ext uri="{FF2B5EF4-FFF2-40B4-BE49-F238E27FC236}">
              <a16:creationId xmlns:a16="http://schemas.microsoft.com/office/drawing/2014/main" id="{7E7C928E-8F1F-472E-A79F-BE67A783C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0036912" y="2521687"/>
          <a:ext cx="923925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432152</xdr:colOff>
      <xdr:row>13</xdr:row>
      <xdr:rowOff>17465</xdr:rowOff>
    </xdr:from>
    <xdr:to>
      <xdr:col>24</xdr:col>
      <xdr:colOff>138504</xdr:colOff>
      <xdr:row>18</xdr:row>
      <xdr:rowOff>2597</xdr:rowOff>
    </xdr:to>
    <xdr:pic>
      <xdr:nvPicPr>
        <xdr:cNvPr id="83" name="Graphic 82" descr="Transfer1 with solid fill">
          <a:extLst>
            <a:ext uri="{FF2B5EF4-FFF2-40B4-BE49-F238E27FC236}">
              <a16:creationId xmlns:a16="http://schemas.microsoft.com/office/drawing/2014/main" id="{DE2A1BE0-FF9F-4465-B785-FFD8E9A05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3720689" y="2433563"/>
          <a:ext cx="914400" cy="914400"/>
        </a:xfrm>
        <a:prstGeom prst="rect">
          <a:avLst/>
        </a:prstGeom>
      </xdr:spPr>
    </xdr:pic>
    <xdr:clientData/>
  </xdr:twoCellAnchor>
  <xdr:oneCellAnchor>
    <xdr:from>
      <xdr:col>41</xdr:col>
      <xdr:colOff>324070</xdr:colOff>
      <xdr:row>42</xdr:row>
      <xdr:rowOff>131145</xdr:rowOff>
    </xdr:from>
    <xdr:ext cx="1194943" cy="374141"/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573FE585-9984-4F7D-8801-C639242993EA}"/>
            </a:ext>
          </a:extLst>
        </xdr:cNvPr>
        <xdr:cNvSpPr/>
      </xdr:nvSpPr>
      <xdr:spPr>
        <a:xfrm>
          <a:off x="25089070" y="7936999"/>
          <a:ext cx="1194943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Thousands</a:t>
          </a:r>
        </a:p>
      </xdr:txBody>
    </xdr:sp>
    <xdr:clientData/>
  </xdr:oneCellAnchor>
  <xdr:oneCellAnchor>
    <xdr:from>
      <xdr:col>13</xdr:col>
      <xdr:colOff>315329</xdr:colOff>
      <xdr:row>7</xdr:row>
      <xdr:rowOff>16148</xdr:rowOff>
    </xdr:from>
    <xdr:ext cx="2143166" cy="655949"/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B928F58B-5CF5-426F-BD47-D4A320473B69}"/>
            </a:ext>
          </a:extLst>
        </xdr:cNvPr>
        <xdr:cNvSpPr/>
      </xdr:nvSpPr>
      <xdr:spPr>
        <a:xfrm>
          <a:off x="8167646" y="1317124"/>
          <a:ext cx="2143166" cy="65594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sz="1800" b="1" i="0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Mohamed Atef</a:t>
          </a:r>
        </a:p>
        <a:p>
          <a:pPr algn="l"/>
          <a:r>
            <a:rPr lang="en-US" sz="1800" b="0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lang="en-US" sz="1800" b="0" cap="none" spc="0" baseline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Analyst</a:t>
          </a:r>
          <a:endParaRPr lang="en-US" sz="1800" b="0" cap="none" spc="0">
            <a:ln w="0"/>
            <a:solidFill>
              <a:srgbClr val="28353A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15240</xdr:colOff>
      <xdr:row>21</xdr:row>
      <xdr:rowOff>73497</xdr:rowOff>
    </xdr:from>
    <xdr:to>
      <xdr:col>57</xdr:col>
      <xdr:colOff>245481</xdr:colOff>
      <xdr:row>25</xdr:row>
      <xdr:rowOff>141513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FC542C6-E7C9-4CB6-A12D-9F3E75145714}"/>
            </a:ext>
          </a:extLst>
        </xdr:cNvPr>
        <xdr:cNvSpPr/>
      </xdr:nvSpPr>
      <xdr:spPr>
        <a:xfrm>
          <a:off x="15240" y="4732464"/>
          <a:ext cx="2031708" cy="813451"/>
        </a:xfrm>
        <a:prstGeom prst="roundRect">
          <a:avLst/>
        </a:prstGeom>
        <a:solidFill>
          <a:srgbClr val="28353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54</xdr:col>
      <xdr:colOff>15239</xdr:colOff>
      <xdr:row>15</xdr:row>
      <xdr:rowOff>90534</xdr:rowOff>
    </xdr:from>
    <xdr:to>
      <xdr:col>57</xdr:col>
      <xdr:colOff>245480</xdr:colOff>
      <xdr:row>19</xdr:row>
      <xdr:rowOff>158550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90A049A-1693-4F22-8529-22EBD8F50D51}"/>
            </a:ext>
          </a:extLst>
        </xdr:cNvPr>
        <xdr:cNvSpPr/>
      </xdr:nvSpPr>
      <xdr:spPr>
        <a:xfrm>
          <a:off x="15239" y="3631349"/>
          <a:ext cx="2031708" cy="813451"/>
        </a:xfrm>
        <a:prstGeom prst="roundRect">
          <a:avLst/>
        </a:prstGeom>
        <a:solidFill>
          <a:srgbClr val="28353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54</xdr:col>
      <xdr:colOff>17368</xdr:colOff>
      <xdr:row>15</xdr:row>
      <xdr:rowOff>38578</xdr:rowOff>
    </xdr:from>
    <xdr:ext cx="1979070" cy="440800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BD22FFB-747D-4FA4-8B2C-32A23FF695D1}"/>
            </a:ext>
          </a:extLst>
        </xdr:cNvPr>
        <xdr:cNvSpPr/>
      </xdr:nvSpPr>
      <xdr:spPr>
        <a:xfrm>
          <a:off x="17368" y="3579393"/>
          <a:ext cx="1979070" cy="4408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400" b="1" cap="none" spc="0">
              <a:ln w="0"/>
              <a:solidFill>
                <a:srgbClr val="DCAE2E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 Products</a:t>
          </a:r>
        </a:p>
      </xdr:txBody>
    </xdr:sp>
    <xdr:clientData/>
  </xdr:oneCellAnchor>
  <xdr:oneCellAnchor>
    <xdr:from>
      <xdr:col>54</xdr:col>
      <xdr:colOff>29695</xdr:colOff>
      <xdr:row>17</xdr:row>
      <xdr:rowOff>91914</xdr:rowOff>
    </xdr:from>
    <xdr:ext cx="1979070" cy="374141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53FF3DB-0DCC-4CCA-88E3-F9D4C349B3A9}"/>
            </a:ext>
          </a:extLst>
        </xdr:cNvPr>
        <xdr:cNvSpPr/>
      </xdr:nvSpPr>
      <xdr:spPr>
        <a:xfrm>
          <a:off x="29695" y="4005447"/>
          <a:ext cx="1979070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t>45</a:t>
          </a:r>
        </a:p>
      </xdr:txBody>
    </xdr:sp>
    <xdr:clientData/>
  </xdr:oneCellAnchor>
  <xdr:oneCellAnchor>
    <xdr:from>
      <xdr:col>54</xdr:col>
      <xdr:colOff>43702</xdr:colOff>
      <xdr:row>21</xdr:row>
      <xdr:rowOff>33868</xdr:rowOff>
    </xdr:from>
    <xdr:ext cx="1979070" cy="440800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F0F21C3-FD69-4949-B63A-7C499E80A7AA}"/>
            </a:ext>
          </a:extLst>
        </xdr:cNvPr>
        <xdr:cNvSpPr/>
      </xdr:nvSpPr>
      <xdr:spPr>
        <a:xfrm>
          <a:off x="43702" y="4692835"/>
          <a:ext cx="1979070" cy="4408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1800" b="1" cap="none" spc="0">
              <a:ln w="0"/>
              <a:solidFill>
                <a:srgbClr val="DCAE2E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 Payment</a:t>
          </a:r>
          <a:r>
            <a:rPr lang="en-US" sz="1800" b="1" cap="none" spc="0" baseline="0">
              <a:ln w="0"/>
              <a:solidFill>
                <a:srgbClr val="DCAE2E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Mode</a:t>
          </a:r>
          <a:endParaRPr lang="en-US" sz="1800" b="1" cap="none" spc="0">
            <a:ln w="0"/>
            <a:solidFill>
              <a:srgbClr val="DCAE2E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54</xdr:col>
      <xdr:colOff>0</xdr:colOff>
      <xdr:row>23</xdr:row>
      <xdr:rowOff>13409</xdr:rowOff>
    </xdr:from>
    <xdr:ext cx="1979070" cy="374141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DC9D528-37CD-41A5-8657-5E89FAAFAD6A}"/>
            </a:ext>
          </a:extLst>
        </xdr:cNvPr>
        <xdr:cNvSpPr/>
      </xdr:nvSpPr>
      <xdr:spPr>
        <a:xfrm>
          <a:off x="0" y="5045094"/>
          <a:ext cx="1979070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t>2</a:t>
          </a:r>
        </a:p>
      </xdr:txBody>
    </xdr:sp>
    <xdr:clientData/>
  </xdr:oneCellAnchor>
  <xdr:twoCellAnchor>
    <xdr:from>
      <xdr:col>24</xdr:col>
      <xdr:colOff>235347</xdr:colOff>
      <xdr:row>12</xdr:row>
      <xdr:rowOff>94215</xdr:rowOff>
    </xdr:from>
    <xdr:to>
      <xdr:col>29</xdr:col>
      <xdr:colOff>576689</xdr:colOff>
      <xdr:row>26</xdr:row>
      <xdr:rowOff>175697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921EE418-35D9-4F7B-8C1E-F487D8287A4A}"/>
            </a:ext>
          </a:extLst>
        </xdr:cNvPr>
        <xdr:cNvSpPr/>
      </xdr:nvSpPr>
      <xdr:spPr>
        <a:xfrm>
          <a:off x="15094347" y="2380215"/>
          <a:ext cx="3436967" cy="274848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375310</xdr:colOff>
      <xdr:row>12</xdr:row>
      <xdr:rowOff>102584</xdr:rowOff>
    </xdr:from>
    <xdr:to>
      <xdr:col>24</xdr:col>
      <xdr:colOff>101455</xdr:colOff>
      <xdr:row>26</xdr:row>
      <xdr:rowOff>184066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46F43A5-A5CD-4D1F-92FC-802432B5A94F}"/>
            </a:ext>
          </a:extLst>
        </xdr:cNvPr>
        <xdr:cNvSpPr/>
      </xdr:nvSpPr>
      <xdr:spPr>
        <a:xfrm>
          <a:off x="11519560" y="2388584"/>
          <a:ext cx="3440895" cy="274848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78043</xdr:colOff>
      <xdr:row>13</xdr:row>
      <xdr:rowOff>59777</xdr:rowOff>
    </xdr:from>
    <xdr:to>
      <xdr:col>21</xdr:col>
      <xdr:colOff>261013</xdr:colOff>
      <xdr:row>15</xdr:row>
      <xdr:rowOff>129439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4488035-9CD1-45FC-9DB1-94BF5D2FF18B}"/>
            </a:ext>
          </a:extLst>
        </xdr:cNvPr>
        <xdr:cNvSpPr/>
      </xdr:nvSpPr>
      <xdr:spPr>
        <a:xfrm>
          <a:off x="11222293" y="2536277"/>
          <a:ext cx="2040345" cy="45066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400" b="1" cap="none" spc="0">
              <a:ln w="0"/>
              <a:solidFill>
                <a:srgbClr val="99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T_Profit</a:t>
          </a:r>
        </a:p>
      </xdr:txBody>
    </xdr:sp>
    <xdr:clientData/>
  </xdr:twoCellAnchor>
  <xdr:twoCellAnchor>
    <xdr:from>
      <xdr:col>18</xdr:col>
      <xdr:colOff>218210</xdr:colOff>
      <xdr:row>15</xdr:row>
      <xdr:rowOff>136157</xdr:rowOff>
    </xdr:from>
    <xdr:to>
      <xdr:col>21</xdr:col>
      <xdr:colOff>401180</xdr:colOff>
      <xdr:row>18</xdr:row>
      <xdr:rowOff>43141</xdr:rowOff>
    </xdr:to>
    <xdr:sp macro="" textlink="Reports!N4">
      <xdr:nvSpPr>
        <xdr:cNvPr id="12" name="Rectangle 11">
          <a:extLst>
            <a:ext uri="{FF2B5EF4-FFF2-40B4-BE49-F238E27FC236}">
              <a16:creationId xmlns:a16="http://schemas.microsoft.com/office/drawing/2014/main" id="{159941FE-0B39-4241-859D-4117C497355A}"/>
            </a:ext>
          </a:extLst>
        </xdr:cNvPr>
        <xdr:cNvSpPr/>
      </xdr:nvSpPr>
      <xdr:spPr>
        <a:xfrm>
          <a:off x="11362460" y="2993657"/>
          <a:ext cx="2040345" cy="47848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indent="0" algn="ctr"/>
          <a:fld id="{816E49E5-3827-492F-A80F-83997E3DC275}" type="TxLink">
            <a:rPr lang="en-US" sz="2400" b="1" i="0" u="none" strike="noStrike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 $26,652 </a:t>
          </a:fld>
          <a:endParaRPr lang="en-US" sz="2400" b="1" i="0" u="none" strike="noStrike" cap="none" spc="0">
            <a:ln w="0"/>
            <a:solidFill>
              <a:srgbClr val="28353A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23</xdr:col>
      <xdr:colOff>503043</xdr:colOff>
      <xdr:row>13</xdr:row>
      <xdr:rowOff>13869</xdr:rowOff>
    </xdr:from>
    <xdr:to>
      <xdr:col>27</xdr:col>
      <xdr:colOff>66888</xdr:colOff>
      <xdr:row>15</xdr:row>
      <xdr:rowOff>83531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1F2E99B-934E-4F17-93CB-825A29B291DA}"/>
            </a:ext>
          </a:extLst>
        </xdr:cNvPr>
        <xdr:cNvSpPr/>
      </xdr:nvSpPr>
      <xdr:spPr>
        <a:xfrm>
          <a:off x="14742918" y="2490369"/>
          <a:ext cx="2040345" cy="45066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400" b="1" cap="none" spc="0">
              <a:ln w="0"/>
              <a:solidFill>
                <a:srgbClr val="99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T_Cost</a:t>
          </a:r>
        </a:p>
      </xdr:txBody>
    </xdr:sp>
    <xdr:clientData/>
  </xdr:twoCellAnchor>
  <xdr:twoCellAnchor>
    <xdr:from>
      <xdr:col>24</xdr:col>
      <xdr:colOff>202400</xdr:colOff>
      <xdr:row>15</xdr:row>
      <xdr:rowOff>100940</xdr:rowOff>
    </xdr:from>
    <xdr:to>
      <xdr:col>27</xdr:col>
      <xdr:colOff>385370</xdr:colOff>
      <xdr:row>18</xdr:row>
      <xdr:rowOff>7924</xdr:rowOff>
    </xdr:to>
    <xdr:sp macro="" textlink="Reports!M4">
      <xdr:nvSpPr>
        <xdr:cNvPr id="14" name="Rectangle 13">
          <a:extLst>
            <a:ext uri="{FF2B5EF4-FFF2-40B4-BE49-F238E27FC236}">
              <a16:creationId xmlns:a16="http://schemas.microsoft.com/office/drawing/2014/main" id="{7831774B-BF31-43CF-B066-EDB9E26E0000}"/>
            </a:ext>
          </a:extLst>
        </xdr:cNvPr>
        <xdr:cNvSpPr/>
      </xdr:nvSpPr>
      <xdr:spPr>
        <a:xfrm>
          <a:off x="15061400" y="2958440"/>
          <a:ext cx="2040345" cy="47848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indent="0" algn="ctr"/>
          <a:fld id="{6B14D6C3-1B09-4974-A900-66A11D6B48B4}" type="TxLink">
            <a:rPr lang="en-US" sz="2400" b="1" i="0" u="none" strike="noStrike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 $175,535 </a:t>
          </a:fld>
          <a:endParaRPr lang="en-US" sz="2400" b="1" i="0" u="none" strike="noStrike" cap="none" spc="0">
            <a:ln w="0"/>
            <a:solidFill>
              <a:srgbClr val="28353A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519200</xdr:colOff>
      <xdr:row>12</xdr:row>
      <xdr:rowOff>123007</xdr:rowOff>
    </xdr:from>
    <xdr:to>
      <xdr:col>18</xdr:col>
      <xdr:colOff>241417</xdr:colOff>
      <xdr:row>27</xdr:row>
      <xdr:rowOff>17581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5332B4F1-B73C-13ED-00B2-08A0A6AAAA7F}"/>
            </a:ext>
          </a:extLst>
        </xdr:cNvPr>
        <xdr:cNvSpPr/>
      </xdr:nvSpPr>
      <xdr:spPr>
        <a:xfrm>
          <a:off x="7948700" y="2409007"/>
          <a:ext cx="3436967" cy="275207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479269</xdr:colOff>
      <xdr:row>27</xdr:row>
      <xdr:rowOff>158390</xdr:rowOff>
    </xdr:from>
    <xdr:to>
      <xdr:col>29</xdr:col>
      <xdr:colOff>571500</xdr:colOff>
      <xdr:row>43</xdr:row>
      <xdr:rowOff>121937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8771FC8-3B94-4DE9-8ED1-23122C75234C}"/>
            </a:ext>
          </a:extLst>
        </xdr:cNvPr>
        <xdr:cNvSpPr/>
      </xdr:nvSpPr>
      <xdr:spPr>
        <a:xfrm>
          <a:off x="7908769" y="5301890"/>
          <a:ext cx="10617356" cy="301154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28353A"/>
            </a:solidFill>
          </a:endParaRPr>
        </a:p>
      </xdr:txBody>
    </xdr:sp>
    <xdr:clientData/>
  </xdr:twoCellAnchor>
  <xdr:twoCellAnchor>
    <xdr:from>
      <xdr:col>13</xdr:col>
      <xdr:colOff>248188</xdr:colOff>
      <xdr:row>28</xdr:row>
      <xdr:rowOff>71437</xdr:rowOff>
    </xdr:from>
    <xdr:to>
      <xdr:col>29</xdr:col>
      <xdr:colOff>595312</xdr:colOff>
      <xdr:row>43</xdr:row>
      <xdr:rowOff>47625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4FEE7BF-0738-44B8-8A7B-8F9ADD154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85252</xdr:colOff>
      <xdr:row>27</xdr:row>
      <xdr:rowOff>177843</xdr:rowOff>
    </xdr:from>
    <xdr:to>
      <xdr:col>35</xdr:col>
      <xdr:colOff>404811</xdr:colOff>
      <xdr:row>43</xdr:row>
      <xdr:rowOff>119062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D53EE772-64EA-4379-8BCE-8C42D5321122}"/>
            </a:ext>
          </a:extLst>
        </xdr:cNvPr>
        <xdr:cNvSpPr/>
      </xdr:nvSpPr>
      <xdr:spPr>
        <a:xfrm>
          <a:off x="18659002" y="5321343"/>
          <a:ext cx="3415184" cy="298921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318640</xdr:colOff>
      <xdr:row>28</xdr:row>
      <xdr:rowOff>64508</xdr:rowOff>
    </xdr:from>
    <xdr:to>
      <xdr:col>36</xdr:col>
      <xdr:colOff>164222</xdr:colOff>
      <xdr:row>44</xdr:row>
      <xdr:rowOff>142875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C57D3D3-C338-41CE-927C-1A4065792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91457</xdr:colOff>
      <xdr:row>12</xdr:row>
      <xdr:rowOff>144175</xdr:rowOff>
    </xdr:from>
    <xdr:to>
      <xdr:col>35</xdr:col>
      <xdr:colOff>432799</xdr:colOff>
      <xdr:row>27</xdr:row>
      <xdr:rowOff>23813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6EB1E182-A81F-3494-C457-ABAD2B004A97}"/>
            </a:ext>
          </a:extLst>
        </xdr:cNvPr>
        <xdr:cNvSpPr/>
      </xdr:nvSpPr>
      <xdr:spPr>
        <a:xfrm>
          <a:off x="18665207" y="2430175"/>
          <a:ext cx="3436967" cy="273713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186777</xdr:colOff>
      <xdr:row>13</xdr:row>
      <xdr:rowOff>72688</xdr:rowOff>
    </xdr:from>
    <xdr:to>
      <xdr:col>15</xdr:col>
      <xdr:colOff>369747</xdr:colOff>
      <xdr:row>15</xdr:row>
      <xdr:rowOff>142350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8C43958-5757-4007-A6E1-38C9F1D9B4EA}"/>
            </a:ext>
          </a:extLst>
        </xdr:cNvPr>
        <xdr:cNvSpPr/>
      </xdr:nvSpPr>
      <xdr:spPr>
        <a:xfrm>
          <a:off x="7616277" y="2549188"/>
          <a:ext cx="2040345" cy="45066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400" b="1" cap="none" spc="0">
              <a:ln w="0"/>
              <a:solidFill>
                <a:srgbClr val="99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T_Sales</a:t>
          </a:r>
        </a:p>
      </xdr:txBody>
    </xdr:sp>
    <xdr:clientData/>
  </xdr:twoCellAnchor>
  <xdr:twoCellAnchor>
    <xdr:from>
      <xdr:col>12</xdr:col>
      <xdr:colOff>462565</xdr:colOff>
      <xdr:row>15</xdr:row>
      <xdr:rowOff>152288</xdr:rowOff>
    </xdr:from>
    <xdr:to>
      <xdr:col>16</xdr:col>
      <xdr:colOff>26410</xdr:colOff>
      <xdr:row>18</xdr:row>
      <xdr:rowOff>59272</xdr:rowOff>
    </xdr:to>
    <xdr:sp macro="" textlink="Reports!P4">
      <xdr:nvSpPr>
        <xdr:cNvPr id="10" name="Rectangle 9">
          <a:extLst>
            <a:ext uri="{FF2B5EF4-FFF2-40B4-BE49-F238E27FC236}">
              <a16:creationId xmlns:a16="http://schemas.microsoft.com/office/drawing/2014/main" id="{924417D0-2E53-4589-B57C-702BF02F3A7D}"/>
            </a:ext>
          </a:extLst>
        </xdr:cNvPr>
        <xdr:cNvSpPr/>
      </xdr:nvSpPr>
      <xdr:spPr>
        <a:xfrm>
          <a:off x="7892065" y="3009788"/>
          <a:ext cx="2040345" cy="47848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fld id="{B036F402-03E9-4407-966B-2F0E8A574375}" type="TxLink">
            <a:rPr lang="en-US" sz="2400" b="1" i="0" u="none" strike="noStrike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pPr algn="ctr"/>
            <a:t> $202,187 </a:t>
          </a:fld>
          <a:endParaRPr lang="en-US" sz="6000" b="1" cap="none" spc="0">
            <a:ln w="0"/>
            <a:solidFill>
              <a:srgbClr val="28353A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24</xdr:col>
      <xdr:colOff>167391</xdr:colOff>
      <xdr:row>23</xdr:row>
      <xdr:rowOff>24106</xdr:rowOff>
    </xdr:from>
    <xdr:to>
      <xdr:col>27</xdr:col>
      <xdr:colOff>350361</xdr:colOff>
      <xdr:row>25</xdr:row>
      <xdr:rowOff>25618</xdr:rowOff>
    </xdr:to>
    <xdr:sp macro="" textlink="Reports!M2">
      <xdr:nvSpPr>
        <xdr:cNvPr id="27" name="Rectangle 26">
          <a:extLst>
            <a:ext uri="{FF2B5EF4-FFF2-40B4-BE49-F238E27FC236}">
              <a16:creationId xmlns:a16="http://schemas.microsoft.com/office/drawing/2014/main" id="{7EE47E99-BEFC-D428-7981-C92197490B34}"/>
            </a:ext>
          </a:extLst>
        </xdr:cNvPr>
        <xdr:cNvSpPr/>
      </xdr:nvSpPr>
      <xdr:spPr>
        <a:xfrm>
          <a:off x="15026391" y="4405606"/>
          <a:ext cx="2040345" cy="38251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indent="0" algn="ctr"/>
          <a:fld id="{64C21E0E-AA38-4B6C-94C1-7A21E758A0AA}" type="TxLink">
            <a:rPr lang="en-US" sz="1800" b="1" i="0" u="none" strike="noStrike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 $156,510 </a:t>
          </a:fld>
          <a:endParaRPr lang="en-US" sz="1800" b="1" i="0" u="none" strike="noStrike" cap="none" spc="0">
            <a:ln w="0"/>
            <a:solidFill>
              <a:srgbClr val="28353A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196687</xdr:colOff>
      <xdr:row>22</xdr:row>
      <xdr:rowOff>179888</xdr:rowOff>
    </xdr:from>
    <xdr:to>
      <xdr:col>21</xdr:col>
      <xdr:colOff>379657</xdr:colOff>
      <xdr:row>24</xdr:row>
      <xdr:rowOff>181400</xdr:rowOff>
    </xdr:to>
    <xdr:sp macro="" textlink="Reports!N2">
      <xdr:nvSpPr>
        <xdr:cNvPr id="28" name="Rectangle 27">
          <a:extLst>
            <a:ext uri="{FF2B5EF4-FFF2-40B4-BE49-F238E27FC236}">
              <a16:creationId xmlns:a16="http://schemas.microsoft.com/office/drawing/2014/main" id="{15DEF1C7-0383-33B4-28A4-EC0424191608}"/>
            </a:ext>
          </a:extLst>
        </xdr:cNvPr>
        <xdr:cNvSpPr/>
      </xdr:nvSpPr>
      <xdr:spPr>
        <a:xfrm>
          <a:off x="11340937" y="4370888"/>
          <a:ext cx="2040345" cy="38251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indent="0" algn="ctr"/>
          <a:fld id="{CCA31561-1B95-40AA-BFA5-FFE81578863C}" type="TxLink">
            <a:rPr lang="en-US" sz="1800" b="1" i="0" u="none" strike="noStrike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 $20,797 </a:t>
          </a:fld>
          <a:endParaRPr lang="en-US" sz="1800" b="1" i="0" u="none" strike="noStrike" cap="none" spc="0">
            <a:ln w="0"/>
            <a:solidFill>
              <a:srgbClr val="28353A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418111</xdr:colOff>
      <xdr:row>23</xdr:row>
      <xdr:rowOff>39349</xdr:rowOff>
    </xdr:from>
    <xdr:to>
      <xdr:col>15</xdr:col>
      <xdr:colOff>601081</xdr:colOff>
      <xdr:row>25</xdr:row>
      <xdr:rowOff>40861</xdr:rowOff>
    </xdr:to>
    <xdr:sp macro="" textlink="Reports!P2">
      <xdr:nvSpPr>
        <xdr:cNvPr id="29" name="Rectangle 28">
          <a:extLst>
            <a:ext uri="{FF2B5EF4-FFF2-40B4-BE49-F238E27FC236}">
              <a16:creationId xmlns:a16="http://schemas.microsoft.com/office/drawing/2014/main" id="{BC2813FE-0820-3004-4244-2E5D2295B313}"/>
            </a:ext>
          </a:extLst>
        </xdr:cNvPr>
        <xdr:cNvSpPr/>
      </xdr:nvSpPr>
      <xdr:spPr>
        <a:xfrm>
          <a:off x="7847611" y="4420849"/>
          <a:ext cx="2040345" cy="38251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indent="0" algn="ctr"/>
          <a:fld id="{7ED2582F-331C-4DDA-990F-E4634746626D}" type="TxLink">
            <a:rPr lang="en-US" sz="1800" b="1" i="0" u="none" strike="noStrike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 $177,307 </a:t>
          </a:fld>
          <a:endParaRPr lang="en-US" sz="1800" b="1" i="0" u="none" strike="noStrike" cap="none" spc="0">
            <a:ln w="0"/>
            <a:solidFill>
              <a:srgbClr val="28353A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29</xdr:col>
      <xdr:colOff>382355</xdr:colOff>
      <xdr:row>15</xdr:row>
      <xdr:rowOff>152593</xdr:rowOff>
    </xdr:from>
    <xdr:to>
      <xdr:col>32</xdr:col>
      <xdr:colOff>565325</xdr:colOff>
      <xdr:row>18</xdr:row>
      <xdr:rowOff>59577</xdr:rowOff>
    </xdr:to>
    <xdr:sp macro="" textlink="Reports!O4">
      <xdr:nvSpPr>
        <xdr:cNvPr id="30" name="Rectangle 29">
          <a:extLst>
            <a:ext uri="{FF2B5EF4-FFF2-40B4-BE49-F238E27FC236}">
              <a16:creationId xmlns:a16="http://schemas.microsoft.com/office/drawing/2014/main" id="{B4D51FD1-10EC-3938-2CB5-88D863747B29}"/>
            </a:ext>
          </a:extLst>
        </xdr:cNvPr>
        <xdr:cNvSpPr/>
      </xdr:nvSpPr>
      <xdr:spPr>
        <a:xfrm>
          <a:off x="18336980" y="3010093"/>
          <a:ext cx="2040345" cy="47848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indent="0" algn="ctr"/>
          <a:fld id="{97D4B17A-1306-4880-A178-A7149A3442B4}" type="TxLink">
            <a:rPr lang="en-US" sz="2400" b="1" i="0" u="none" strike="noStrike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2245</a:t>
          </a:fld>
          <a:endParaRPr lang="en-US" sz="2400" b="1" i="0" u="none" strike="noStrike" cap="none" spc="0">
            <a:ln w="0"/>
            <a:solidFill>
              <a:srgbClr val="28353A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29</xdr:col>
      <xdr:colOff>601809</xdr:colOff>
      <xdr:row>23</xdr:row>
      <xdr:rowOff>31727</xdr:rowOff>
    </xdr:from>
    <xdr:to>
      <xdr:col>33</xdr:col>
      <xdr:colOff>165654</xdr:colOff>
      <xdr:row>25</xdr:row>
      <xdr:rowOff>24868</xdr:rowOff>
    </xdr:to>
    <xdr:sp macro="" textlink="Reports!O2">
      <xdr:nvSpPr>
        <xdr:cNvPr id="31" name="Rectangle 30">
          <a:extLst>
            <a:ext uri="{FF2B5EF4-FFF2-40B4-BE49-F238E27FC236}">
              <a16:creationId xmlns:a16="http://schemas.microsoft.com/office/drawing/2014/main" id="{C7C0A035-A8E6-1D6D-BAAD-1102CDB13691}"/>
            </a:ext>
          </a:extLst>
        </xdr:cNvPr>
        <xdr:cNvSpPr/>
      </xdr:nvSpPr>
      <xdr:spPr>
        <a:xfrm>
          <a:off x="18556434" y="4413227"/>
          <a:ext cx="2040345" cy="37414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indent="0" algn="ctr"/>
          <a:fld id="{70F50820-97D1-4948-9AEF-ED8C0EAF0C61}" type="TxLink">
            <a:rPr lang="en-US" sz="1800" b="1" i="0" u="none" strike="noStrike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2035</a:t>
          </a:fld>
          <a:endParaRPr lang="en-US" sz="1800" b="1" i="0" u="none" strike="noStrike" cap="none" spc="0">
            <a:ln w="0"/>
            <a:solidFill>
              <a:srgbClr val="28353A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30</xdr:col>
      <xdr:colOff>62121</xdr:colOff>
      <xdr:row>13</xdr:row>
      <xdr:rowOff>42660</xdr:rowOff>
    </xdr:from>
    <xdr:to>
      <xdr:col>33</xdr:col>
      <xdr:colOff>245091</xdr:colOff>
      <xdr:row>15</xdr:row>
      <xdr:rowOff>112322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3BC0B08-67AC-F0C1-F418-E3AC1BF05647}"/>
            </a:ext>
          </a:extLst>
        </xdr:cNvPr>
        <xdr:cNvSpPr/>
      </xdr:nvSpPr>
      <xdr:spPr>
        <a:xfrm>
          <a:off x="18635871" y="2519160"/>
          <a:ext cx="2040345" cy="45066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400" b="1" cap="none" spc="0">
              <a:ln w="0"/>
              <a:solidFill>
                <a:srgbClr val="99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T_Quantity</a:t>
          </a:r>
        </a:p>
      </xdr:txBody>
    </xdr:sp>
    <xdr:clientData/>
  </xdr:twoCellAnchor>
  <xdr:twoCellAnchor>
    <xdr:from>
      <xdr:col>12</xdr:col>
      <xdr:colOff>343897</xdr:colOff>
      <xdr:row>21</xdr:row>
      <xdr:rowOff>144042</xdr:rowOff>
    </xdr:from>
    <xdr:to>
      <xdr:col>15</xdr:col>
      <xdr:colOff>526867</xdr:colOff>
      <xdr:row>24</xdr:row>
      <xdr:rowOff>23204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F864F14-F71F-F766-A337-0A1043425C14}"/>
            </a:ext>
          </a:extLst>
        </xdr:cNvPr>
        <xdr:cNvSpPr/>
      </xdr:nvSpPr>
      <xdr:spPr>
        <a:xfrm>
          <a:off x="7773397" y="4144542"/>
          <a:ext cx="2040345" cy="45066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1800" b="1" cap="none" spc="0">
              <a:ln w="0"/>
              <a:solidFill>
                <a:srgbClr val="99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Last Year </a:t>
          </a:r>
        </a:p>
      </xdr:txBody>
    </xdr:sp>
    <xdr:clientData/>
  </xdr:twoCellAnchor>
  <xdr:twoCellAnchor>
    <xdr:from>
      <xdr:col>18</xdr:col>
      <xdr:colOff>180537</xdr:colOff>
      <xdr:row>21</xdr:row>
      <xdr:rowOff>88154</xdr:rowOff>
    </xdr:from>
    <xdr:to>
      <xdr:col>21</xdr:col>
      <xdr:colOff>363507</xdr:colOff>
      <xdr:row>23</xdr:row>
      <xdr:rowOff>157816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1A5F84E-86BC-3FF2-0A2B-76EF724A294D}"/>
            </a:ext>
          </a:extLst>
        </xdr:cNvPr>
        <xdr:cNvSpPr/>
      </xdr:nvSpPr>
      <xdr:spPr>
        <a:xfrm>
          <a:off x="11324787" y="4088654"/>
          <a:ext cx="2040345" cy="45066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1800" b="1" cap="none" spc="0">
              <a:ln w="0"/>
              <a:solidFill>
                <a:srgbClr val="99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Last Year </a:t>
          </a:r>
        </a:p>
      </xdr:txBody>
    </xdr:sp>
    <xdr:clientData/>
  </xdr:twoCellAnchor>
  <xdr:twoCellAnchor>
    <xdr:from>
      <xdr:col>24</xdr:col>
      <xdr:colOff>81219</xdr:colOff>
      <xdr:row>21</xdr:row>
      <xdr:rowOff>138115</xdr:rowOff>
    </xdr:from>
    <xdr:to>
      <xdr:col>27</xdr:col>
      <xdr:colOff>264189</xdr:colOff>
      <xdr:row>24</xdr:row>
      <xdr:rowOff>17277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73F3FA0-DA79-69C7-D923-85A1C0A5446F}"/>
            </a:ext>
          </a:extLst>
        </xdr:cNvPr>
        <xdr:cNvSpPr/>
      </xdr:nvSpPr>
      <xdr:spPr>
        <a:xfrm>
          <a:off x="14940219" y="4138615"/>
          <a:ext cx="2040345" cy="45066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1800" b="1" cap="none" spc="0">
              <a:ln w="0"/>
              <a:solidFill>
                <a:srgbClr val="99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Last Year </a:t>
          </a:r>
        </a:p>
      </xdr:txBody>
    </xdr:sp>
    <xdr:clientData/>
  </xdr:twoCellAnchor>
  <xdr:twoCellAnchor>
    <xdr:from>
      <xdr:col>29</xdr:col>
      <xdr:colOff>536985</xdr:colOff>
      <xdr:row>21</xdr:row>
      <xdr:rowOff>124566</xdr:rowOff>
    </xdr:from>
    <xdr:to>
      <xdr:col>33</xdr:col>
      <xdr:colOff>100830</xdr:colOff>
      <xdr:row>24</xdr:row>
      <xdr:rowOff>3728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69EA29A2-34C2-36CE-B3AB-9E185E8D5059}"/>
            </a:ext>
          </a:extLst>
        </xdr:cNvPr>
        <xdr:cNvSpPr/>
      </xdr:nvSpPr>
      <xdr:spPr>
        <a:xfrm>
          <a:off x="18491610" y="4125066"/>
          <a:ext cx="2040345" cy="45066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1800" b="1" cap="none" spc="0">
              <a:ln w="0"/>
              <a:solidFill>
                <a:srgbClr val="99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Last Year </a:t>
          </a:r>
        </a:p>
      </xdr:txBody>
    </xdr:sp>
    <xdr:clientData/>
  </xdr:twoCellAnchor>
  <xdr:twoCellAnchor>
    <xdr:from>
      <xdr:col>16</xdr:col>
      <xdr:colOff>383251</xdr:colOff>
      <xdr:row>19</xdr:row>
      <xdr:rowOff>33004</xdr:rowOff>
    </xdr:from>
    <xdr:to>
      <xdr:col>18</xdr:col>
      <xdr:colOff>247481</xdr:colOff>
      <xdr:row>21</xdr:row>
      <xdr:rowOff>34516</xdr:rowOff>
    </xdr:to>
    <xdr:sp macro="" textlink="Reports!P6">
      <xdr:nvSpPr>
        <xdr:cNvPr id="43" name="Rectangle 42">
          <a:extLst>
            <a:ext uri="{FF2B5EF4-FFF2-40B4-BE49-F238E27FC236}">
              <a16:creationId xmlns:a16="http://schemas.microsoft.com/office/drawing/2014/main" id="{2081A810-4914-3C18-EDBD-6FED3B49D51A}"/>
            </a:ext>
          </a:extLst>
        </xdr:cNvPr>
        <xdr:cNvSpPr/>
      </xdr:nvSpPr>
      <xdr:spPr>
        <a:xfrm>
          <a:off x="10289251" y="3652504"/>
          <a:ext cx="1102480" cy="38251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indent="0" algn="ctr"/>
          <a:fld id="{96EDAF55-20CC-4825-A9E7-E91773CF15BE}" type="TxLink">
            <a:rPr lang="en-US" sz="1800" b="1" i="0" u="none" strike="noStrike" cap="none" spc="0">
              <a:ln w="0"/>
              <a:solidFill>
                <a:srgbClr val="92D05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14%</a:t>
          </a:fld>
          <a:endParaRPr lang="en-US" sz="1800" b="1" i="0" u="none" strike="noStrike" cap="none" spc="0">
            <a:ln w="0"/>
            <a:solidFill>
              <a:srgbClr val="92D05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206496</xdr:colOff>
      <xdr:row>19</xdr:row>
      <xdr:rowOff>73243</xdr:rowOff>
    </xdr:from>
    <xdr:to>
      <xdr:col>16</xdr:col>
      <xdr:colOff>596729</xdr:colOff>
      <xdr:row>20</xdr:row>
      <xdr:rowOff>115613</xdr:rowOff>
    </xdr:to>
    <xdr:sp macro="" textlink="">
      <xdr:nvSpPr>
        <xdr:cNvPr id="44" name="Isosceles Triangle 43">
          <a:extLst>
            <a:ext uri="{FF2B5EF4-FFF2-40B4-BE49-F238E27FC236}">
              <a16:creationId xmlns:a16="http://schemas.microsoft.com/office/drawing/2014/main" id="{FCBFB6E7-A77C-DC11-321D-FFBB08A9583D}"/>
            </a:ext>
          </a:extLst>
        </xdr:cNvPr>
        <xdr:cNvSpPr/>
      </xdr:nvSpPr>
      <xdr:spPr>
        <a:xfrm>
          <a:off x="10112496" y="3692743"/>
          <a:ext cx="390233" cy="232870"/>
        </a:xfrm>
        <a:prstGeom prst="triangl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283935</xdr:colOff>
      <xdr:row>18</xdr:row>
      <xdr:rowOff>167616</xdr:rowOff>
    </xdr:from>
    <xdr:to>
      <xdr:col>24</xdr:col>
      <xdr:colOff>148165</xdr:colOff>
      <xdr:row>20</xdr:row>
      <xdr:rowOff>169128</xdr:rowOff>
    </xdr:to>
    <xdr:sp macro="" textlink="Reports!N6">
      <xdr:nvSpPr>
        <xdr:cNvPr id="45" name="Rectangle 44">
          <a:extLst>
            <a:ext uri="{FF2B5EF4-FFF2-40B4-BE49-F238E27FC236}">
              <a16:creationId xmlns:a16="http://schemas.microsoft.com/office/drawing/2014/main" id="{5DB8CA11-E6AF-EEC7-3F35-087E3B6B2C88}"/>
            </a:ext>
          </a:extLst>
        </xdr:cNvPr>
        <xdr:cNvSpPr/>
      </xdr:nvSpPr>
      <xdr:spPr>
        <a:xfrm>
          <a:off x="13904685" y="3596616"/>
          <a:ext cx="1102480" cy="38251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indent="0" algn="ctr"/>
          <a:fld id="{D51D1815-F341-4CAE-8BD5-3ADBF06E9D08}" type="TxLink">
            <a:rPr lang="en-US" sz="1800" b="1" i="0" u="none" strike="noStrike" cap="none" spc="0">
              <a:ln w="0"/>
              <a:solidFill>
                <a:srgbClr val="92D05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28%</a:t>
          </a:fld>
          <a:endParaRPr lang="en-US" sz="1800" b="1" i="0" u="none" strike="noStrike" cap="none" spc="0">
            <a:ln w="0"/>
            <a:solidFill>
              <a:srgbClr val="92D05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28</xdr:col>
      <xdr:colOff>163271</xdr:colOff>
      <xdr:row>18</xdr:row>
      <xdr:rowOff>175239</xdr:rowOff>
    </xdr:from>
    <xdr:to>
      <xdr:col>30</xdr:col>
      <xdr:colOff>27501</xdr:colOff>
      <xdr:row>20</xdr:row>
      <xdr:rowOff>176751</xdr:rowOff>
    </xdr:to>
    <xdr:sp macro="" textlink="Reports!M6">
      <xdr:nvSpPr>
        <xdr:cNvPr id="46" name="Rectangle 45">
          <a:extLst>
            <a:ext uri="{FF2B5EF4-FFF2-40B4-BE49-F238E27FC236}">
              <a16:creationId xmlns:a16="http://schemas.microsoft.com/office/drawing/2014/main" id="{C4854436-4476-487B-E2C1-895598477E91}"/>
            </a:ext>
          </a:extLst>
        </xdr:cNvPr>
        <xdr:cNvSpPr/>
      </xdr:nvSpPr>
      <xdr:spPr>
        <a:xfrm>
          <a:off x="17498771" y="3604239"/>
          <a:ext cx="1102480" cy="38251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indent="0" algn="ctr"/>
          <a:fld id="{702C0473-566A-47E5-B3E2-D309452BD88D}" type="TxLink">
            <a:rPr lang="en-US" sz="1800" b="1" i="0" u="none" strike="noStrike" cap="none" spc="0">
              <a:ln w="0"/>
              <a:solidFill>
                <a:srgbClr val="92D05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12%</a:t>
          </a:fld>
          <a:endParaRPr lang="en-US" sz="1800" b="1" i="0" u="none" strike="noStrike" cap="none" spc="0">
            <a:ln w="0"/>
            <a:solidFill>
              <a:srgbClr val="92D05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34</xdr:col>
      <xdr:colOff>13574</xdr:colOff>
      <xdr:row>19</xdr:row>
      <xdr:rowOff>69416</xdr:rowOff>
    </xdr:from>
    <xdr:to>
      <xdr:col>35</xdr:col>
      <xdr:colOff>496929</xdr:colOff>
      <xdr:row>21</xdr:row>
      <xdr:rowOff>70928</xdr:rowOff>
    </xdr:to>
    <xdr:sp macro="" textlink="Reports!O6">
      <xdr:nvSpPr>
        <xdr:cNvPr id="47" name="Rectangle 46">
          <a:extLst>
            <a:ext uri="{FF2B5EF4-FFF2-40B4-BE49-F238E27FC236}">
              <a16:creationId xmlns:a16="http://schemas.microsoft.com/office/drawing/2014/main" id="{1AD1A65A-4D81-6580-2A45-9D9F2D594B72}"/>
            </a:ext>
          </a:extLst>
        </xdr:cNvPr>
        <xdr:cNvSpPr/>
      </xdr:nvSpPr>
      <xdr:spPr>
        <a:xfrm>
          <a:off x="21063824" y="3688916"/>
          <a:ext cx="1102480" cy="38251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indent="0" algn="ctr"/>
          <a:fld id="{BA17275C-44CA-43F8-B28C-E3D79D19C720}" type="TxLink">
            <a:rPr lang="en-US" sz="1800" b="1" i="0" u="none" strike="noStrike" cap="none" spc="0">
              <a:ln w="0"/>
              <a:solidFill>
                <a:srgbClr val="92D05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10%</a:t>
          </a:fld>
          <a:endParaRPr lang="en-US" sz="1800" b="1" i="0" u="none" strike="noStrike" cap="none" spc="0">
            <a:ln w="0"/>
            <a:solidFill>
              <a:srgbClr val="92D05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22</xdr:col>
      <xdr:colOff>128527</xdr:colOff>
      <xdr:row>19</xdr:row>
      <xdr:rowOff>38524</xdr:rowOff>
    </xdr:from>
    <xdr:to>
      <xdr:col>22</xdr:col>
      <xdr:colOff>518760</xdr:colOff>
      <xdr:row>20</xdr:row>
      <xdr:rowOff>80894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93331AC4-E48A-FC6C-56D8-016F8522D271}"/>
            </a:ext>
          </a:extLst>
        </xdr:cNvPr>
        <xdr:cNvSpPr/>
      </xdr:nvSpPr>
      <xdr:spPr>
        <a:xfrm>
          <a:off x="13749277" y="3658024"/>
          <a:ext cx="390233" cy="232870"/>
        </a:xfrm>
        <a:prstGeom prst="triangl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549019</xdr:colOff>
      <xdr:row>19</xdr:row>
      <xdr:rowOff>117275</xdr:rowOff>
    </xdr:from>
    <xdr:to>
      <xdr:col>34</xdr:col>
      <xdr:colOff>320127</xdr:colOff>
      <xdr:row>20</xdr:row>
      <xdr:rowOff>159645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id="{EC229C65-252E-A511-7457-4C974846E89A}"/>
            </a:ext>
          </a:extLst>
        </xdr:cNvPr>
        <xdr:cNvSpPr/>
      </xdr:nvSpPr>
      <xdr:spPr>
        <a:xfrm>
          <a:off x="20980144" y="3736775"/>
          <a:ext cx="390233" cy="232870"/>
        </a:xfrm>
        <a:prstGeom prst="triangl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562945</xdr:colOff>
      <xdr:row>19</xdr:row>
      <xdr:rowOff>24975</xdr:rowOff>
    </xdr:from>
    <xdr:to>
      <xdr:col>28</xdr:col>
      <xdr:colOff>334053</xdr:colOff>
      <xdr:row>20</xdr:row>
      <xdr:rowOff>67345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6B2D45B7-EEBF-7263-D4AE-4632AE3D9DC7}"/>
            </a:ext>
          </a:extLst>
        </xdr:cNvPr>
        <xdr:cNvSpPr/>
      </xdr:nvSpPr>
      <xdr:spPr>
        <a:xfrm>
          <a:off x="17279320" y="3644475"/>
          <a:ext cx="390233" cy="232870"/>
        </a:xfrm>
        <a:prstGeom prst="triangl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142874</xdr:colOff>
      <xdr:row>24</xdr:row>
      <xdr:rowOff>39178</xdr:rowOff>
    </xdr:from>
    <xdr:to>
      <xdr:col>12</xdr:col>
      <xdr:colOff>357187</xdr:colOff>
      <xdr:row>43</xdr:row>
      <xdr:rowOff>104773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85C027C1-5456-CD8A-45A8-C5C7F637A537}"/>
            </a:ext>
          </a:extLst>
        </xdr:cNvPr>
        <xdr:cNvSpPr/>
      </xdr:nvSpPr>
      <xdr:spPr>
        <a:xfrm>
          <a:off x="1381124" y="4611178"/>
          <a:ext cx="6405563" cy="368509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335958</xdr:colOff>
      <xdr:row>25</xdr:row>
      <xdr:rowOff>23811</xdr:rowOff>
    </xdr:from>
    <xdr:to>
      <xdr:col>12</xdr:col>
      <xdr:colOff>246793</xdr:colOff>
      <xdr:row>43</xdr:row>
      <xdr:rowOff>758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064E087C-E7D3-46FC-90AF-60735D924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285750</xdr:colOff>
      <xdr:row>7</xdr:row>
      <xdr:rowOff>0</xdr:rowOff>
    </xdr:from>
    <xdr:to>
      <xdr:col>12</xdr:col>
      <xdr:colOff>381000</xdr:colOff>
      <xdr:row>23</xdr:row>
      <xdr:rowOff>95250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3B3A8339-8942-2A96-483C-225396C4840D}"/>
            </a:ext>
          </a:extLst>
        </xdr:cNvPr>
        <xdr:cNvSpPr/>
      </xdr:nvSpPr>
      <xdr:spPr>
        <a:xfrm>
          <a:off x="1524000" y="1333500"/>
          <a:ext cx="6286500" cy="3143250"/>
        </a:xfrm>
        <a:prstGeom prst="roundRect">
          <a:avLst/>
        </a:prstGeom>
        <a:noFill/>
        <a:ln>
          <a:solidFill>
            <a:srgbClr val="28353A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311077</xdr:colOff>
      <xdr:row>7</xdr:row>
      <xdr:rowOff>119062</xdr:rowOff>
    </xdr:from>
    <xdr:to>
      <xdr:col>12</xdr:col>
      <xdr:colOff>198432</xdr:colOff>
      <xdr:row>23</xdr:row>
      <xdr:rowOff>29264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7" name="Chart 56">
              <a:extLst>
                <a:ext uri="{FF2B5EF4-FFF2-40B4-BE49-F238E27FC236}">
                  <a16:creationId xmlns:a16="http://schemas.microsoft.com/office/drawing/2014/main" id="{DBA1C0B0-0CB1-481F-8713-A9E38B0050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0277" y="1452562"/>
              <a:ext cx="5983355" cy="29582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523875</xdr:colOff>
      <xdr:row>7</xdr:row>
      <xdr:rowOff>0</xdr:rowOff>
    </xdr:from>
    <xdr:to>
      <xdr:col>46</xdr:col>
      <xdr:colOff>309562</xdr:colOff>
      <xdr:row>43</xdr:row>
      <xdr:rowOff>119062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711F1080-F426-497A-C49F-3859704652B3}"/>
            </a:ext>
          </a:extLst>
        </xdr:cNvPr>
        <xdr:cNvSpPr/>
      </xdr:nvSpPr>
      <xdr:spPr>
        <a:xfrm>
          <a:off x="22193250" y="1333500"/>
          <a:ext cx="6596062" cy="697706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125436</xdr:colOff>
      <xdr:row>7</xdr:row>
      <xdr:rowOff>14710</xdr:rowOff>
    </xdr:from>
    <xdr:to>
      <xdr:col>45</xdr:col>
      <xdr:colOff>536357</xdr:colOff>
      <xdr:row>43</xdr:row>
      <xdr:rowOff>21001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389EFF19-D4F7-4D96-96ED-EE20CB3B9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192981</xdr:colOff>
      <xdr:row>10</xdr:row>
      <xdr:rowOff>7063</xdr:rowOff>
    </xdr:from>
    <xdr:to>
      <xdr:col>46</xdr:col>
      <xdr:colOff>309563</xdr:colOff>
      <xdr:row>19</xdr:row>
      <xdr:rowOff>155728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9C514D46-D8C9-47F4-A28E-3B3B623A27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16</xdr:col>
      <xdr:colOff>95251</xdr:colOff>
      <xdr:row>6</xdr:row>
      <xdr:rowOff>150311</xdr:rowOff>
    </xdr:from>
    <xdr:ext cx="9429750" cy="937629"/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89F7C53-6CAB-E2CD-090E-0DAA034DFE08}"/>
            </a:ext>
          </a:extLst>
        </xdr:cNvPr>
        <xdr:cNvSpPr/>
      </xdr:nvSpPr>
      <xdr:spPr>
        <a:xfrm>
          <a:off x="10001251" y="1293311"/>
          <a:ext cx="9429750" cy="937629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>
              <a:gd name="adj" fmla="val 50758"/>
            </a:avLst>
          </a:prstTxWarp>
          <a:spAutoFit/>
        </a:bodyPr>
        <a:lstStyle/>
        <a:p>
          <a:pPr algn="ctr"/>
          <a:endParaRPr lang="en-US" sz="6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  <a:latin typeface="+mn-lt"/>
          </a:endParaRPr>
        </a:p>
      </xdr:txBody>
    </xdr:sp>
    <xdr:clientData/>
  </xdr:oneCellAnchor>
  <xdr:oneCellAnchor>
    <xdr:from>
      <xdr:col>20</xdr:col>
      <xdr:colOff>95250</xdr:colOff>
      <xdr:row>6</xdr:row>
      <xdr:rowOff>78874</xdr:rowOff>
    </xdr:from>
    <xdr:ext cx="5191126" cy="937629"/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CFA226D0-46DA-EA48-8F14-5C9EE4831680}"/>
            </a:ext>
          </a:extLst>
        </xdr:cNvPr>
        <xdr:cNvSpPr/>
      </xdr:nvSpPr>
      <xdr:spPr>
        <a:xfrm>
          <a:off x="12477750" y="1221874"/>
          <a:ext cx="5191126" cy="937629"/>
        </a:xfrm>
        <a:prstGeom prst="rect">
          <a:avLst/>
        </a:prstGeom>
        <a:noFill/>
      </xdr:spPr>
      <xdr:txBody>
        <a:bodyPr wrap="square" lIns="91440" tIns="45720" rIns="91440" bIns="45720">
          <a:prstTxWarp prst="textChevron">
            <a:avLst>
              <a:gd name="adj" fmla="val 24603"/>
            </a:avLst>
          </a:prstTxWarp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bg1"/>
              </a:solidFill>
              <a:effectLst/>
            </a:rPr>
            <a:t>Sales Dashboard</a:t>
          </a:r>
        </a:p>
      </xdr:txBody>
    </xdr:sp>
    <xdr:clientData/>
  </xdr:oneCellAnchor>
  <xdr:oneCellAnchor>
    <xdr:from>
      <xdr:col>15</xdr:col>
      <xdr:colOff>380999</xdr:colOff>
      <xdr:row>5</xdr:row>
      <xdr:rowOff>31247</xdr:rowOff>
    </xdr:from>
    <xdr:ext cx="10667999" cy="1111751"/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44D0FEFB-12A7-2AF3-6518-5C7629834192}"/>
            </a:ext>
          </a:extLst>
        </xdr:cNvPr>
        <xdr:cNvSpPr/>
      </xdr:nvSpPr>
      <xdr:spPr>
        <a:xfrm>
          <a:off x="9667874" y="983747"/>
          <a:ext cx="10667999" cy="1111751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7200" b="1" i="1" cap="none" spc="0">
              <a:ln w="0"/>
              <a:solidFill>
                <a:srgbClr val="28353A"/>
              </a:solidFill>
              <a:effectLst/>
            </a:rPr>
            <a:t>Sales Dashboard</a:t>
          </a:r>
        </a:p>
      </xdr:txBody>
    </xdr:sp>
    <xdr:clientData/>
  </xdr:oneCellAnchor>
  <xdr:twoCellAnchor editAs="oneCell">
    <xdr:from>
      <xdr:col>29</xdr:col>
      <xdr:colOff>197623</xdr:colOff>
      <xdr:row>5</xdr:row>
      <xdr:rowOff>173812</xdr:rowOff>
    </xdr:from>
    <xdr:to>
      <xdr:col>30</xdr:col>
      <xdr:colOff>492898</xdr:colOff>
      <xdr:row>10</xdr:row>
      <xdr:rowOff>135712</xdr:rowOff>
    </xdr:to>
    <xdr:pic>
      <xdr:nvPicPr>
        <xdr:cNvPr id="84" name="Graphic 83" descr="Dollar with solid fill">
          <a:extLst>
            <a:ext uri="{FF2B5EF4-FFF2-40B4-BE49-F238E27FC236}">
              <a16:creationId xmlns:a16="http://schemas.microsoft.com/office/drawing/2014/main" id="{F0E7EB3D-8B7E-E8C1-4680-8367CA154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8152248" y="1126312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33</xdr:col>
      <xdr:colOff>547688</xdr:colOff>
      <xdr:row>13</xdr:row>
      <xdr:rowOff>71438</xdr:rowOff>
    </xdr:from>
    <xdr:to>
      <xdr:col>35</xdr:col>
      <xdr:colOff>223838</xdr:colOff>
      <xdr:row>18</xdr:row>
      <xdr:rowOff>33338</xdr:rowOff>
    </xdr:to>
    <xdr:pic>
      <xdr:nvPicPr>
        <xdr:cNvPr id="80" name="Graphic 79" descr="Box with solid fill">
          <a:extLst>
            <a:ext uri="{FF2B5EF4-FFF2-40B4-BE49-F238E27FC236}">
              <a16:creationId xmlns:a16="http://schemas.microsoft.com/office/drawing/2014/main" id="{7625E1E4-0BC7-EC4E-BA20-13A066ACD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0978813" y="2547938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27</xdr:col>
      <xdr:colOff>561938</xdr:colOff>
      <xdr:row>13</xdr:row>
      <xdr:rowOff>38063</xdr:rowOff>
    </xdr:from>
    <xdr:to>
      <xdr:col>29</xdr:col>
      <xdr:colOff>238088</xdr:colOff>
      <xdr:row>17</xdr:row>
      <xdr:rowOff>190463</xdr:rowOff>
    </xdr:to>
    <xdr:pic>
      <xdr:nvPicPr>
        <xdr:cNvPr id="87" name="Graphic 86" descr="Flying Money with solid fill">
          <a:extLst>
            <a:ext uri="{FF2B5EF4-FFF2-40B4-BE49-F238E27FC236}">
              <a16:creationId xmlns:a16="http://schemas.microsoft.com/office/drawing/2014/main" id="{9CFECE64-B09A-7FEC-1229-A513D709D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7278313" y="251456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16</xdr:col>
      <xdr:colOff>130912</xdr:colOff>
      <xdr:row>13</xdr:row>
      <xdr:rowOff>68999</xdr:rowOff>
    </xdr:from>
    <xdr:to>
      <xdr:col>17</xdr:col>
      <xdr:colOff>435712</xdr:colOff>
      <xdr:row>18</xdr:row>
      <xdr:rowOff>30899</xdr:rowOff>
    </xdr:to>
    <xdr:pic>
      <xdr:nvPicPr>
        <xdr:cNvPr id="90" name="Graphic 89" descr="Loan with solid fill">
          <a:extLst>
            <a:ext uri="{FF2B5EF4-FFF2-40B4-BE49-F238E27FC236}">
              <a16:creationId xmlns:a16="http://schemas.microsoft.com/office/drawing/2014/main" id="{1409A1EE-2949-1365-FF22-D77D0629C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036912" y="2545499"/>
          <a:ext cx="923925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99939</xdr:colOff>
      <xdr:row>12</xdr:row>
      <xdr:rowOff>171375</xdr:rowOff>
    </xdr:from>
    <xdr:to>
      <xdr:col>23</xdr:col>
      <xdr:colOff>395214</xdr:colOff>
      <xdr:row>17</xdr:row>
      <xdr:rowOff>133275</xdr:rowOff>
    </xdr:to>
    <xdr:pic>
      <xdr:nvPicPr>
        <xdr:cNvPr id="93" name="Graphic 92" descr="Transfer1 with solid fill">
          <a:extLst>
            <a:ext uri="{FF2B5EF4-FFF2-40B4-BE49-F238E27FC236}">
              <a16:creationId xmlns:a16="http://schemas.microsoft.com/office/drawing/2014/main" id="{3FACEC43-DAFD-D715-1C4C-2C448C1C0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3720689" y="2457375"/>
          <a:ext cx="914400" cy="914400"/>
        </a:xfrm>
        <a:prstGeom prst="rect">
          <a:avLst/>
        </a:prstGeom>
      </xdr:spPr>
    </xdr:pic>
    <xdr:clientData/>
  </xdr:twoCellAnchor>
  <xdr:oneCellAnchor>
    <xdr:from>
      <xdr:col>40</xdr:col>
      <xdr:colOff>324070</xdr:colOff>
      <xdr:row>41</xdr:row>
      <xdr:rowOff>150311</xdr:rowOff>
    </xdr:from>
    <xdr:ext cx="1194943" cy="374141"/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4F423E15-45A3-45FF-6FCD-06B4EF21D238}"/>
            </a:ext>
          </a:extLst>
        </xdr:cNvPr>
        <xdr:cNvSpPr/>
      </xdr:nvSpPr>
      <xdr:spPr>
        <a:xfrm>
          <a:off x="25089070" y="7960811"/>
          <a:ext cx="1194943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Thousands</a:t>
          </a:r>
        </a:p>
      </xdr:txBody>
    </xdr:sp>
    <xdr:clientData/>
  </xdr:oneCellAnchor>
  <xdr:oneCellAnchor>
    <xdr:from>
      <xdr:col>13</xdr:col>
      <xdr:colOff>119021</xdr:colOff>
      <xdr:row>7</xdr:row>
      <xdr:rowOff>7436</xdr:rowOff>
    </xdr:from>
    <xdr:ext cx="2143166" cy="655949"/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4A934556-1675-61DB-53F2-18A8A180E029}"/>
            </a:ext>
          </a:extLst>
        </xdr:cNvPr>
        <xdr:cNvSpPr/>
      </xdr:nvSpPr>
      <xdr:spPr>
        <a:xfrm>
          <a:off x="8167646" y="1340936"/>
          <a:ext cx="2143166" cy="65594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sz="1800" b="1" i="0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Mohamed Atef</a:t>
          </a:r>
        </a:p>
        <a:p>
          <a:pPr algn="l"/>
          <a:r>
            <a:rPr lang="en-US" sz="1800" b="0" cap="none" spc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lang="en-US" sz="1800" b="0" cap="none" spc="0" baseline="0">
              <a:ln w="0"/>
              <a:solidFill>
                <a:srgbClr val="28353A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Analyst</a:t>
          </a:r>
          <a:endParaRPr lang="en-US" sz="1800" b="0" cap="none" spc="0">
            <a:ln w="0"/>
            <a:solidFill>
              <a:srgbClr val="28353A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OS%20Tegara\30-9\Session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Vlookup2"/>
      <sheetName val="AND + OR"/>
      <sheetName val="IF with AND+ OR"/>
      <sheetName val="IF+And 2"/>
    </sheetNames>
    <sheetDataSet>
      <sheetData sheetId="0"/>
      <sheetData sheetId="1"/>
      <sheetData sheetId="2"/>
      <sheetData sheetId="3"/>
      <sheetData sheetId="4">
        <row r="6">
          <cell r="D6">
            <v>50</v>
          </cell>
          <cell r="E6">
            <v>4000</v>
          </cell>
        </row>
        <row r="7">
          <cell r="D7">
            <v>60</v>
          </cell>
          <cell r="E7">
            <v>4200</v>
          </cell>
        </row>
        <row r="8">
          <cell r="D8">
            <v>50</v>
          </cell>
          <cell r="E8">
            <v>4300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BD19F-DDB1-41D7-A71D-A6E051AC682F}" name="Table1" displayName="Table1" ref="A1:F46" totalsRowShown="0" headerRowDxfId="12" dataDxfId="11" tableBorderDxfId="10">
  <autoFilter ref="A1:F46" xr:uid="{6FBBD19F-DDB1-41D7-A71D-A6E051AC682F}"/>
  <tableColumns count="6">
    <tableColumn id="2" xr3:uid="{6A91E8F0-EA2C-4D9F-800D-04069B1C5EA5}" name="PRODUCT_Id" dataDxfId="9"/>
    <tableColumn id="6" xr3:uid="{C3410D25-1228-4D75-9A19-2473B45A60FB}" name="CATEGORY2" dataDxfId="8"/>
    <tableColumn id="3" xr3:uid="{3F1A2828-77C3-464D-8425-4E28EEBF2EF7}" name="UOM" dataDxfId="7"/>
    <tableColumn id="4" xr3:uid="{6DB19B8F-689D-4F0A-8449-D80B42E56D31}" name="BUYING PRICE" dataDxfId="6"/>
    <tableColumn id="5" xr3:uid="{47411BB0-EC36-4101-827A-0C540DCFE0B0}" name="SELLING PRICE" dataDxfId="5"/>
    <tableColumn id="7" xr3:uid="{8E261306-DE8B-4D31-9059-05F51C86C377}" name="Net Profit" dataDxfId="4">
      <calculatedColumnFormula>Table1[[#This Row],[SELLING PRICE]]-Table1[[#This Row],[BUYING PRICE]]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4A296D-958F-4614-BAF3-071C345556CE}" name="Table3" displayName="Table3" ref="AR17:AS19" totalsRowShown="0" headerRowDxfId="3" dataDxfId="2">
  <autoFilter ref="AR17:AS19" xr:uid="{7D4A296D-958F-4614-BAF3-071C345556CE}"/>
  <tableColumns count="2">
    <tableColumn id="1" xr3:uid="{BF5B67E3-5627-4393-8ECB-79D742D7D4C4}" name="Year" dataDxfId="1"/>
    <tableColumn id="2" xr3:uid="{99C4E214-9090-4AC6-998E-FDD0D50E7442}" name="T_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88E3-823E-4610-9500-F4BA54DD7D19}">
  <sheetPr>
    <tabColor theme="1" tint="0.34998626667073579"/>
  </sheetPr>
  <dimension ref="A1:F46"/>
  <sheetViews>
    <sheetView zoomScaleNormal="100" workbookViewId="0">
      <selection activeCell="B1" sqref="B1:B46"/>
    </sheetView>
  </sheetViews>
  <sheetFormatPr defaultColWidth="9" defaultRowHeight="15" x14ac:dyDescent="0.25"/>
  <cols>
    <col min="1" max="1" width="21" bestFit="1" customWidth="1"/>
    <col min="2" max="2" width="21" customWidth="1"/>
    <col min="3" max="3" width="19.140625" customWidth="1"/>
    <col min="4" max="4" width="24.7109375" customWidth="1"/>
    <col min="5" max="5" width="23.5703125" customWidth="1"/>
    <col min="6" max="6" width="14.28515625" bestFit="1" customWidth="1"/>
  </cols>
  <sheetData>
    <row r="1" spans="1:6" x14ac:dyDescent="0.25">
      <c r="A1" s="12" t="s">
        <v>68</v>
      </c>
      <c r="B1" s="11" t="s">
        <v>71</v>
      </c>
      <c r="C1" s="11" t="s">
        <v>1</v>
      </c>
      <c r="D1" s="11" t="s">
        <v>2</v>
      </c>
      <c r="E1" s="11" t="s">
        <v>3</v>
      </c>
      <c r="F1" s="11" t="s">
        <v>69</v>
      </c>
    </row>
    <row r="2" spans="1:6" ht="18.75" x14ac:dyDescent="0.25">
      <c r="A2" s="10" t="s">
        <v>4</v>
      </c>
      <c r="B2" s="9" t="s">
        <v>5</v>
      </c>
      <c r="C2" s="9" t="s">
        <v>6</v>
      </c>
      <c r="D2" s="9">
        <v>98</v>
      </c>
      <c r="E2" s="9">
        <v>103.88</v>
      </c>
      <c r="F2" s="13">
        <f>Table1[[#This Row],[SELLING PRICE]]-Table1[[#This Row],[BUYING PRICE]]</f>
        <v>5.8799999999999955</v>
      </c>
    </row>
    <row r="3" spans="1:6" ht="18.75" x14ac:dyDescent="0.25">
      <c r="A3" s="10" t="s">
        <v>7</v>
      </c>
      <c r="B3" s="9" t="s">
        <v>5</v>
      </c>
      <c r="C3" s="9" t="s">
        <v>6</v>
      </c>
      <c r="D3" s="9">
        <v>105</v>
      </c>
      <c r="E3" s="9">
        <v>142.80000000000001</v>
      </c>
      <c r="F3" s="13">
        <f>Table1[[#This Row],[SELLING PRICE]]-Table1[[#This Row],[BUYING PRICE]]</f>
        <v>37.800000000000011</v>
      </c>
    </row>
    <row r="4" spans="1:6" ht="18.75" x14ac:dyDescent="0.25">
      <c r="A4" s="10" t="s">
        <v>8</v>
      </c>
      <c r="B4" s="9" t="s">
        <v>5</v>
      </c>
      <c r="C4" s="9" t="s">
        <v>6</v>
      </c>
      <c r="D4" s="9">
        <v>71</v>
      </c>
      <c r="E4" s="9">
        <v>80.94</v>
      </c>
      <c r="F4" s="13">
        <f>Table1[[#This Row],[SELLING PRICE]]-Table1[[#This Row],[BUYING PRICE]]</f>
        <v>9.9399999999999977</v>
      </c>
    </row>
    <row r="5" spans="1:6" ht="18.75" x14ac:dyDescent="0.25">
      <c r="A5" s="10" t="s">
        <v>9</v>
      </c>
      <c r="B5" s="9" t="s">
        <v>5</v>
      </c>
      <c r="C5" s="9" t="s">
        <v>10</v>
      </c>
      <c r="D5" s="9">
        <v>44</v>
      </c>
      <c r="E5" s="9">
        <v>48.84</v>
      </c>
      <c r="F5" s="13">
        <f>Table1[[#This Row],[SELLING PRICE]]-Table1[[#This Row],[BUYING PRICE]]</f>
        <v>4.8400000000000034</v>
      </c>
    </row>
    <row r="6" spans="1:6" ht="18.75" x14ac:dyDescent="0.25">
      <c r="A6" s="10" t="s">
        <v>11</v>
      </c>
      <c r="B6" s="9" t="s">
        <v>5</v>
      </c>
      <c r="C6" s="9" t="s">
        <v>12</v>
      </c>
      <c r="D6" s="9">
        <v>133</v>
      </c>
      <c r="E6" s="9">
        <v>155.61000000000001</v>
      </c>
      <c r="F6" s="13">
        <f>Table1[[#This Row],[SELLING PRICE]]-Table1[[#This Row],[BUYING PRICE]]</f>
        <v>22.610000000000014</v>
      </c>
    </row>
    <row r="7" spans="1:6" ht="18.75" x14ac:dyDescent="0.25">
      <c r="A7" s="10" t="s">
        <v>13</v>
      </c>
      <c r="B7" s="9" t="s">
        <v>5</v>
      </c>
      <c r="C7" s="9" t="s">
        <v>6</v>
      </c>
      <c r="D7" s="9">
        <v>75</v>
      </c>
      <c r="E7" s="9">
        <v>85.5</v>
      </c>
      <c r="F7" s="13">
        <f>Table1[[#This Row],[SELLING PRICE]]-Table1[[#This Row],[BUYING PRICE]]</f>
        <v>10.5</v>
      </c>
    </row>
    <row r="8" spans="1:6" ht="18.75" x14ac:dyDescent="0.25">
      <c r="A8" s="10" t="s">
        <v>14</v>
      </c>
      <c r="B8" s="9" t="s">
        <v>5</v>
      </c>
      <c r="C8" s="9" t="s">
        <v>10</v>
      </c>
      <c r="D8" s="9">
        <v>43</v>
      </c>
      <c r="E8" s="9">
        <v>47.730000000000004</v>
      </c>
      <c r="F8" s="13">
        <f>Table1[[#This Row],[SELLING PRICE]]-Table1[[#This Row],[BUYING PRICE]]</f>
        <v>4.730000000000004</v>
      </c>
    </row>
    <row r="9" spans="1:6" ht="18.75" x14ac:dyDescent="0.25">
      <c r="A9" s="10" t="s">
        <v>15</v>
      </c>
      <c r="B9" s="9" t="s">
        <v>5</v>
      </c>
      <c r="C9" s="9" t="s">
        <v>6</v>
      </c>
      <c r="D9" s="9">
        <v>83</v>
      </c>
      <c r="E9" s="9">
        <v>94.62</v>
      </c>
      <c r="F9" s="13">
        <f>Table1[[#This Row],[SELLING PRICE]]-Table1[[#This Row],[BUYING PRICE]]</f>
        <v>11.620000000000005</v>
      </c>
    </row>
    <row r="10" spans="1:6" ht="18.75" x14ac:dyDescent="0.25">
      <c r="A10" s="10" t="s">
        <v>16</v>
      </c>
      <c r="B10" s="9" t="s">
        <v>5</v>
      </c>
      <c r="C10" s="9" t="s">
        <v>17</v>
      </c>
      <c r="D10" s="9">
        <v>6</v>
      </c>
      <c r="E10" s="9">
        <v>7.8599999999999994</v>
      </c>
      <c r="F10" s="13">
        <f>Table1[[#This Row],[SELLING PRICE]]-Table1[[#This Row],[BUYING PRICE]]</f>
        <v>1.8599999999999994</v>
      </c>
    </row>
    <row r="11" spans="1:6" ht="18.75" x14ac:dyDescent="0.25">
      <c r="A11" s="10" t="s">
        <v>18</v>
      </c>
      <c r="B11" s="9" t="s">
        <v>19</v>
      </c>
      <c r="C11" s="9" t="s">
        <v>12</v>
      </c>
      <c r="D11" s="9">
        <v>148</v>
      </c>
      <c r="E11" s="9">
        <v>164.28</v>
      </c>
      <c r="F11" s="13">
        <f>Table1[[#This Row],[SELLING PRICE]]-Table1[[#This Row],[BUYING PRICE]]</f>
        <v>16.28</v>
      </c>
    </row>
    <row r="12" spans="1:6" ht="18.75" x14ac:dyDescent="0.25">
      <c r="A12" s="10" t="s">
        <v>20</v>
      </c>
      <c r="B12" s="9" t="s">
        <v>19</v>
      </c>
      <c r="C12" s="9" t="s">
        <v>10</v>
      </c>
      <c r="D12" s="9">
        <v>44</v>
      </c>
      <c r="E12" s="9">
        <v>48.4</v>
      </c>
      <c r="F12" s="13">
        <f>Table1[[#This Row],[SELLING PRICE]]-Table1[[#This Row],[BUYING PRICE]]</f>
        <v>4.3999999999999986</v>
      </c>
    </row>
    <row r="13" spans="1:6" ht="18.75" x14ac:dyDescent="0.25">
      <c r="A13" s="10" t="s">
        <v>21</v>
      </c>
      <c r="B13" s="9" t="s">
        <v>19</v>
      </c>
      <c r="C13" s="9" t="s">
        <v>6</v>
      </c>
      <c r="D13" s="9">
        <v>73</v>
      </c>
      <c r="E13" s="9">
        <v>94.17</v>
      </c>
      <c r="F13" s="13">
        <f>Table1[[#This Row],[SELLING PRICE]]-Table1[[#This Row],[BUYING PRICE]]</f>
        <v>21.17</v>
      </c>
    </row>
    <row r="14" spans="1:6" ht="18.75" x14ac:dyDescent="0.25">
      <c r="A14" s="10" t="s">
        <v>22</v>
      </c>
      <c r="B14" s="9" t="s">
        <v>19</v>
      </c>
      <c r="C14" s="9" t="s">
        <v>6</v>
      </c>
      <c r="D14" s="9">
        <v>112</v>
      </c>
      <c r="E14" s="9">
        <v>122.08</v>
      </c>
      <c r="F14" s="13">
        <f>Table1[[#This Row],[SELLING PRICE]]-Table1[[#This Row],[BUYING PRICE]]</f>
        <v>10.079999999999998</v>
      </c>
    </row>
    <row r="15" spans="1:6" ht="18.75" x14ac:dyDescent="0.25">
      <c r="A15" s="10" t="s">
        <v>23</v>
      </c>
      <c r="B15" s="9" t="s">
        <v>19</v>
      </c>
      <c r="C15" s="9" t="s">
        <v>6</v>
      </c>
      <c r="D15" s="9">
        <v>112</v>
      </c>
      <c r="E15" s="9">
        <v>146.72</v>
      </c>
      <c r="F15" s="13">
        <f>Table1[[#This Row],[SELLING PRICE]]-Table1[[#This Row],[BUYING PRICE]]</f>
        <v>34.72</v>
      </c>
    </row>
    <row r="16" spans="1:6" ht="18.75" x14ac:dyDescent="0.25">
      <c r="A16" s="10" t="s">
        <v>24</v>
      </c>
      <c r="B16" s="9" t="s">
        <v>19</v>
      </c>
      <c r="C16" s="9" t="s">
        <v>17</v>
      </c>
      <c r="D16" s="9">
        <v>12</v>
      </c>
      <c r="E16" s="9">
        <v>15.719999999999999</v>
      </c>
      <c r="F16" s="13">
        <f>Table1[[#This Row],[SELLING PRICE]]-Table1[[#This Row],[BUYING PRICE]]</f>
        <v>3.7199999999999989</v>
      </c>
    </row>
    <row r="17" spans="1:6" ht="18.75" x14ac:dyDescent="0.25">
      <c r="A17" s="10" t="s">
        <v>25</v>
      </c>
      <c r="B17" s="9" t="s">
        <v>19</v>
      </c>
      <c r="C17" s="9" t="s">
        <v>17</v>
      </c>
      <c r="D17" s="9">
        <v>13</v>
      </c>
      <c r="E17" s="9">
        <v>16.64</v>
      </c>
      <c r="F17" s="13">
        <f>Table1[[#This Row],[SELLING PRICE]]-Table1[[#This Row],[BUYING PRICE]]</f>
        <v>3.6400000000000006</v>
      </c>
    </row>
    <row r="18" spans="1:6" ht="18.75" x14ac:dyDescent="0.25">
      <c r="A18" s="10" t="s">
        <v>26</v>
      </c>
      <c r="B18" s="9" t="s">
        <v>19</v>
      </c>
      <c r="C18" s="9" t="s">
        <v>12</v>
      </c>
      <c r="D18" s="9">
        <v>134</v>
      </c>
      <c r="E18" s="9">
        <v>156.78</v>
      </c>
      <c r="F18" s="13">
        <f>Table1[[#This Row],[SELLING PRICE]]-Table1[[#This Row],[BUYING PRICE]]</f>
        <v>22.78</v>
      </c>
    </row>
    <row r="19" spans="1:6" ht="18.75" x14ac:dyDescent="0.25">
      <c r="A19" s="10" t="s">
        <v>27</v>
      </c>
      <c r="B19" s="9" t="s">
        <v>19</v>
      </c>
      <c r="C19" s="9" t="s">
        <v>17</v>
      </c>
      <c r="D19" s="9">
        <v>37</v>
      </c>
      <c r="E19" s="9">
        <v>49.21</v>
      </c>
      <c r="F19" s="13">
        <f>Table1[[#This Row],[SELLING PRICE]]-Table1[[#This Row],[BUYING PRICE]]</f>
        <v>12.21</v>
      </c>
    </row>
    <row r="20" spans="1:6" ht="18.75" x14ac:dyDescent="0.25">
      <c r="A20" s="10" t="s">
        <v>28</v>
      </c>
      <c r="B20" s="9" t="s">
        <v>19</v>
      </c>
      <c r="C20" s="9" t="s">
        <v>12</v>
      </c>
      <c r="D20" s="9">
        <v>150</v>
      </c>
      <c r="E20" s="9">
        <v>210</v>
      </c>
      <c r="F20" s="13">
        <f>Table1[[#This Row],[SELLING PRICE]]-Table1[[#This Row],[BUYING PRICE]]</f>
        <v>60</v>
      </c>
    </row>
    <row r="21" spans="1:6" ht="18.75" x14ac:dyDescent="0.25">
      <c r="A21" s="10" t="s">
        <v>29</v>
      </c>
      <c r="B21" s="9" t="s">
        <v>30</v>
      </c>
      <c r="C21" s="9" t="s">
        <v>10</v>
      </c>
      <c r="D21" s="9">
        <v>61</v>
      </c>
      <c r="E21" s="9">
        <v>76.25</v>
      </c>
      <c r="F21" s="13">
        <f>Table1[[#This Row],[SELLING PRICE]]-Table1[[#This Row],[BUYING PRICE]]</f>
        <v>15.25</v>
      </c>
    </row>
    <row r="22" spans="1:6" ht="18.75" x14ac:dyDescent="0.25">
      <c r="A22" s="10" t="s">
        <v>31</v>
      </c>
      <c r="B22" s="9" t="s">
        <v>30</v>
      </c>
      <c r="C22" s="9" t="s">
        <v>12</v>
      </c>
      <c r="D22" s="9">
        <v>126</v>
      </c>
      <c r="E22" s="9">
        <v>162.54</v>
      </c>
      <c r="F22" s="13">
        <f>Table1[[#This Row],[SELLING PRICE]]-Table1[[#This Row],[BUYING PRICE]]</f>
        <v>36.539999999999992</v>
      </c>
    </row>
    <row r="23" spans="1:6" ht="18.75" x14ac:dyDescent="0.25">
      <c r="A23" s="10" t="s">
        <v>32</v>
      </c>
      <c r="B23" s="9" t="s">
        <v>30</v>
      </c>
      <c r="C23" s="9" t="s">
        <v>12</v>
      </c>
      <c r="D23" s="9">
        <v>121</v>
      </c>
      <c r="E23" s="9">
        <v>141.57</v>
      </c>
      <c r="F23" s="13">
        <f>Table1[[#This Row],[SELLING PRICE]]-Table1[[#This Row],[BUYING PRICE]]</f>
        <v>20.569999999999993</v>
      </c>
    </row>
    <row r="24" spans="1:6" ht="18.75" x14ac:dyDescent="0.25">
      <c r="A24" s="10" t="s">
        <v>33</v>
      </c>
      <c r="B24" s="9" t="s">
        <v>30</v>
      </c>
      <c r="C24" s="9" t="s">
        <v>12</v>
      </c>
      <c r="D24" s="9">
        <v>141</v>
      </c>
      <c r="E24" s="9">
        <v>149.46</v>
      </c>
      <c r="F24" s="13">
        <f>Table1[[#This Row],[SELLING PRICE]]-Table1[[#This Row],[BUYING PRICE]]</f>
        <v>8.460000000000008</v>
      </c>
    </row>
    <row r="25" spans="1:6" ht="18.75" x14ac:dyDescent="0.25">
      <c r="A25" s="10" t="s">
        <v>34</v>
      </c>
      <c r="B25" s="9" t="s">
        <v>30</v>
      </c>
      <c r="C25" s="9" t="s">
        <v>12</v>
      </c>
      <c r="D25" s="9">
        <v>144</v>
      </c>
      <c r="E25" s="9">
        <v>156.96</v>
      </c>
      <c r="F25" s="13">
        <f>Table1[[#This Row],[SELLING PRICE]]-Table1[[#This Row],[BUYING PRICE]]</f>
        <v>12.960000000000008</v>
      </c>
    </row>
    <row r="26" spans="1:6" ht="18.75" x14ac:dyDescent="0.25">
      <c r="A26" s="10" t="s">
        <v>35</v>
      </c>
      <c r="B26" s="9" t="s">
        <v>30</v>
      </c>
      <c r="C26" s="9" t="s">
        <v>17</v>
      </c>
      <c r="D26" s="9">
        <v>7</v>
      </c>
      <c r="E26" s="9">
        <v>8.33</v>
      </c>
      <c r="F26" s="13">
        <f>Table1[[#This Row],[SELLING PRICE]]-Table1[[#This Row],[BUYING PRICE]]</f>
        <v>1.33</v>
      </c>
    </row>
    <row r="27" spans="1:6" ht="18.75" x14ac:dyDescent="0.25">
      <c r="A27" s="10" t="s">
        <v>36</v>
      </c>
      <c r="B27" s="9" t="s">
        <v>37</v>
      </c>
      <c r="C27" s="9" t="s">
        <v>17</v>
      </c>
      <c r="D27" s="9">
        <v>18</v>
      </c>
      <c r="E27" s="9">
        <v>24.66</v>
      </c>
      <c r="F27" s="13">
        <f>Table1[[#This Row],[SELLING PRICE]]-Table1[[#This Row],[BUYING PRICE]]</f>
        <v>6.66</v>
      </c>
    </row>
    <row r="28" spans="1:6" ht="18.75" x14ac:dyDescent="0.25">
      <c r="A28" s="10" t="s">
        <v>38</v>
      </c>
      <c r="B28" s="9" t="s">
        <v>37</v>
      </c>
      <c r="C28" s="9" t="s">
        <v>10</v>
      </c>
      <c r="D28" s="9">
        <v>48</v>
      </c>
      <c r="E28" s="9">
        <v>57.120000000000005</v>
      </c>
      <c r="F28" s="13">
        <f>Table1[[#This Row],[SELLING PRICE]]-Table1[[#This Row],[BUYING PRICE]]</f>
        <v>9.1200000000000045</v>
      </c>
    </row>
    <row r="29" spans="1:6" ht="18.75" x14ac:dyDescent="0.25">
      <c r="A29" s="10" t="s">
        <v>39</v>
      </c>
      <c r="B29" s="9" t="s">
        <v>37</v>
      </c>
      <c r="C29" s="9" t="s">
        <v>17</v>
      </c>
      <c r="D29" s="9">
        <v>37</v>
      </c>
      <c r="E29" s="9">
        <v>41.81</v>
      </c>
      <c r="F29" s="13">
        <f>Table1[[#This Row],[SELLING PRICE]]-Table1[[#This Row],[BUYING PRICE]]</f>
        <v>4.8100000000000023</v>
      </c>
    </row>
    <row r="30" spans="1:6" ht="18.75" x14ac:dyDescent="0.25">
      <c r="A30" s="10" t="s">
        <v>40</v>
      </c>
      <c r="B30" s="9" t="s">
        <v>37</v>
      </c>
      <c r="C30" s="9" t="s">
        <v>10</v>
      </c>
      <c r="D30" s="9">
        <v>47</v>
      </c>
      <c r="E30" s="9">
        <v>53.11</v>
      </c>
      <c r="F30" s="13">
        <f>Table1[[#This Row],[SELLING PRICE]]-Table1[[#This Row],[BUYING PRICE]]</f>
        <v>6.1099999999999994</v>
      </c>
    </row>
    <row r="31" spans="1:6" ht="18.75" x14ac:dyDescent="0.25">
      <c r="A31" s="10" t="s">
        <v>41</v>
      </c>
      <c r="B31" s="9" t="s">
        <v>37</v>
      </c>
      <c r="C31" s="9" t="s">
        <v>12</v>
      </c>
      <c r="D31" s="9">
        <v>148</v>
      </c>
      <c r="E31" s="9">
        <v>201.28</v>
      </c>
      <c r="F31" s="13">
        <f>Table1[[#This Row],[SELLING PRICE]]-Table1[[#This Row],[BUYING PRICE]]</f>
        <v>53.28</v>
      </c>
    </row>
    <row r="32" spans="1:6" ht="18.75" x14ac:dyDescent="0.25">
      <c r="A32" s="10" t="s">
        <v>42</v>
      </c>
      <c r="B32" s="9" t="s">
        <v>37</v>
      </c>
      <c r="C32" s="9" t="s">
        <v>6</v>
      </c>
      <c r="D32" s="9">
        <v>93</v>
      </c>
      <c r="E32" s="9">
        <v>104.16</v>
      </c>
      <c r="F32" s="13">
        <f>Table1[[#This Row],[SELLING PRICE]]-Table1[[#This Row],[BUYING PRICE]]</f>
        <v>11.159999999999997</v>
      </c>
    </row>
    <row r="33" spans="1:6" ht="18.75" x14ac:dyDescent="0.25">
      <c r="A33" s="10" t="s">
        <v>43</v>
      </c>
      <c r="B33" s="9" t="s">
        <v>37</v>
      </c>
      <c r="C33" s="9" t="s">
        <v>6</v>
      </c>
      <c r="D33" s="9">
        <v>89</v>
      </c>
      <c r="E33" s="9">
        <v>117.48</v>
      </c>
      <c r="F33" s="13">
        <f>Table1[[#This Row],[SELLING PRICE]]-Table1[[#This Row],[BUYING PRICE]]</f>
        <v>28.480000000000004</v>
      </c>
    </row>
    <row r="34" spans="1:6" ht="18.75" x14ac:dyDescent="0.25">
      <c r="A34" s="10" t="s">
        <v>44</v>
      </c>
      <c r="B34" s="9" t="s">
        <v>37</v>
      </c>
      <c r="C34" s="9" t="s">
        <v>6</v>
      </c>
      <c r="D34" s="9">
        <v>95</v>
      </c>
      <c r="E34" s="9">
        <v>119.7</v>
      </c>
      <c r="F34" s="13">
        <f>Table1[[#This Row],[SELLING PRICE]]-Table1[[#This Row],[BUYING PRICE]]</f>
        <v>24.700000000000003</v>
      </c>
    </row>
    <row r="35" spans="1:6" ht="18.75" x14ac:dyDescent="0.25">
      <c r="A35" s="10" t="s">
        <v>45</v>
      </c>
      <c r="B35" s="9" t="s">
        <v>37</v>
      </c>
      <c r="C35" s="9" t="s">
        <v>10</v>
      </c>
      <c r="D35" s="9">
        <v>55</v>
      </c>
      <c r="E35" s="9">
        <v>58.3</v>
      </c>
      <c r="F35" s="13">
        <f>Table1[[#This Row],[SELLING PRICE]]-Table1[[#This Row],[BUYING PRICE]]</f>
        <v>3.2999999999999972</v>
      </c>
    </row>
    <row r="36" spans="1:6" ht="18.75" x14ac:dyDescent="0.25">
      <c r="A36" s="10" t="s">
        <v>46</v>
      </c>
      <c r="B36" s="9" t="s">
        <v>37</v>
      </c>
      <c r="C36" s="9" t="s">
        <v>17</v>
      </c>
      <c r="D36" s="9">
        <v>5</v>
      </c>
      <c r="E36" s="9">
        <v>6.7</v>
      </c>
      <c r="F36" s="13">
        <f>Table1[[#This Row],[SELLING PRICE]]-Table1[[#This Row],[BUYING PRICE]]</f>
        <v>1.7000000000000002</v>
      </c>
    </row>
    <row r="37" spans="1:6" ht="18.75" x14ac:dyDescent="0.25">
      <c r="A37" s="10" t="s">
        <v>47</v>
      </c>
      <c r="B37" s="9" t="s">
        <v>37</v>
      </c>
      <c r="C37" s="9" t="s">
        <v>6</v>
      </c>
      <c r="D37" s="9">
        <v>90</v>
      </c>
      <c r="E37" s="9">
        <v>96.3</v>
      </c>
      <c r="F37" s="13">
        <f>Table1[[#This Row],[SELLING PRICE]]-Table1[[#This Row],[BUYING PRICE]]</f>
        <v>6.2999999999999972</v>
      </c>
    </row>
    <row r="38" spans="1:6" ht="18.75" x14ac:dyDescent="0.25">
      <c r="A38" s="10" t="s">
        <v>48</v>
      </c>
      <c r="B38" s="9" t="s">
        <v>49</v>
      </c>
      <c r="C38" s="9" t="s">
        <v>6</v>
      </c>
      <c r="D38" s="9">
        <v>67</v>
      </c>
      <c r="E38" s="9">
        <v>85.76</v>
      </c>
      <c r="F38" s="13">
        <f>Table1[[#This Row],[SELLING PRICE]]-Table1[[#This Row],[BUYING PRICE]]</f>
        <v>18.760000000000005</v>
      </c>
    </row>
    <row r="39" spans="1:6" ht="18.75" x14ac:dyDescent="0.25">
      <c r="A39" s="10" t="s">
        <v>50</v>
      </c>
      <c r="B39" s="9" t="s">
        <v>49</v>
      </c>
      <c r="C39" s="9" t="s">
        <v>6</v>
      </c>
      <c r="D39" s="9">
        <v>72</v>
      </c>
      <c r="E39" s="9">
        <v>79.92</v>
      </c>
      <c r="F39" s="13">
        <f>Table1[[#This Row],[SELLING PRICE]]-Table1[[#This Row],[BUYING PRICE]]</f>
        <v>7.9200000000000017</v>
      </c>
    </row>
    <row r="40" spans="1:6" ht="18.75" x14ac:dyDescent="0.25">
      <c r="A40" s="10" t="s">
        <v>51</v>
      </c>
      <c r="B40" s="9" t="s">
        <v>49</v>
      </c>
      <c r="C40" s="9" t="s">
        <v>17</v>
      </c>
      <c r="D40" s="9">
        <v>37</v>
      </c>
      <c r="E40" s="9">
        <v>42.55</v>
      </c>
      <c r="F40" s="13">
        <f>Table1[[#This Row],[SELLING PRICE]]-Table1[[#This Row],[BUYING PRICE]]</f>
        <v>5.5499999999999972</v>
      </c>
    </row>
    <row r="41" spans="1:6" ht="18.75" x14ac:dyDescent="0.25">
      <c r="A41" s="10" t="s">
        <v>52</v>
      </c>
      <c r="B41" s="9" t="s">
        <v>49</v>
      </c>
      <c r="C41" s="9" t="s">
        <v>6</v>
      </c>
      <c r="D41" s="9">
        <v>90</v>
      </c>
      <c r="E41" s="9">
        <v>115.2</v>
      </c>
      <c r="F41" s="13">
        <f>Table1[[#This Row],[SELLING PRICE]]-Table1[[#This Row],[BUYING PRICE]]</f>
        <v>25.200000000000003</v>
      </c>
    </row>
    <row r="42" spans="1:6" ht="18.75" x14ac:dyDescent="0.25">
      <c r="A42" s="10" t="s">
        <v>53</v>
      </c>
      <c r="B42" s="9" t="s">
        <v>49</v>
      </c>
      <c r="C42" s="9" t="s">
        <v>12</v>
      </c>
      <c r="D42" s="9">
        <v>138</v>
      </c>
      <c r="E42" s="9">
        <v>173.88</v>
      </c>
      <c r="F42" s="13">
        <f>Table1[[#This Row],[SELLING PRICE]]-Table1[[#This Row],[BUYING PRICE]]</f>
        <v>35.879999999999995</v>
      </c>
    </row>
    <row r="43" spans="1:6" ht="18.75" x14ac:dyDescent="0.25">
      <c r="A43" s="10" t="s">
        <v>54</v>
      </c>
      <c r="B43" s="9" t="s">
        <v>49</v>
      </c>
      <c r="C43" s="9" t="s">
        <v>12</v>
      </c>
      <c r="D43" s="9">
        <v>120</v>
      </c>
      <c r="E43" s="9">
        <v>162</v>
      </c>
      <c r="F43" s="13">
        <f>Table1[[#This Row],[SELLING PRICE]]-Table1[[#This Row],[BUYING PRICE]]</f>
        <v>42</v>
      </c>
    </row>
    <row r="44" spans="1:6" ht="18.75" x14ac:dyDescent="0.25">
      <c r="A44" s="10" t="s">
        <v>55</v>
      </c>
      <c r="B44" s="9" t="s">
        <v>49</v>
      </c>
      <c r="C44" s="9" t="s">
        <v>6</v>
      </c>
      <c r="D44" s="9">
        <v>67</v>
      </c>
      <c r="E44" s="9">
        <v>83.08</v>
      </c>
      <c r="F44" s="13">
        <f>Table1[[#This Row],[SELLING PRICE]]-Table1[[#This Row],[BUYING PRICE]]</f>
        <v>16.079999999999998</v>
      </c>
    </row>
    <row r="45" spans="1:6" ht="18.75" x14ac:dyDescent="0.25">
      <c r="A45" s="10" t="s">
        <v>56</v>
      </c>
      <c r="B45" s="9" t="s">
        <v>49</v>
      </c>
      <c r="C45" s="9" t="s">
        <v>6</v>
      </c>
      <c r="D45" s="9">
        <v>76</v>
      </c>
      <c r="E45" s="9">
        <v>82.08</v>
      </c>
      <c r="F45" s="13">
        <f>Table1[[#This Row],[SELLING PRICE]]-Table1[[#This Row],[BUYING PRICE]]</f>
        <v>6.0799999999999983</v>
      </c>
    </row>
    <row r="46" spans="1:6" ht="18.75" x14ac:dyDescent="0.25">
      <c r="A46" s="10" t="s">
        <v>67</v>
      </c>
      <c r="B46" s="9" t="s">
        <v>49</v>
      </c>
      <c r="C46" s="9" t="s">
        <v>6</v>
      </c>
      <c r="D46" s="9">
        <v>50</v>
      </c>
      <c r="E46" s="9">
        <v>62</v>
      </c>
      <c r="F46" s="13">
        <f>Table1[[#This Row],[SELLING PRICE]]-Table1[[#This Row],[BUYING PRICE]]</f>
        <v>12</v>
      </c>
    </row>
  </sheetData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03D3-101E-4C38-9C68-765DB18B8E45}">
  <sheetPr>
    <tabColor theme="1" tint="0.34998626667073579"/>
  </sheetPr>
  <dimension ref="A1:F541"/>
  <sheetViews>
    <sheetView topLeftCell="A472" zoomScaleNormal="100" workbookViewId="0">
      <selection sqref="A1:F528"/>
    </sheetView>
  </sheetViews>
  <sheetFormatPr defaultColWidth="9" defaultRowHeight="15" x14ac:dyDescent="0.25"/>
  <cols>
    <col min="1" max="1" width="10.7109375" bestFit="1" customWidth="1"/>
    <col min="2" max="2" width="15.85546875" customWidth="1"/>
    <col min="3" max="3" width="14.28515625" bestFit="1" customWidth="1"/>
    <col min="4" max="4" width="14.140625" bestFit="1" customWidth="1"/>
    <col min="5" max="5" width="19.7109375" bestFit="1" customWidth="1"/>
    <col min="6" max="6" width="16.28515625" bestFit="1" customWidth="1"/>
  </cols>
  <sheetData>
    <row r="1" spans="1:6" x14ac:dyDescent="0.25">
      <c r="A1" s="1" t="s">
        <v>57</v>
      </c>
      <c r="B1" s="2" t="s">
        <v>66</v>
      </c>
      <c r="C1" s="2" t="s">
        <v>58</v>
      </c>
      <c r="D1" s="2" t="s">
        <v>59</v>
      </c>
      <c r="E1" s="2" t="s">
        <v>60</v>
      </c>
      <c r="F1" s="3" t="s">
        <v>61</v>
      </c>
    </row>
    <row r="2" spans="1:6" x14ac:dyDescent="0.25">
      <c r="A2" s="4">
        <v>44197</v>
      </c>
      <c r="B2" s="5" t="s">
        <v>42</v>
      </c>
      <c r="C2" s="5">
        <v>9</v>
      </c>
      <c r="D2" s="5" t="s">
        <v>62</v>
      </c>
      <c r="E2" s="5" t="s">
        <v>63</v>
      </c>
      <c r="F2" s="6" cm="1">
        <f t="array" ref="F2">_xlfn.IFS(C2&gt;=10,7%,C2&gt;=7,5%,C2&lt;7,0%)</f>
        <v>0.05</v>
      </c>
    </row>
    <row r="3" spans="1:6" x14ac:dyDescent="0.25">
      <c r="A3" s="4">
        <v>44198</v>
      </c>
      <c r="B3" s="5" t="s">
        <v>50</v>
      </c>
      <c r="C3" s="5">
        <v>15</v>
      </c>
      <c r="D3" s="5" t="s">
        <v>63</v>
      </c>
      <c r="E3" s="5" t="s">
        <v>64</v>
      </c>
      <c r="F3" s="6" cm="1">
        <f t="array" ref="F3">_xlfn.IFS(C3&gt;=10,7%,C3&gt;=7,5%,C3&lt;7,0%)</f>
        <v>7.0000000000000007E-2</v>
      </c>
    </row>
    <row r="4" spans="1:6" x14ac:dyDescent="0.25">
      <c r="A4" s="4">
        <v>44198</v>
      </c>
      <c r="B4" s="5" t="s">
        <v>22</v>
      </c>
      <c r="C4" s="5">
        <v>6</v>
      </c>
      <c r="D4" s="5" t="s">
        <v>65</v>
      </c>
      <c r="E4" s="5" t="s">
        <v>64</v>
      </c>
      <c r="F4" s="6" cm="1">
        <f t="array" ref="F4">_xlfn.IFS(C4&gt;=10,7%,C4&gt;=7,5%,C4&lt;7,0%)</f>
        <v>0</v>
      </c>
    </row>
    <row r="5" spans="1:6" x14ac:dyDescent="0.25">
      <c r="A5" s="4">
        <v>44199</v>
      </c>
      <c r="B5" s="5" t="s">
        <v>9</v>
      </c>
      <c r="C5" s="5">
        <v>5</v>
      </c>
      <c r="D5" s="5" t="s">
        <v>65</v>
      </c>
      <c r="E5" s="5" t="s">
        <v>63</v>
      </c>
      <c r="F5" s="6" cm="1">
        <f t="array" ref="F5">_xlfn.IFS(C5&gt;=10,7%,C5&gt;=7,5%,C5&lt;7,0%)</f>
        <v>0</v>
      </c>
    </row>
    <row r="6" spans="1:6" x14ac:dyDescent="0.25">
      <c r="A6" s="4">
        <v>44200</v>
      </c>
      <c r="B6" s="5" t="s">
        <v>46</v>
      </c>
      <c r="C6" s="5">
        <v>12</v>
      </c>
      <c r="D6" s="5" t="s">
        <v>63</v>
      </c>
      <c r="E6" s="5" t="s">
        <v>63</v>
      </c>
      <c r="F6" s="6" cm="1">
        <f t="array" ref="F6">_xlfn.IFS(C6&gt;=10,7%,C6&gt;=7,5%,C6&lt;7,0%)</f>
        <v>7.0000000000000007E-2</v>
      </c>
    </row>
    <row r="7" spans="1:6" x14ac:dyDescent="0.25">
      <c r="A7" s="4">
        <v>44205</v>
      </c>
      <c r="B7" s="5" t="s">
        <v>42</v>
      </c>
      <c r="C7" s="5">
        <v>1</v>
      </c>
      <c r="D7" s="5" t="s">
        <v>65</v>
      </c>
      <c r="E7" s="5" t="s">
        <v>64</v>
      </c>
      <c r="F7" s="6" cm="1">
        <f t="array" ref="F7">_xlfn.IFS(C7&gt;=10,7%,C7&gt;=7,5%,C7&lt;7,0%)</f>
        <v>0</v>
      </c>
    </row>
    <row r="8" spans="1:6" x14ac:dyDescent="0.25">
      <c r="A8" s="4">
        <v>44205</v>
      </c>
      <c r="B8" s="5" t="s">
        <v>8</v>
      </c>
      <c r="C8" s="5">
        <v>8</v>
      </c>
      <c r="D8" s="5" t="s">
        <v>65</v>
      </c>
      <c r="E8" s="5" t="s">
        <v>64</v>
      </c>
      <c r="F8" s="6" cm="1">
        <f t="array" ref="F8">_xlfn.IFS(C8&gt;=10,7%,C8&gt;=7,5%,C8&lt;7,0%)</f>
        <v>0.05</v>
      </c>
    </row>
    <row r="9" spans="1:6" x14ac:dyDescent="0.25">
      <c r="A9" s="4">
        <v>44205</v>
      </c>
      <c r="B9" s="5" t="s">
        <v>35</v>
      </c>
      <c r="C9" s="5">
        <v>4</v>
      </c>
      <c r="D9" s="5" t="s">
        <v>65</v>
      </c>
      <c r="E9" s="5" t="s">
        <v>63</v>
      </c>
      <c r="F9" s="6" cm="1">
        <f t="array" ref="F9">_xlfn.IFS(C9&gt;=10,7%,C9&gt;=7,5%,C9&lt;7,0%)</f>
        <v>0</v>
      </c>
    </row>
    <row r="10" spans="1:6" x14ac:dyDescent="0.25">
      <c r="A10" s="4">
        <v>44207</v>
      </c>
      <c r="B10" s="5" t="s">
        <v>48</v>
      </c>
      <c r="C10" s="5">
        <v>3</v>
      </c>
      <c r="D10" s="5" t="s">
        <v>65</v>
      </c>
      <c r="E10" s="5" t="s">
        <v>64</v>
      </c>
      <c r="F10" s="6" cm="1">
        <f t="array" ref="F10">_xlfn.IFS(C10&gt;=10,7%,C10&gt;=7,5%,C10&lt;7,0%)</f>
        <v>0</v>
      </c>
    </row>
    <row r="11" spans="1:6" x14ac:dyDescent="0.25">
      <c r="A11" s="4">
        <v>44207</v>
      </c>
      <c r="B11" s="5" t="s">
        <v>23</v>
      </c>
      <c r="C11" s="5">
        <v>4</v>
      </c>
      <c r="D11" s="5" t="s">
        <v>62</v>
      </c>
      <c r="E11" s="5" t="s">
        <v>63</v>
      </c>
      <c r="F11" s="6" cm="1">
        <f t="array" ref="F11">_xlfn.IFS(C11&gt;=10,7%,C11&gt;=7,5%,C11&lt;7,0%)</f>
        <v>0</v>
      </c>
    </row>
    <row r="12" spans="1:6" x14ac:dyDescent="0.25">
      <c r="A12" s="4">
        <v>44207</v>
      </c>
      <c r="B12" s="5" t="s">
        <v>54</v>
      </c>
      <c r="C12" s="5">
        <v>4</v>
      </c>
      <c r="D12" s="5" t="s">
        <v>65</v>
      </c>
      <c r="E12" s="5" t="s">
        <v>64</v>
      </c>
      <c r="F12" s="6" cm="1">
        <f t="array" ref="F12">_xlfn.IFS(C12&gt;=10,7%,C12&gt;=7,5%,C12&lt;7,0%)</f>
        <v>0</v>
      </c>
    </row>
    <row r="13" spans="1:6" x14ac:dyDescent="0.25">
      <c r="A13" s="4">
        <v>44208</v>
      </c>
      <c r="B13" s="5" t="s">
        <v>54</v>
      </c>
      <c r="C13" s="5">
        <v>10</v>
      </c>
      <c r="D13" s="5" t="s">
        <v>63</v>
      </c>
      <c r="E13" s="5" t="s">
        <v>64</v>
      </c>
      <c r="F13" s="6" cm="1">
        <f t="array" ref="F13">_xlfn.IFS(C13&gt;=10,7%,C13&gt;=7,5%,C13&lt;7,0%)</f>
        <v>7.0000000000000007E-2</v>
      </c>
    </row>
    <row r="14" spans="1:6" x14ac:dyDescent="0.25">
      <c r="A14" s="4">
        <v>44214</v>
      </c>
      <c r="B14" s="5" t="s">
        <v>56</v>
      </c>
      <c r="C14" s="5">
        <v>13</v>
      </c>
      <c r="D14" s="5" t="s">
        <v>65</v>
      </c>
      <c r="E14" s="5" t="s">
        <v>63</v>
      </c>
      <c r="F14" s="6" cm="1">
        <f t="array" ref="F14">_xlfn.IFS(C14&gt;=10,7%,C14&gt;=7,5%,C14&lt;7,0%)</f>
        <v>7.0000000000000007E-2</v>
      </c>
    </row>
    <row r="15" spans="1:6" x14ac:dyDescent="0.25">
      <c r="A15" s="4">
        <v>44214</v>
      </c>
      <c r="B15" s="5" t="s">
        <v>33</v>
      </c>
      <c r="C15" s="5">
        <v>3</v>
      </c>
      <c r="D15" s="5" t="s">
        <v>63</v>
      </c>
      <c r="E15" s="5" t="s">
        <v>64</v>
      </c>
      <c r="F15" s="6" cm="1">
        <f t="array" ref="F15">_xlfn.IFS(C15&gt;=10,7%,C15&gt;=7,5%,C15&lt;7,0%)</f>
        <v>0</v>
      </c>
    </row>
    <row r="16" spans="1:6" x14ac:dyDescent="0.25">
      <c r="A16" s="4">
        <v>44215</v>
      </c>
      <c r="B16" s="5" t="s">
        <v>46</v>
      </c>
      <c r="C16" s="5">
        <v>6</v>
      </c>
      <c r="D16" s="5" t="s">
        <v>65</v>
      </c>
      <c r="E16" s="5" t="s">
        <v>64</v>
      </c>
      <c r="F16" s="6" cm="1">
        <f t="array" ref="F16">_xlfn.IFS(C16&gt;=10,7%,C16&gt;=7,5%,C16&lt;7,0%)</f>
        <v>0</v>
      </c>
    </row>
    <row r="17" spans="1:6" x14ac:dyDescent="0.25">
      <c r="A17" s="4">
        <v>44216</v>
      </c>
      <c r="B17" s="5" t="s">
        <v>45</v>
      </c>
      <c r="C17" s="5">
        <v>4</v>
      </c>
      <c r="D17" s="5" t="s">
        <v>65</v>
      </c>
      <c r="E17" s="5" t="s">
        <v>64</v>
      </c>
      <c r="F17" s="6" cm="1">
        <f t="array" ref="F17">_xlfn.IFS(C17&gt;=10,7%,C17&gt;=7,5%,C17&lt;7,0%)</f>
        <v>0</v>
      </c>
    </row>
    <row r="18" spans="1:6" x14ac:dyDescent="0.25">
      <c r="A18" s="4">
        <v>44216</v>
      </c>
      <c r="B18" s="5" t="s">
        <v>29</v>
      </c>
      <c r="C18" s="5">
        <v>4</v>
      </c>
      <c r="D18" s="5" t="s">
        <v>65</v>
      </c>
      <c r="E18" s="5" t="s">
        <v>64</v>
      </c>
      <c r="F18" s="6" cm="1">
        <f t="array" ref="F18">_xlfn.IFS(C18&gt;=10,7%,C18&gt;=7,5%,C18&lt;7,0%)</f>
        <v>0</v>
      </c>
    </row>
    <row r="19" spans="1:6" x14ac:dyDescent="0.25">
      <c r="A19" s="4">
        <v>44217</v>
      </c>
      <c r="B19" s="5" t="s">
        <v>9</v>
      </c>
      <c r="C19" s="5">
        <v>15</v>
      </c>
      <c r="D19" s="5" t="s">
        <v>62</v>
      </c>
      <c r="E19" s="5" t="s">
        <v>64</v>
      </c>
      <c r="F19" s="6" cm="1">
        <f t="array" ref="F19">_xlfn.IFS(C19&gt;=10,7%,C19&gt;=7,5%,C19&lt;7,0%)</f>
        <v>7.0000000000000007E-2</v>
      </c>
    </row>
    <row r="20" spans="1:6" x14ac:dyDescent="0.25">
      <c r="A20" s="4">
        <v>44217</v>
      </c>
      <c r="B20" s="5" t="s">
        <v>8</v>
      </c>
      <c r="C20" s="5">
        <v>9</v>
      </c>
      <c r="D20" s="5" t="s">
        <v>65</v>
      </c>
      <c r="E20" s="5" t="s">
        <v>63</v>
      </c>
      <c r="F20" s="6" cm="1">
        <f t="array" ref="F20">_xlfn.IFS(C20&gt;=10,7%,C20&gt;=7,5%,C20&lt;7,0%)</f>
        <v>0.05</v>
      </c>
    </row>
    <row r="21" spans="1:6" x14ac:dyDescent="0.25">
      <c r="A21" s="4">
        <v>44217</v>
      </c>
      <c r="B21" s="5" t="s">
        <v>54</v>
      </c>
      <c r="C21" s="5">
        <v>6</v>
      </c>
      <c r="D21" s="5" t="s">
        <v>65</v>
      </c>
      <c r="E21" s="5" t="s">
        <v>63</v>
      </c>
      <c r="F21" s="6" cm="1">
        <f t="array" ref="F21">_xlfn.IFS(C21&gt;=10,7%,C21&gt;=7,5%,C21&lt;7,0%)</f>
        <v>0</v>
      </c>
    </row>
    <row r="22" spans="1:6" x14ac:dyDescent="0.25">
      <c r="A22" s="4">
        <v>44221</v>
      </c>
      <c r="B22" s="5" t="s">
        <v>45</v>
      </c>
      <c r="C22" s="5">
        <v>6</v>
      </c>
      <c r="D22" s="5" t="s">
        <v>65</v>
      </c>
      <c r="E22" s="5" t="s">
        <v>64</v>
      </c>
      <c r="F22" s="6" cm="1">
        <f t="array" ref="F22">_xlfn.IFS(C22&gt;=10,7%,C22&gt;=7,5%,C22&lt;7,0%)</f>
        <v>0</v>
      </c>
    </row>
    <row r="23" spans="1:6" x14ac:dyDescent="0.25">
      <c r="A23" s="4">
        <v>44221</v>
      </c>
      <c r="B23" s="5" t="s">
        <v>46</v>
      </c>
      <c r="C23" s="5">
        <v>7</v>
      </c>
      <c r="D23" s="5" t="s">
        <v>65</v>
      </c>
      <c r="E23" s="5" t="s">
        <v>63</v>
      </c>
      <c r="F23" s="6" cm="1">
        <f t="array" ref="F23">_xlfn.IFS(C23&gt;=10,7%,C23&gt;=7,5%,C23&lt;7,0%)</f>
        <v>0.05</v>
      </c>
    </row>
    <row r="24" spans="1:6" x14ac:dyDescent="0.25">
      <c r="A24" s="4">
        <v>44221</v>
      </c>
      <c r="B24" s="5" t="s">
        <v>42</v>
      </c>
      <c r="C24" s="5">
        <v>14</v>
      </c>
      <c r="D24" s="5" t="s">
        <v>65</v>
      </c>
      <c r="E24" s="5" t="s">
        <v>63</v>
      </c>
      <c r="F24" s="6" cm="1">
        <f t="array" ref="F24">_xlfn.IFS(C24&gt;=10,7%,C24&gt;=7,5%,C24&lt;7,0%)</f>
        <v>7.0000000000000007E-2</v>
      </c>
    </row>
    <row r="25" spans="1:6" x14ac:dyDescent="0.25">
      <c r="A25" s="4">
        <v>44222</v>
      </c>
      <c r="B25" s="5" t="s">
        <v>56</v>
      </c>
      <c r="C25" s="5">
        <v>9</v>
      </c>
      <c r="D25" s="5" t="s">
        <v>62</v>
      </c>
      <c r="E25" s="5" t="s">
        <v>64</v>
      </c>
      <c r="F25" s="6" cm="1">
        <f t="array" ref="F25">_xlfn.IFS(C25&gt;=10,7%,C25&gt;=7,5%,C25&lt;7,0%)</f>
        <v>0.05</v>
      </c>
    </row>
    <row r="26" spans="1:6" x14ac:dyDescent="0.25">
      <c r="A26" s="4">
        <v>44222</v>
      </c>
      <c r="B26" s="5" t="s">
        <v>13</v>
      </c>
      <c r="C26" s="5">
        <v>7</v>
      </c>
      <c r="D26" s="5" t="s">
        <v>63</v>
      </c>
      <c r="E26" s="5" t="s">
        <v>64</v>
      </c>
      <c r="F26" s="6" cm="1">
        <f t="array" ref="F26">_xlfn.IFS(C26&gt;=10,7%,C26&gt;=7,5%,C26&lt;7,0%)</f>
        <v>0.05</v>
      </c>
    </row>
    <row r="27" spans="1:6" x14ac:dyDescent="0.25">
      <c r="A27" s="4">
        <v>44222</v>
      </c>
      <c r="B27" s="5" t="s">
        <v>4</v>
      </c>
      <c r="C27" s="5">
        <v>7</v>
      </c>
      <c r="D27" s="5" t="s">
        <v>63</v>
      </c>
      <c r="E27" s="5" t="s">
        <v>63</v>
      </c>
      <c r="F27" s="6" cm="1">
        <f t="array" ref="F27">_xlfn.IFS(C27&gt;=10,7%,C27&gt;=7,5%,C27&lt;7,0%)</f>
        <v>0.05</v>
      </c>
    </row>
    <row r="28" spans="1:6" x14ac:dyDescent="0.25">
      <c r="A28" s="4">
        <v>44223</v>
      </c>
      <c r="B28" s="5" t="s">
        <v>52</v>
      </c>
      <c r="C28" s="5">
        <v>7</v>
      </c>
      <c r="D28" s="5" t="s">
        <v>62</v>
      </c>
      <c r="E28" s="5" t="s">
        <v>63</v>
      </c>
      <c r="F28" s="6" cm="1">
        <f t="array" ref="F28">_xlfn.IFS(C28&gt;=10,7%,C28&gt;=7,5%,C28&lt;7,0%)</f>
        <v>0.05</v>
      </c>
    </row>
    <row r="29" spans="1:6" x14ac:dyDescent="0.25">
      <c r="A29" s="4">
        <v>44223</v>
      </c>
      <c r="B29" s="5" t="s">
        <v>43</v>
      </c>
      <c r="C29" s="5">
        <v>3</v>
      </c>
      <c r="D29" s="5" t="s">
        <v>62</v>
      </c>
      <c r="E29" s="5" t="s">
        <v>63</v>
      </c>
      <c r="F29" s="6" cm="1">
        <f t="array" ref="F29">_xlfn.IFS(C29&gt;=10,7%,C29&gt;=7,5%,C29&lt;7,0%)</f>
        <v>0</v>
      </c>
    </row>
    <row r="30" spans="1:6" x14ac:dyDescent="0.25">
      <c r="A30" s="4">
        <v>44224</v>
      </c>
      <c r="B30" s="5" t="s">
        <v>9</v>
      </c>
      <c r="C30" s="5">
        <v>10</v>
      </c>
      <c r="D30" s="5" t="s">
        <v>63</v>
      </c>
      <c r="E30" s="5" t="s">
        <v>64</v>
      </c>
      <c r="F30" s="6" cm="1">
        <f t="array" ref="F30">_xlfn.IFS(C30&gt;=10,7%,C30&gt;=7,5%,C30&lt;7,0%)</f>
        <v>7.0000000000000007E-2</v>
      </c>
    </row>
    <row r="31" spans="1:6" x14ac:dyDescent="0.25">
      <c r="A31" s="4">
        <v>44224</v>
      </c>
      <c r="B31" s="5" t="s">
        <v>40</v>
      </c>
      <c r="C31" s="5">
        <v>2</v>
      </c>
      <c r="D31" s="5" t="s">
        <v>65</v>
      </c>
      <c r="E31" s="5" t="s">
        <v>64</v>
      </c>
      <c r="F31" s="6" cm="1">
        <f t="array" ref="F31">_xlfn.IFS(C31&gt;=10,7%,C31&gt;=7,5%,C31&lt;7,0%)</f>
        <v>0</v>
      </c>
    </row>
    <row r="32" spans="1:6" x14ac:dyDescent="0.25">
      <c r="A32" s="4">
        <v>44229</v>
      </c>
      <c r="B32" s="5" t="s">
        <v>18</v>
      </c>
      <c r="C32" s="5">
        <v>7</v>
      </c>
      <c r="D32" s="5" t="s">
        <v>63</v>
      </c>
      <c r="E32" s="5" t="s">
        <v>63</v>
      </c>
      <c r="F32" s="6" cm="1">
        <f t="array" ref="F32">_xlfn.IFS(C32&gt;=10,7%,C32&gt;=7,5%,C32&lt;7,0%)</f>
        <v>0.05</v>
      </c>
    </row>
    <row r="33" spans="1:6" x14ac:dyDescent="0.25">
      <c r="A33" s="4">
        <v>44230</v>
      </c>
      <c r="B33" s="5" t="s">
        <v>25</v>
      </c>
      <c r="C33" s="5">
        <v>13</v>
      </c>
      <c r="D33" s="5" t="s">
        <v>65</v>
      </c>
      <c r="E33" s="5" t="s">
        <v>63</v>
      </c>
      <c r="F33" s="6" cm="1">
        <f t="array" ref="F33">_xlfn.IFS(C33&gt;=10,7%,C33&gt;=7,5%,C33&lt;7,0%)</f>
        <v>7.0000000000000007E-2</v>
      </c>
    </row>
    <row r="34" spans="1:6" x14ac:dyDescent="0.25">
      <c r="A34" s="4">
        <v>44230</v>
      </c>
      <c r="B34" s="5" t="s">
        <v>32</v>
      </c>
      <c r="C34" s="5">
        <v>2</v>
      </c>
      <c r="D34" s="5" t="s">
        <v>62</v>
      </c>
      <c r="E34" s="5" t="s">
        <v>64</v>
      </c>
      <c r="F34" s="6" cm="1">
        <f t="array" ref="F34">_xlfn.IFS(C34&gt;=10,7%,C34&gt;=7,5%,C34&lt;7,0%)</f>
        <v>0</v>
      </c>
    </row>
    <row r="35" spans="1:6" x14ac:dyDescent="0.25">
      <c r="A35" s="4">
        <v>44231</v>
      </c>
      <c r="B35" s="5" t="s">
        <v>48</v>
      </c>
      <c r="C35" s="5">
        <v>4</v>
      </c>
      <c r="D35" s="5" t="s">
        <v>63</v>
      </c>
      <c r="E35" s="5" t="s">
        <v>63</v>
      </c>
      <c r="F35" s="6" cm="1">
        <f t="array" ref="F35">_xlfn.IFS(C35&gt;=10,7%,C35&gt;=7,5%,C35&lt;7,0%)</f>
        <v>0</v>
      </c>
    </row>
    <row r="36" spans="1:6" x14ac:dyDescent="0.25">
      <c r="A36" s="4">
        <v>44232</v>
      </c>
      <c r="B36" s="5" t="s">
        <v>55</v>
      </c>
      <c r="C36" s="5">
        <v>7</v>
      </c>
      <c r="D36" s="5" t="s">
        <v>63</v>
      </c>
      <c r="E36" s="5" t="s">
        <v>64</v>
      </c>
      <c r="F36" s="6" cm="1">
        <f t="array" ref="F36">_xlfn.IFS(C36&gt;=10,7%,C36&gt;=7,5%,C36&lt;7,0%)</f>
        <v>0.05</v>
      </c>
    </row>
    <row r="37" spans="1:6" x14ac:dyDescent="0.25">
      <c r="A37" s="4">
        <v>44232</v>
      </c>
      <c r="B37" s="5" t="s">
        <v>11</v>
      </c>
      <c r="C37" s="5">
        <v>1</v>
      </c>
      <c r="D37" s="5" t="s">
        <v>65</v>
      </c>
      <c r="E37" s="5" t="s">
        <v>64</v>
      </c>
      <c r="F37" s="6" cm="1">
        <f t="array" ref="F37">_xlfn.IFS(C37&gt;=10,7%,C37&gt;=7,5%,C37&lt;7,0%)</f>
        <v>0</v>
      </c>
    </row>
    <row r="38" spans="1:6" x14ac:dyDescent="0.25">
      <c r="A38" s="4">
        <v>44232</v>
      </c>
      <c r="B38" s="5" t="s">
        <v>55</v>
      </c>
      <c r="C38" s="5">
        <v>9</v>
      </c>
      <c r="D38" s="5" t="s">
        <v>65</v>
      </c>
      <c r="E38" s="5" t="s">
        <v>64</v>
      </c>
      <c r="F38" s="6" cm="1">
        <f t="array" ref="F38">_xlfn.IFS(C38&gt;=10,7%,C38&gt;=7,5%,C38&lt;7,0%)</f>
        <v>0.05</v>
      </c>
    </row>
    <row r="39" spans="1:6" x14ac:dyDescent="0.25">
      <c r="A39" s="4">
        <v>44233</v>
      </c>
      <c r="B39" s="5" t="s">
        <v>46</v>
      </c>
      <c r="C39" s="5">
        <v>1</v>
      </c>
      <c r="D39" s="5" t="s">
        <v>65</v>
      </c>
      <c r="E39" s="5" t="s">
        <v>64</v>
      </c>
      <c r="F39" s="6" cm="1">
        <f t="array" ref="F39">_xlfn.IFS(C39&gt;=10,7%,C39&gt;=7,5%,C39&lt;7,0%)</f>
        <v>0</v>
      </c>
    </row>
    <row r="40" spans="1:6" x14ac:dyDescent="0.25">
      <c r="A40" s="4">
        <v>44236</v>
      </c>
      <c r="B40" s="5" t="s">
        <v>45</v>
      </c>
      <c r="C40" s="5">
        <v>14</v>
      </c>
      <c r="D40" s="5" t="s">
        <v>65</v>
      </c>
      <c r="E40" s="5" t="s">
        <v>63</v>
      </c>
      <c r="F40" s="6" cm="1">
        <f t="array" ref="F40">_xlfn.IFS(C40&gt;=10,7%,C40&gt;=7,5%,C40&lt;7,0%)</f>
        <v>7.0000000000000007E-2</v>
      </c>
    </row>
    <row r="41" spans="1:6" x14ac:dyDescent="0.25">
      <c r="A41" s="4">
        <v>44239</v>
      </c>
      <c r="B41" s="5" t="s">
        <v>15</v>
      </c>
      <c r="C41" s="5">
        <v>7</v>
      </c>
      <c r="D41" s="5" t="s">
        <v>65</v>
      </c>
      <c r="E41" s="5" t="s">
        <v>64</v>
      </c>
      <c r="F41" s="6" cm="1">
        <f t="array" ref="F41">_xlfn.IFS(C41&gt;=10,7%,C41&gt;=7,5%,C41&lt;7,0%)</f>
        <v>0.05</v>
      </c>
    </row>
    <row r="42" spans="1:6" x14ac:dyDescent="0.25">
      <c r="A42" s="4">
        <v>44239</v>
      </c>
      <c r="B42" s="5" t="s">
        <v>33</v>
      </c>
      <c r="C42" s="5">
        <v>9</v>
      </c>
      <c r="D42" s="5" t="s">
        <v>63</v>
      </c>
      <c r="E42" s="5" t="s">
        <v>64</v>
      </c>
      <c r="F42" s="6" cm="1">
        <f t="array" ref="F42">_xlfn.IFS(C42&gt;=10,7%,C42&gt;=7,5%,C42&lt;7,0%)</f>
        <v>0.05</v>
      </c>
    </row>
    <row r="43" spans="1:6" x14ac:dyDescent="0.25">
      <c r="A43" s="4">
        <v>44242</v>
      </c>
      <c r="B43" s="5" t="s">
        <v>38</v>
      </c>
      <c r="C43" s="5">
        <v>4</v>
      </c>
      <c r="D43" s="5" t="s">
        <v>65</v>
      </c>
      <c r="E43" s="5" t="s">
        <v>63</v>
      </c>
      <c r="F43" s="6" cm="1">
        <f t="array" ref="F43">_xlfn.IFS(C43&gt;=10,7%,C43&gt;=7,5%,C43&lt;7,0%)</f>
        <v>0</v>
      </c>
    </row>
    <row r="44" spans="1:6" x14ac:dyDescent="0.25">
      <c r="A44" s="4">
        <v>44245</v>
      </c>
      <c r="B44" s="5" t="s">
        <v>24</v>
      </c>
      <c r="C44" s="5">
        <v>6</v>
      </c>
      <c r="D44" s="5" t="s">
        <v>63</v>
      </c>
      <c r="E44" s="5" t="s">
        <v>64</v>
      </c>
      <c r="F44" s="6" cm="1">
        <f t="array" ref="F44">_xlfn.IFS(C44&gt;=10,7%,C44&gt;=7,5%,C44&lt;7,0%)</f>
        <v>0</v>
      </c>
    </row>
    <row r="45" spans="1:6" x14ac:dyDescent="0.25">
      <c r="A45" s="4">
        <v>44247</v>
      </c>
      <c r="B45" s="5" t="s">
        <v>41</v>
      </c>
      <c r="C45" s="5">
        <v>11</v>
      </c>
      <c r="D45" s="5" t="s">
        <v>63</v>
      </c>
      <c r="E45" s="5" t="s">
        <v>64</v>
      </c>
      <c r="F45" s="6" cm="1">
        <f t="array" ref="F45">_xlfn.IFS(C45&gt;=10,7%,C45&gt;=7,5%,C45&lt;7,0%)</f>
        <v>7.0000000000000007E-2</v>
      </c>
    </row>
    <row r="46" spans="1:6" x14ac:dyDescent="0.25">
      <c r="A46" s="4">
        <v>44249</v>
      </c>
      <c r="B46" s="5" t="s">
        <v>22</v>
      </c>
      <c r="C46" s="5">
        <v>5</v>
      </c>
      <c r="D46" s="5" t="s">
        <v>63</v>
      </c>
      <c r="E46" s="5" t="s">
        <v>64</v>
      </c>
      <c r="F46" s="6" cm="1">
        <f t="array" ref="F46">_xlfn.IFS(C46&gt;=10,7%,C46&gt;=7,5%,C46&lt;7,0%)</f>
        <v>0</v>
      </c>
    </row>
    <row r="47" spans="1:6" x14ac:dyDescent="0.25">
      <c r="A47" s="4">
        <v>44250</v>
      </c>
      <c r="B47" s="5" t="s">
        <v>35</v>
      </c>
      <c r="C47" s="5">
        <v>3</v>
      </c>
      <c r="D47" s="5" t="s">
        <v>65</v>
      </c>
      <c r="E47" s="5" t="s">
        <v>64</v>
      </c>
      <c r="F47" s="6" cm="1">
        <f t="array" ref="F47">_xlfn.IFS(C47&gt;=10,7%,C47&gt;=7,5%,C47&lt;7,0%)</f>
        <v>0</v>
      </c>
    </row>
    <row r="48" spans="1:6" x14ac:dyDescent="0.25">
      <c r="A48" s="4">
        <v>44250</v>
      </c>
      <c r="B48" s="5" t="s">
        <v>11</v>
      </c>
      <c r="C48" s="5">
        <v>2</v>
      </c>
      <c r="D48" s="5" t="s">
        <v>65</v>
      </c>
      <c r="E48" s="5" t="s">
        <v>63</v>
      </c>
      <c r="F48" s="6" cm="1">
        <f t="array" ref="F48">_xlfn.IFS(C48&gt;=10,7%,C48&gt;=7,5%,C48&lt;7,0%)</f>
        <v>0</v>
      </c>
    </row>
    <row r="49" spans="1:6" x14ac:dyDescent="0.25">
      <c r="A49" s="4">
        <v>44252</v>
      </c>
      <c r="B49" s="5" t="s">
        <v>7</v>
      </c>
      <c r="C49" s="5">
        <v>4</v>
      </c>
      <c r="D49" s="5" t="s">
        <v>62</v>
      </c>
      <c r="E49" s="5" t="s">
        <v>63</v>
      </c>
      <c r="F49" s="6" cm="1">
        <f t="array" ref="F49">_xlfn.IFS(C49&gt;=10,7%,C49&gt;=7,5%,C49&lt;7,0%)</f>
        <v>0</v>
      </c>
    </row>
    <row r="50" spans="1:6" x14ac:dyDescent="0.25">
      <c r="A50" s="4">
        <v>44252</v>
      </c>
      <c r="B50" s="5" t="s">
        <v>43</v>
      </c>
      <c r="C50" s="5">
        <v>11</v>
      </c>
      <c r="D50" s="5" t="s">
        <v>63</v>
      </c>
      <c r="E50" s="5" t="s">
        <v>64</v>
      </c>
      <c r="F50" s="6" cm="1">
        <f t="array" ref="F50">_xlfn.IFS(C50&gt;=10,7%,C50&gt;=7,5%,C50&lt;7,0%)</f>
        <v>7.0000000000000007E-2</v>
      </c>
    </row>
    <row r="51" spans="1:6" x14ac:dyDescent="0.25">
      <c r="A51" s="4">
        <v>44252</v>
      </c>
      <c r="B51" s="5" t="s">
        <v>41</v>
      </c>
      <c r="C51" s="5">
        <v>2</v>
      </c>
      <c r="D51" s="5" t="s">
        <v>65</v>
      </c>
      <c r="E51" s="5" t="s">
        <v>63</v>
      </c>
      <c r="F51" s="6" cm="1">
        <f t="array" ref="F51">_xlfn.IFS(C51&gt;=10,7%,C51&gt;=7,5%,C51&lt;7,0%)</f>
        <v>0</v>
      </c>
    </row>
    <row r="52" spans="1:6" x14ac:dyDescent="0.25">
      <c r="A52" s="4">
        <v>44254</v>
      </c>
      <c r="B52" s="5" t="s">
        <v>27</v>
      </c>
      <c r="C52" s="5">
        <v>11</v>
      </c>
      <c r="D52" s="5" t="s">
        <v>62</v>
      </c>
      <c r="E52" s="5" t="s">
        <v>63</v>
      </c>
      <c r="F52" s="6" cm="1">
        <f t="array" ref="F52">_xlfn.IFS(C52&gt;=10,7%,C52&gt;=7,5%,C52&lt;7,0%)</f>
        <v>7.0000000000000007E-2</v>
      </c>
    </row>
    <row r="53" spans="1:6" x14ac:dyDescent="0.25">
      <c r="A53" s="4">
        <v>44258</v>
      </c>
      <c r="B53" s="5" t="s">
        <v>20</v>
      </c>
      <c r="C53" s="5">
        <v>1</v>
      </c>
      <c r="D53" s="5" t="s">
        <v>65</v>
      </c>
      <c r="E53" s="5" t="s">
        <v>63</v>
      </c>
      <c r="F53" s="6" cm="1">
        <f t="array" ref="F53">_xlfn.IFS(C53&gt;=10,7%,C53&gt;=7,5%,C53&lt;7,0%)</f>
        <v>0</v>
      </c>
    </row>
    <row r="54" spans="1:6" x14ac:dyDescent="0.25">
      <c r="A54" s="4">
        <v>44262</v>
      </c>
      <c r="B54" s="5" t="s">
        <v>31</v>
      </c>
      <c r="C54" s="5">
        <v>9</v>
      </c>
      <c r="D54" s="5" t="s">
        <v>65</v>
      </c>
      <c r="E54" s="5" t="s">
        <v>64</v>
      </c>
      <c r="F54" s="6" cm="1">
        <f t="array" ref="F54">_xlfn.IFS(C54&gt;=10,7%,C54&gt;=7,5%,C54&lt;7,0%)</f>
        <v>0.05</v>
      </c>
    </row>
    <row r="55" spans="1:6" x14ac:dyDescent="0.25">
      <c r="A55" s="4">
        <v>44263</v>
      </c>
      <c r="B55" s="5" t="s">
        <v>38</v>
      </c>
      <c r="C55" s="5">
        <v>6</v>
      </c>
      <c r="D55" s="5" t="s">
        <v>63</v>
      </c>
      <c r="E55" s="5" t="s">
        <v>64</v>
      </c>
      <c r="F55" s="6" cm="1">
        <f t="array" ref="F55">_xlfn.IFS(C55&gt;=10,7%,C55&gt;=7,5%,C55&lt;7,0%)</f>
        <v>0</v>
      </c>
    </row>
    <row r="56" spans="1:6" x14ac:dyDescent="0.25">
      <c r="A56" s="4">
        <v>44263</v>
      </c>
      <c r="B56" s="5" t="s">
        <v>56</v>
      </c>
      <c r="C56" s="5">
        <v>9</v>
      </c>
      <c r="D56" s="5" t="s">
        <v>63</v>
      </c>
      <c r="E56" s="5" t="s">
        <v>63</v>
      </c>
      <c r="F56" s="6" cm="1">
        <f t="array" ref="F56">_xlfn.IFS(C56&gt;=10,7%,C56&gt;=7,5%,C56&lt;7,0%)</f>
        <v>0.05</v>
      </c>
    </row>
    <row r="57" spans="1:6" x14ac:dyDescent="0.25">
      <c r="A57" s="4">
        <v>44264</v>
      </c>
      <c r="B57" s="5" t="s">
        <v>40</v>
      </c>
      <c r="C57" s="5">
        <v>6</v>
      </c>
      <c r="D57" s="5" t="s">
        <v>62</v>
      </c>
      <c r="E57" s="5" t="s">
        <v>63</v>
      </c>
      <c r="F57" s="6" cm="1">
        <f t="array" ref="F57">_xlfn.IFS(C57&gt;=10,7%,C57&gt;=7,5%,C57&lt;7,0%)</f>
        <v>0</v>
      </c>
    </row>
    <row r="58" spans="1:6" x14ac:dyDescent="0.25">
      <c r="A58" s="4">
        <v>44266</v>
      </c>
      <c r="B58" s="5" t="s">
        <v>35</v>
      </c>
      <c r="C58" s="5">
        <v>11</v>
      </c>
      <c r="D58" s="5" t="s">
        <v>65</v>
      </c>
      <c r="E58" s="5" t="s">
        <v>64</v>
      </c>
      <c r="F58" s="6" cm="1">
        <f t="array" ref="F58">_xlfn.IFS(C58&gt;=10,7%,C58&gt;=7,5%,C58&lt;7,0%)</f>
        <v>7.0000000000000007E-2</v>
      </c>
    </row>
    <row r="59" spans="1:6" x14ac:dyDescent="0.25">
      <c r="A59" s="4">
        <v>44268</v>
      </c>
      <c r="B59" s="5" t="s">
        <v>39</v>
      </c>
      <c r="C59" s="5">
        <v>10</v>
      </c>
      <c r="D59" s="5" t="s">
        <v>62</v>
      </c>
      <c r="E59" s="5" t="s">
        <v>64</v>
      </c>
      <c r="F59" s="6" cm="1">
        <f t="array" ref="F59">_xlfn.IFS(C59&gt;=10,7%,C59&gt;=7,5%,C59&lt;7,0%)</f>
        <v>7.0000000000000007E-2</v>
      </c>
    </row>
    <row r="60" spans="1:6" x14ac:dyDescent="0.25">
      <c r="A60" s="4">
        <v>44270</v>
      </c>
      <c r="B60" s="5" t="s">
        <v>51</v>
      </c>
      <c r="C60" s="5">
        <v>11</v>
      </c>
      <c r="D60" s="5" t="s">
        <v>63</v>
      </c>
      <c r="E60" s="5" t="s">
        <v>64</v>
      </c>
      <c r="F60" s="6" cm="1">
        <f t="array" ref="F60">_xlfn.IFS(C60&gt;=10,7%,C60&gt;=7,5%,C60&lt;7,0%)</f>
        <v>7.0000000000000007E-2</v>
      </c>
    </row>
    <row r="61" spans="1:6" x14ac:dyDescent="0.25">
      <c r="A61" s="4">
        <v>44271</v>
      </c>
      <c r="B61" s="5" t="s">
        <v>21</v>
      </c>
      <c r="C61" s="5">
        <v>14</v>
      </c>
      <c r="D61" s="5" t="s">
        <v>65</v>
      </c>
      <c r="E61" s="5" t="s">
        <v>64</v>
      </c>
      <c r="F61" s="6" cm="1">
        <f t="array" ref="F61">_xlfn.IFS(C61&gt;=10,7%,C61&gt;=7,5%,C61&lt;7,0%)</f>
        <v>7.0000000000000007E-2</v>
      </c>
    </row>
    <row r="62" spans="1:6" x14ac:dyDescent="0.25">
      <c r="A62" s="4">
        <v>44273</v>
      </c>
      <c r="B62" s="5" t="s">
        <v>54</v>
      </c>
      <c r="C62" s="5">
        <v>8</v>
      </c>
      <c r="D62" s="5" t="s">
        <v>62</v>
      </c>
      <c r="E62" s="5" t="s">
        <v>64</v>
      </c>
      <c r="F62" s="6" cm="1">
        <f t="array" ref="F62">_xlfn.IFS(C62&gt;=10,7%,C62&gt;=7,5%,C62&lt;7,0%)</f>
        <v>0.05</v>
      </c>
    </row>
    <row r="63" spans="1:6" x14ac:dyDescent="0.25">
      <c r="A63" s="4">
        <v>44274</v>
      </c>
      <c r="B63" s="5" t="s">
        <v>39</v>
      </c>
      <c r="C63" s="5">
        <v>9</v>
      </c>
      <c r="D63" s="5" t="s">
        <v>63</v>
      </c>
      <c r="E63" s="5" t="s">
        <v>64</v>
      </c>
      <c r="F63" s="6" cm="1">
        <f t="array" ref="F63">_xlfn.IFS(C63&gt;=10,7%,C63&gt;=7,5%,C63&lt;7,0%)</f>
        <v>0.05</v>
      </c>
    </row>
    <row r="64" spans="1:6" x14ac:dyDescent="0.25">
      <c r="A64" s="4">
        <v>44276</v>
      </c>
      <c r="B64" s="5" t="s">
        <v>29</v>
      </c>
      <c r="C64" s="5">
        <v>13</v>
      </c>
      <c r="D64" s="5" t="s">
        <v>63</v>
      </c>
      <c r="E64" s="5" t="s">
        <v>63</v>
      </c>
      <c r="F64" s="6" cm="1">
        <f t="array" ref="F64">_xlfn.IFS(C64&gt;=10,7%,C64&gt;=7,5%,C64&lt;7,0%)</f>
        <v>7.0000000000000007E-2</v>
      </c>
    </row>
    <row r="65" spans="1:6" x14ac:dyDescent="0.25">
      <c r="A65" s="4">
        <v>44276</v>
      </c>
      <c r="B65" s="5" t="s">
        <v>51</v>
      </c>
      <c r="C65" s="5">
        <v>7</v>
      </c>
      <c r="D65" s="5" t="s">
        <v>65</v>
      </c>
      <c r="E65" s="5" t="s">
        <v>63</v>
      </c>
      <c r="F65" s="6" cm="1">
        <f t="array" ref="F65">_xlfn.IFS(C65&gt;=10,7%,C65&gt;=7,5%,C65&lt;7,0%)</f>
        <v>0.05</v>
      </c>
    </row>
    <row r="66" spans="1:6" x14ac:dyDescent="0.25">
      <c r="A66" s="4">
        <v>44277</v>
      </c>
      <c r="B66" s="5" t="s">
        <v>7</v>
      </c>
      <c r="C66" s="5">
        <v>8</v>
      </c>
      <c r="D66" s="5" t="s">
        <v>63</v>
      </c>
      <c r="E66" s="5" t="s">
        <v>63</v>
      </c>
      <c r="F66" s="6" cm="1">
        <f t="array" ref="F66">_xlfn.IFS(C66&gt;=10,7%,C66&gt;=7,5%,C66&lt;7,0%)</f>
        <v>0.05</v>
      </c>
    </row>
    <row r="67" spans="1:6" x14ac:dyDescent="0.25">
      <c r="A67" s="4">
        <v>44277</v>
      </c>
      <c r="B67" s="5" t="s">
        <v>21</v>
      </c>
      <c r="C67" s="5">
        <v>4</v>
      </c>
      <c r="D67" s="5" t="s">
        <v>63</v>
      </c>
      <c r="E67" s="5" t="s">
        <v>63</v>
      </c>
      <c r="F67" s="6" cm="1">
        <f t="array" ref="F67">_xlfn.IFS(C67&gt;=10,7%,C67&gt;=7,5%,C67&lt;7,0%)</f>
        <v>0</v>
      </c>
    </row>
    <row r="68" spans="1:6" x14ac:dyDescent="0.25">
      <c r="A68" s="4">
        <v>44280</v>
      </c>
      <c r="B68" s="5" t="s">
        <v>34</v>
      </c>
      <c r="C68" s="5">
        <v>14</v>
      </c>
      <c r="D68" s="5" t="s">
        <v>63</v>
      </c>
      <c r="E68" s="5" t="s">
        <v>64</v>
      </c>
      <c r="F68" s="6" cm="1">
        <f t="array" ref="F68">_xlfn.IFS(C68&gt;=10,7%,C68&gt;=7,5%,C68&lt;7,0%)</f>
        <v>7.0000000000000007E-2</v>
      </c>
    </row>
    <row r="69" spans="1:6" x14ac:dyDescent="0.25">
      <c r="A69" s="4">
        <v>44280</v>
      </c>
      <c r="B69" s="5" t="s">
        <v>13</v>
      </c>
      <c r="C69" s="5">
        <v>4</v>
      </c>
      <c r="D69" s="5" t="s">
        <v>65</v>
      </c>
      <c r="E69" s="5" t="s">
        <v>64</v>
      </c>
      <c r="F69" s="6" cm="1">
        <f t="array" ref="F69">_xlfn.IFS(C69&gt;=10,7%,C69&gt;=7,5%,C69&lt;7,0%)</f>
        <v>0</v>
      </c>
    </row>
    <row r="70" spans="1:6" x14ac:dyDescent="0.25">
      <c r="A70" s="4">
        <v>44280</v>
      </c>
      <c r="B70" s="5" t="s">
        <v>40</v>
      </c>
      <c r="C70" s="5">
        <v>8</v>
      </c>
      <c r="D70" s="5" t="s">
        <v>65</v>
      </c>
      <c r="E70" s="5" t="s">
        <v>64</v>
      </c>
      <c r="F70" s="6" cm="1">
        <f t="array" ref="F70">_xlfn.IFS(C70&gt;=10,7%,C70&gt;=7,5%,C70&lt;7,0%)</f>
        <v>0.05</v>
      </c>
    </row>
    <row r="71" spans="1:6" x14ac:dyDescent="0.25">
      <c r="A71" s="4">
        <v>44280</v>
      </c>
      <c r="B71" s="5" t="s">
        <v>50</v>
      </c>
      <c r="C71" s="5">
        <v>2</v>
      </c>
      <c r="D71" s="5" t="s">
        <v>65</v>
      </c>
      <c r="E71" s="5" t="s">
        <v>63</v>
      </c>
      <c r="F71" s="6" cm="1">
        <f t="array" ref="F71">_xlfn.IFS(C71&gt;=10,7%,C71&gt;=7,5%,C71&lt;7,0%)</f>
        <v>0</v>
      </c>
    </row>
    <row r="72" spans="1:6" x14ac:dyDescent="0.25">
      <c r="A72" s="4">
        <v>44281</v>
      </c>
      <c r="B72" s="5" t="s">
        <v>4</v>
      </c>
      <c r="C72" s="5">
        <v>4</v>
      </c>
      <c r="D72" s="5" t="s">
        <v>65</v>
      </c>
      <c r="E72" s="5" t="s">
        <v>64</v>
      </c>
      <c r="F72" s="6" cm="1">
        <f t="array" ref="F72">_xlfn.IFS(C72&gt;=10,7%,C72&gt;=7,5%,C72&lt;7,0%)</f>
        <v>0</v>
      </c>
    </row>
    <row r="73" spans="1:6" x14ac:dyDescent="0.25">
      <c r="A73" s="4">
        <v>44281</v>
      </c>
      <c r="B73" s="5" t="s">
        <v>54</v>
      </c>
      <c r="C73" s="5">
        <v>1</v>
      </c>
      <c r="D73" s="5" t="s">
        <v>65</v>
      </c>
      <c r="E73" s="5" t="s">
        <v>64</v>
      </c>
      <c r="F73" s="6" cm="1">
        <f t="array" ref="F73">_xlfn.IFS(C73&gt;=10,7%,C73&gt;=7,5%,C73&lt;7,0%)</f>
        <v>0</v>
      </c>
    </row>
    <row r="74" spans="1:6" x14ac:dyDescent="0.25">
      <c r="A74" s="4">
        <v>44281</v>
      </c>
      <c r="B74" s="5" t="s">
        <v>18</v>
      </c>
      <c r="C74" s="5">
        <v>9</v>
      </c>
      <c r="D74" s="5" t="s">
        <v>65</v>
      </c>
      <c r="E74" s="5" t="s">
        <v>63</v>
      </c>
      <c r="F74" s="6" cm="1">
        <f t="array" ref="F74">_xlfn.IFS(C74&gt;=10,7%,C74&gt;=7,5%,C74&lt;7,0%)</f>
        <v>0.05</v>
      </c>
    </row>
    <row r="75" spans="1:6" x14ac:dyDescent="0.25">
      <c r="A75" s="4">
        <v>44282</v>
      </c>
      <c r="B75" s="5" t="s">
        <v>41</v>
      </c>
      <c r="C75" s="5">
        <v>3</v>
      </c>
      <c r="D75" s="5" t="s">
        <v>65</v>
      </c>
      <c r="E75" s="5" t="s">
        <v>63</v>
      </c>
      <c r="F75" s="6" cm="1">
        <f t="array" ref="F75">_xlfn.IFS(C75&gt;=10,7%,C75&gt;=7,5%,C75&lt;7,0%)</f>
        <v>0</v>
      </c>
    </row>
    <row r="76" spans="1:6" x14ac:dyDescent="0.25">
      <c r="A76" s="4">
        <v>44283</v>
      </c>
      <c r="B76" s="5" t="s">
        <v>14</v>
      </c>
      <c r="C76" s="5">
        <v>8</v>
      </c>
      <c r="D76" s="5" t="s">
        <v>63</v>
      </c>
      <c r="E76" s="5" t="s">
        <v>64</v>
      </c>
      <c r="F76" s="6" cm="1">
        <f t="array" ref="F76">_xlfn.IFS(C76&gt;=10,7%,C76&gt;=7,5%,C76&lt;7,0%)</f>
        <v>0.05</v>
      </c>
    </row>
    <row r="77" spans="1:6" x14ac:dyDescent="0.25">
      <c r="A77" s="4">
        <v>44285</v>
      </c>
      <c r="B77" s="5" t="s">
        <v>50</v>
      </c>
      <c r="C77" s="5">
        <v>1</v>
      </c>
      <c r="D77" s="5" t="s">
        <v>63</v>
      </c>
      <c r="E77" s="5" t="s">
        <v>64</v>
      </c>
      <c r="F77" s="6" cm="1">
        <f t="array" ref="F77">_xlfn.IFS(C77&gt;=10,7%,C77&gt;=7,5%,C77&lt;7,0%)</f>
        <v>0</v>
      </c>
    </row>
    <row r="78" spans="1:6" x14ac:dyDescent="0.25">
      <c r="A78" s="4">
        <v>44286</v>
      </c>
      <c r="B78" s="5" t="s">
        <v>54</v>
      </c>
      <c r="C78" s="5">
        <v>3</v>
      </c>
      <c r="D78" s="5" t="s">
        <v>65</v>
      </c>
      <c r="E78" s="5" t="s">
        <v>64</v>
      </c>
      <c r="F78" s="6" cm="1">
        <f t="array" ref="F78">_xlfn.IFS(C78&gt;=10,7%,C78&gt;=7,5%,C78&lt;7,0%)</f>
        <v>0</v>
      </c>
    </row>
    <row r="79" spans="1:6" x14ac:dyDescent="0.25">
      <c r="A79" s="4">
        <v>44290</v>
      </c>
      <c r="B79" s="5" t="s">
        <v>52</v>
      </c>
      <c r="C79" s="5">
        <v>4</v>
      </c>
      <c r="D79" s="5" t="s">
        <v>65</v>
      </c>
      <c r="E79" s="5" t="s">
        <v>64</v>
      </c>
      <c r="F79" s="6" cm="1">
        <f t="array" ref="F79">_xlfn.IFS(C79&gt;=10,7%,C79&gt;=7,5%,C79&lt;7,0%)</f>
        <v>0</v>
      </c>
    </row>
    <row r="80" spans="1:6" x14ac:dyDescent="0.25">
      <c r="A80" s="4">
        <v>44290</v>
      </c>
      <c r="B80" s="5" t="s">
        <v>16</v>
      </c>
      <c r="C80" s="5">
        <v>9</v>
      </c>
      <c r="D80" s="5" t="s">
        <v>63</v>
      </c>
      <c r="E80" s="5" t="s">
        <v>64</v>
      </c>
      <c r="F80" s="6" cm="1">
        <f t="array" ref="F80">_xlfn.IFS(C80&gt;=10,7%,C80&gt;=7,5%,C80&lt;7,0%)</f>
        <v>0.05</v>
      </c>
    </row>
    <row r="81" spans="1:6" x14ac:dyDescent="0.25">
      <c r="A81" s="4">
        <v>44291</v>
      </c>
      <c r="B81" s="5" t="s">
        <v>42</v>
      </c>
      <c r="C81" s="5">
        <v>15</v>
      </c>
      <c r="D81" s="5" t="s">
        <v>63</v>
      </c>
      <c r="E81" s="5" t="s">
        <v>63</v>
      </c>
      <c r="F81" s="6" cm="1">
        <f t="array" ref="F81">_xlfn.IFS(C81&gt;=10,7%,C81&gt;=7,5%,C81&lt;7,0%)</f>
        <v>7.0000000000000007E-2</v>
      </c>
    </row>
    <row r="82" spans="1:6" x14ac:dyDescent="0.25">
      <c r="A82" s="4">
        <v>44295</v>
      </c>
      <c r="B82" s="5" t="s">
        <v>11</v>
      </c>
      <c r="C82" s="5">
        <v>3</v>
      </c>
      <c r="D82" s="5" t="s">
        <v>63</v>
      </c>
      <c r="E82" s="5" t="s">
        <v>63</v>
      </c>
      <c r="F82" s="6" cm="1">
        <f t="array" ref="F82">_xlfn.IFS(C82&gt;=10,7%,C82&gt;=7,5%,C82&lt;7,0%)</f>
        <v>0</v>
      </c>
    </row>
    <row r="83" spans="1:6" x14ac:dyDescent="0.25">
      <c r="A83" s="4">
        <v>44296</v>
      </c>
      <c r="B83" s="5" t="s">
        <v>32</v>
      </c>
      <c r="C83" s="5">
        <v>14</v>
      </c>
      <c r="D83" s="5" t="s">
        <v>65</v>
      </c>
      <c r="E83" s="5" t="s">
        <v>63</v>
      </c>
      <c r="F83" s="6" cm="1">
        <f t="array" ref="F83">_xlfn.IFS(C83&gt;=10,7%,C83&gt;=7,5%,C83&lt;7,0%)</f>
        <v>7.0000000000000007E-2</v>
      </c>
    </row>
    <row r="84" spans="1:6" x14ac:dyDescent="0.25">
      <c r="A84" s="4">
        <v>44298</v>
      </c>
      <c r="B84" s="5" t="s">
        <v>48</v>
      </c>
      <c r="C84" s="5">
        <v>3</v>
      </c>
      <c r="D84" s="5" t="s">
        <v>65</v>
      </c>
      <c r="E84" s="5" t="s">
        <v>64</v>
      </c>
      <c r="F84" s="6" cm="1">
        <f t="array" ref="F84">_xlfn.IFS(C84&gt;=10,7%,C84&gt;=7,5%,C84&lt;7,0%)</f>
        <v>0</v>
      </c>
    </row>
    <row r="85" spans="1:6" x14ac:dyDescent="0.25">
      <c r="A85" s="4">
        <v>44298</v>
      </c>
      <c r="B85" s="5" t="s">
        <v>40</v>
      </c>
      <c r="C85" s="5">
        <v>4</v>
      </c>
      <c r="D85" s="5" t="s">
        <v>65</v>
      </c>
      <c r="E85" s="5" t="s">
        <v>63</v>
      </c>
      <c r="F85" s="6" cm="1">
        <f t="array" ref="F85">_xlfn.IFS(C85&gt;=10,7%,C85&gt;=7,5%,C85&lt;7,0%)</f>
        <v>0</v>
      </c>
    </row>
    <row r="86" spans="1:6" x14ac:dyDescent="0.25">
      <c r="A86" s="4">
        <v>44298</v>
      </c>
      <c r="B86" s="5" t="s">
        <v>38</v>
      </c>
      <c r="C86" s="5">
        <v>9</v>
      </c>
      <c r="D86" s="5" t="s">
        <v>65</v>
      </c>
      <c r="E86" s="5" t="s">
        <v>63</v>
      </c>
      <c r="F86" s="6" cm="1">
        <f t="array" ref="F86">_xlfn.IFS(C86&gt;=10,7%,C86&gt;=7,5%,C86&lt;7,0%)</f>
        <v>0.05</v>
      </c>
    </row>
    <row r="87" spans="1:6" x14ac:dyDescent="0.25">
      <c r="A87" s="4">
        <v>44298</v>
      </c>
      <c r="B87" s="5" t="s">
        <v>44</v>
      </c>
      <c r="C87" s="5">
        <v>13</v>
      </c>
      <c r="D87" s="5" t="s">
        <v>65</v>
      </c>
      <c r="E87" s="5" t="s">
        <v>64</v>
      </c>
      <c r="F87" s="6" cm="1">
        <f t="array" ref="F87">_xlfn.IFS(C87&gt;=10,7%,C87&gt;=7,5%,C87&lt;7,0%)</f>
        <v>7.0000000000000007E-2</v>
      </c>
    </row>
    <row r="88" spans="1:6" x14ac:dyDescent="0.25">
      <c r="A88" s="4">
        <v>44301</v>
      </c>
      <c r="B88" s="5" t="s">
        <v>26</v>
      </c>
      <c r="C88" s="5">
        <v>3</v>
      </c>
      <c r="D88" s="5" t="s">
        <v>65</v>
      </c>
      <c r="E88" s="5" t="s">
        <v>63</v>
      </c>
      <c r="F88" s="6" cm="1">
        <f t="array" ref="F88">_xlfn.IFS(C88&gt;=10,7%,C88&gt;=7,5%,C88&lt;7,0%)</f>
        <v>0</v>
      </c>
    </row>
    <row r="89" spans="1:6" x14ac:dyDescent="0.25">
      <c r="A89" s="4">
        <v>44302</v>
      </c>
      <c r="B89" s="5" t="s">
        <v>27</v>
      </c>
      <c r="C89" s="5">
        <v>15</v>
      </c>
      <c r="D89" s="5" t="s">
        <v>65</v>
      </c>
      <c r="E89" s="5" t="s">
        <v>64</v>
      </c>
      <c r="F89" s="6" cm="1">
        <f t="array" ref="F89">_xlfn.IFS(C89&gt;=10,7%,C89&gt;=7,5%,C89&lt;7,0%)</f>
        <v>7.0000000000000007E-2</v>
      </c>
    </row>
    <row r="90" spans="1:6" x14ac:dyDescent="0.25">
      <c r="A90" s="4">
        <v>44304</v>
      </c>
      <c r="B90" s="5" t="s">
        <v>50</v>
      </c>
      <c r="C90" s="5">
        <v>9</v>
      </c>
      <c r="D90" s="5" t="s">
        <v>62</v>
      </c>
      <c r="E90" s="5" t="s">
        <v>63</v>
      </c>
      <c r="F90" s="6" cm="1">
        <f t="array" ref="F90">_xlfn.IFS(C90&gt;=10,7%,C90&gt;=7,5%,C90&lt;7,0%)</f>
        <v>0.05</v>
      </c>
    </row>
    <row r="91" spans="1:6" x14ac:dyDescent="0.25">
      <c r="A91" s="4">
        <v>44304</v>
      </c>
      <c r="B91" s="5" t="s">
        <v>28</v>
      </c>
      <c r="C91" s="5">
        <v>13</v>
      </c>
      <c r="D91" s="5" t="s">
        <v>65</v>
      </c>
      <c r="E91" s="5" t="s">
        <v>64</v>
      </c>
      <c r="F91" s="6" cm="1">
        <f t="array" ref="F91">_xlfn.IFS(C91&gt;=10,7%,C91&gt;=7,5%,C91&lt;7,0%)</f>
        <v>7.0000000000000007E-2</v>
      </c>
    </row>
    <row r="92" spans="1:6" x14ac:dyDescent="0.25">
      <c r="A92" s="4">
        <v>44309</v>
      </c>
      <c r="B92" s="5" t="s">
        <v>54</v>
      </c>
      <c r="C92" s="5">
        <v>6</v>
      </c>
      <c r="D92" s="5" t="s">
        <v>65</v>
      </c>
      <c r="E92" s="5" t="s">
        <v>63</v>
      </c>
      <c r="F92" s="6" cm="1">
        <f t="array" ref="F92">_xlfn.IFS(C92&gt;=10,7%,C92&gt;=7,5%,C92&lt;7,0%)</f>
        <v>0</v>
      </c>
    </row>
    <row r="93" spans="1:6" x14ac:dyDescent="0.25">
      <c r="A93" s="4">
        <v>44309</v>
      </c>
      <c r="B93" s="5" t="s">
        <v>39</v>
      </c>
      <c r="C93" s="5">
        <v>10</v>
      </c>
      <c r="D93" s="5" t="s">
        <v>65</v>
      </c>
      <c r="E93" s="5" t="s">
        <v>63</v>
      </c>
      <c r="F93" s="6" cm="1">
        <f t="array" ref="F93">_xlfn.IFS(C93&gt;=10,7%,C93&gt;=7,5%,C93&lt;7,0%)</f>
        <v>7.0000000000000007E-2</v>
      </c>
    </row>
    <row r="94" spans="1:6" x14ac:dyDescent="0.25">
      <c r="A94" s="4">
        <v>44310</v>
      </c>
      <c r="B94" s="5" t="s">
        <v>41</v>
      </c>
      <c r="C94" s="5">
        <v>2</v>
      </c>
      <c r="D94" s="5" t="s">
        <v>63</v>
      </c>
      <c r="E94" s="5" t="s">
        <v>63</v>
      </c>
      <c r="F94" s="6" cm="1">
        <f t="array" ref="F94">_xlfn.IFS(C94&gt;=10,7%,C94&gt;=7,5%,C94&lt;7,0%)</f>
        <v>0</v>
      </c>
    </row>
    <row r="95" spans="1:6" x14ac:dyDescent="0.25">
      <c r="A95" s="4">
        <v>44312</v>
      </c>
      <c r="B95" s="5" t="s">
        <v>48</v>
      </c>
      <c r="C95" s="5">
        <v>3</v>
      </c>
      <c r="D95" s="5" t="s">
        <v>65</v>
      </c>
      <c r="E95" s="5" t="s">
        <v>63</v>
      </c>
      <c r="F95" s="6" cm="1">
        <f t="array" ref="F95">_xlfn.IFS(C95&gt;=10,7%,C95&gt;=7,5%,C95&lt;7,0%)</f>
        <v>0</v>
      </c>
    </row>
    <row r="96" spans="1:6" x14ac:dyDescent="0.25">
      <c r="A96" s="4">
        <v>44315</v>
      </c>
      <c r="B96" s="5" t="s">
        <v>41</v>
      </c>
      <c r="C96" s="5">
        <v>7</v>
      </c>
      <c r="D96" s="5" t="s">
        <v>65</v>
      </c>
      <c r="E96" s="5" t="s">
        <v>63</v>
      </c>
      <c r="F96" s="6" cm="1">
        <f t="array" ref="F96">_xlfn.IFS(C96&gt;=10,7%,C96&gt;=7,5%,C96&lt;7,0%)</f>
        <v>0.05</v>
      </c>
    </row>
    <row r="97" spans="1:6" x14ac:dyDescent="0.25">
      <c r="A97" s="4">
        <v>44316</v>
      </c>
      <c r="B97" s="5" t="s">
        <v>40</v>
      </c>
      <c r="C97" s="5">
        <v>1</v>
      </c>
      <c r="D97" s="5" t="s">
        <v>65</v>
      </c>
      <c r="E97" s="5" t="s">
        <v>63</v>
      </c>
      <c r="F97" s="6" cm="1">
        <f t="array" ref="F97">_xlfn.IFS(C97&gt;=10,7%,C97&gt;=7,5%,C97&lt;7,0%)</f>
        <v>0</v>
      </c>
    </row>
    <row r="98" spans="1:6" x14ac:dyDescent="0.25">
      <c r="A98" s="4">
        <v>44317</v>
      </c>
      <c r="B98" s="5" t="s">
        <v>27</v>
      </c>
      <c r="C98" s="5">
        <v>3</v>
      </c>
      <c r="D98" s="5" t="s">
        <v>63</v>
      </c>
      <c r="E98" s="5" t="s">
        <v>64</v>
      </c>
      <c r="F98" s="6" cm="1">
        <f t="array" ref="F98">_xlfn.IFS(C98&gt;=10,7%,C98&gt;=7,5%,C98&lt;7,0%)</f>
        <v>0</v>
      </c>
    </row>
    <row r="99" spans="1:6" x14ac:dyDescent="0.25">
      <c r="A99" s="4">
        <v>44317</v>
      </c>
      <c r="B99" s="5" t="s">
        <v>54</v>
      </c>
      <c r="C99" s="5">
        <v>1</v>
      </c>
      <c r="D99" s="5" t="s">
        <v>63</v>
      </c>
      <c r="E99" s="5" t="s">
        <v>64</v>
      </c>
      <c r="F99" s="6" cm="1">
        <f t="array" ref="F99">_xlfn.IFS(C99&gt;=10,7%,C99&gt;=7,5%,C99&lt;7,0%)</f>
        <v>0</v>
      </c>
    </row>
    <row r="100" spans="1:6" x14ac:dyDescent="0.25">
      <c r="A100" s="4">
        <v>44319</v>
      </c>
      <c r="B100" s="5" t="s">
        <v>45</v>
      </c>
      <c r="C100" s="5">
        <v>3</v>
      </c>
      <c r="D100" s="5" t="s">
        <v>63</v>
      </c>
      <c r="E100" s="5" t="s">
        <v>63</v>
      </c>
      <c r="F100" s="6" cm="1">
        <f t="array" ref="F100">_xlfn.IFS(C100&gt;=10,7%,C100&gt;=7,5%,C100&lt;7,0%)</f>
        <v>0</v>
      </c>
    </row>
    <row r="101" spans="1:6" x14ac:dyDescent="0.25">
      <c r="A101" s="4">
        <v>44320</v>
      </c>
      <c r="B101" s="5" t="s">
        <v>24</v>
      </c>
      <c r="C101" s="5">
        <v>13</v>
      </c>
      <c r="D101" s="5" t="s">
        <v>63</v>
      </c>
      <c r="E101" s="5" t="s">
        <v>63</v>
      </c>
      <c r="F101" s="6" cm="1">
        <f t="array" ref="F101">_xlfn.IFS(C101&gt;=10,7%,C101&gt;=7,5%,C101&lt;7,0%)</f>
        <v>7.0000000000000007E-2</v>
      </c>
    </row>
    <row r="102" spans="1:6" x14ac:dyDescent="0.25">
      <c r="A102" s="4">
        <v>44320</v>
      </c>
      <c r="B102" s="5" t="s">
        <v>23</v>
      </c>
      <c r="C102" s="5">
        <v>4</v>
      </c>
      <c r="D102" s="5" t="s">
        <v>65</v>
      </c>
      <c r="E102" s="5" t="s">
        <v>64</v>
      </c>
      <c r="F102" s="6" cm="1">
        <f t="array" ref="F102">_xlfn.IFS(C102&gt;=10,7%,C102&gt;=7,5%,C102&lt;7,0%)</f>
        <v>0</v>
      </c>
    </row>
    <row r="103" spans="1:6" x14ac:dyDescent="0.25">
      <c r="A103" s="4">
        <v>44321</v>
      </c>
      <c r="B103" s="5" t="s">
        <v>16</v>
      </c>
      <c r="C103" s="5">
        <v>13</v>
      </c>
      <c r="D103" s="5" t="s">
        <v>65</v>
      </c>
      <c r="E103" s="5" t="s">
        <v>64</v>
      </c>
      <c r="F103" s="6" cm="1">
        <f t="array" ref="F103">_xlfn.IFS(C103&gt;=10,7%,C103&gt;=7,5%,C103&lt;7,0%)</f>
        <v>7.0000000000000007E-2</v>
      </c>
    </row>
    <row r="104" spans="1:6" x14ac:dyDescent="0.25">
      <c r="A104" s="4">
        <v>44322</v>
      </c>
      <c r="B104" s="5" t="s">
        <v>15</v>
      </c>
      <c r="C104" s="5">
        <v>15</v>
      </c>
      <c r="D104" s="5" t="s">
        <v>65</v>
      </c>
      <c r="E104" s="5" t="s">
        <v>63</v>
      </c>
      <c r="F104" s="6" cm="1">
        <f t="array" ref="F104">_xlfn.IFS(C104&gt;=10,7%,C104&gt;=7,5%,C104&lt;7,0%)</f>
        <v>7.0000000000000007E-2</v>
      </c>
    </row>
    <row r="105" spans="1:6" x14ac:dyDescent="0.25">
      <c r="A105" s="4">
        <v>44322</v>
      </c>
      <c r="B105" s="5" t="s">
        <v>16</v>
      </c>
      <c r="C105" s="5">
        <v>6</v>
      </c>
      <c r="D105" s="5" t="s">
        <v>63</v>
      </c>
      <c r="E105" s="5" t="s">
        <v>63</v>
      </c>
      <c r="F105" s="6" cm="1">
        <f t="array" ref="F105">_xlfn.IFS(C105&gt;=10,7%,C105&gt;=7,5%,C105&lt;7,0%)</f>
        <v>0</v>
      </c>
    </row>
    <row r="106" spans="1:6" x14ac:dyDescent="0.25">
      <c r="A106" s="4">
        <v>44323</v>
      </c>
      <c r="B106" s="5" t="s">
        <v>27</v>
      </c>
      <c r="C106" s="5">
        <v>1</v>
      </c>
      <c r="D106" s="5" t="s">
        <v>65</v>
      </c>
      <c r="E106" s="5" t="s">
        <v>64</v>
      </c>
      <c r="F106" s="6" cm="1">
        <f t="array" ref="F106">_xlfn.IFS(C106&gt;=10,7%,C106&gt;=7,5%,C106&lt;7,0%)</f>
        <v>0</v>
      </c>
    </row>
    <row r="107" spans="1:6" x14ac:dyDescent="0.25">
      <c r="A107" s="4">
        <v>44325</v>
      </c>
      <c r="B107" s="5" t="s">
        <v>25</v>
      </c>
      <c r="C107" s="5">
        <v>6</v>
      </c>
      <c r="D107" s="5" t="s">
        <v>63</v>
      </c>
      <c r="E107" s="5" t="s">
        <v>63</v>
      </c>
      <c r="F107" s="6" cm="1">
        <f t="array" ref="F107">_xlfn.IFS(C107&gt;=10,7%,C107&gt;=7,5%,C107&lt;7,0%)</f>
        <v>0</v>
      </c>
    </row>
    <row r="108" spans="1:6" x14ac:dyDescent="0.25">
      <c r="A108" s="4">
        <v>44325</v>
      </c>
      <c r="B108" s="5" t="s">
        <v>39</v>
      </c>
      <c r="C108" s="5">
        <v>8</v>
      </c>
      <c r="D108" s="5" t="s">
        <v>65</v>
      </c>
      <c r="E108" s="5" t="s">
        <v>64</v>
      </c>
      <c r="F108" s="6" cm="1">
        <f t="array" ref="F108">_xlfn.IFS(C108&gt;=10,7%,C108&gt;=7,5%,C108&lt;7,0%)</f>
        <v>0.05</v>
      </c>
    </row>
    <row r="109" spans="1:6" x14ac:dyDescent="0.25">
      <c r="A109" s="4">
        <v>44328</v>
      </c>
      <c r="B109" s="5" t="s">
        <v>25</v>
      </c>
      <c r="C109" s="5">
        <v>3</v>
      </c>
      <c r="D109" s="5" t="s">
        <v>65</v>
      </c>
      <c r="E109" s="5" t="s">
        <v>63</v>
      </c>
      <c r="F109" s="6" cm="1">
        <f t="array" ref="F109">_xlfn.IFS(C109&gt;=10,7%,C109&gt;=7,5%,C109&lt;7,0%)</f>
        <v>0</v>
      </c>
    </row>
    <row r="110" spans="1:6" x14ac:dyDescent="0.25">
      <c r="A110" s="4">
        <v>44328</v>
      </c>
      <c r="B110" s="5" t="s">
        <v>46</v>
      </c>
      <c r="C110" s="5">
        <v>15</v>
      </c>
      <c r="D110" s="5" t="s">
        <v>65</v>
      </c>
      <c r="E110" s="5" t="s">
        <v>63</v>
      </c>
      <c r="F110" s="6" cm="1">
        <f t="array" ref="F110">_xlfn.IFS(C110&gt;=10,7%,C110&gt;=7,5%,C110&lt;7,0%)</f>
        <v>7.0000000000000007E-2</v>
      </c>
    </row>
    <row r="111" spans="1:6" x14ac:dyDescent="0.25">
      <c r="A111" s="4">
        <v>44329</v>
      </c>
      <c r="B111" s="5" t="s">
        <v>40</v>
      </c>
      <c r="C111" s="5">
        <v>4</v>
      </c>
      <c r="D111" s="5" t="s">
        <v>65</v>
      </c>
      <c r="E111" s="5" t="s">
        <v>63</v>
      </c>
      <c r="F111" s="6" cm="1">
        <f t="array" ref="F111">_xlfn.IFS(C111&gt;=10,7%,C111&gt;=7,5%,C111&lt;7,0%)</f>
        <v>0</v>
      </c>
    </row>
    <row r="112" spans="1:6" x14ac:dyDescent="0.25">
      <c r="A112" s="4">
        <v>44336</v>
      </c>
      <c r="B112" s="5" t="s">
        <v>54</v>
      </c>
      <c r="C112" s="5">
        <v>2</v>
      </c>
      <c r="D112" s="5" t="s">
        <v>63</v>
      </c>
      <c r="E112" s="5" t="s">
        <v>64</v>
      </c>
      <c r="F112" s="6" cm="1">
        <f t="array" ref="F112">_xlfn.IFS(C112&gt;=10,7%,C112&gt;=7,5%,C112&lt;7,0%)</f>
        <v>0</v>
      </c>
    </row>
    <row r="113" spans="1:6" x14ac:dyDescent="0.25">
      <c r="A113" s="4">
        <v>44339</v>
      </c>
      <c r="B113" s="5" t="s">
        <v>52</v>
      </c>
      <c r="C113" s="5">
        <v>11</v>
      </c>
      <c r="D113" s="5" t="s">
        <v>65</v>
      </c>
      <c r="E113" s="5" t="s">
        <v>63</v>
      </c>
      <c r="F113" s="6" cm="1">
        <f t="array" ref="F113">_xlfn.IFS(C113&gt;=10,7%,C113&gt;=7,5%,C113&lt;7,0%)</f>
        <v>7.0000000000000007E-2</v>
      </c>
    </row>
    <row r="114" spans="1:6" x14ac:dyDescent="0.25">
      <c r="A114" s="4">
        <v>44346</v>
      </c>
      <c r="B114" s="5" t="s">
        <v>33</v>
      </c>
      <c r="C114" s="5">
        <v>13</v>
      </c>
      <c r="D114" s="5" t="s">
        <v>63</v>
      </c>
      <c r="E114" s="5" t="s">
        <v>63</v>
      </c>
      <c r="F114" s="6" cm="1">
        <f t="array" ref="F114">_xlfn.IFS(C114&gt;=10,7%,C114&gt;=7,5%,C114&lt;7,0%)</f>
        <v>7.0000000000000007E-2</v>
      </c>
    </row>
    <row r="115" spans="1:6" x14ac:dyDescent="0.25">
      <c r="A115" s="4">
        <v>44346</v>
      </c>
      <c r="B115" s="5" t="s">
        <v>22</v>
      </c>
      <c r="C115" s="5">
        <v>6</v>
      </c>
      <c r="D115" s="5" t="s">
        <v>63</v>
      </c>
      <c r="E115" s="5" t="s">
        <v>64</v>
      </c>
      <c r="F115" s="6" cm="1">
        <f t="array" ref="F115">_xlfn.IFS(C115&gt;=10,7%,C115&gt;=7,5%,C115&lt;7,0%)</f>
        <v>0</v>
      </c>
    </row>
    <row r="116" spans="1:6" x14ac:dyDescent="0.25">
      <c r="A116" s="4">
        <v>44350</v>
      </c>
      <c r="B116" s="5" t="s">
        <v>31</v>
      </c>
      <c r="C116" s="5">
        <v>10</v>
      </c>
      <c r="D116" s="5" t="s">
        <v>65</v>
      </c>
      <c r="E116" s="5" t="s">
        <v>64</v>
      </c>
      <c r="F116" s="6" cm="1">
        <f t="array" ref="F116">_xlfn.IFS(C116&gt;=10,7%,C116&gt;=7,5%,C116&lt;7,0%)</f>
        <v>7.0000000000000007E-2</v>
      </c>
    </row>
    <row r="117" spans="1:6" x14ac:dyDescent="0.25">
      <c r="A117" s="4">
        <v>44351</v>
      </c>
      <c r="B117" s="5" t="s">
        <v>29</v>
      </c>
      <c r="C117" s="5">
        <v>8</v>
      </c>
      <c r="D117" s="5" t="s">
        <v>62</v>
      </c>
      <c r="E117" s="5" t="s">
        <v>63</v>
      </c>
      <c r="F117" s="6" cm="1">
        <f t="array" ref="F117">_xlfn.IFS(C117&gt;=10,7%,C117&gt;=7,5%,C117&lt;7,0%)</f>
        <v>0.05</v>
      </c>
    </row>
    <row r="118" spans="1:6" x14ac:dyDescent="0.25">
      <c r="A118" s="4">
        <v>44351</v>
      </c>
      <c r="B118" s="5" t="s">
        <v>29</v>
      </c>
      <c r="C118" s="5">
        <v>12</v>
      </c>
      <c r="D118" s="5" t="s">
        <v>63</v>
      </c>
      <c r="E118" s="5" t="s">
        <v>64</v>
      </c>
      <c r="F118" s="6" cm="1">
        <f t="array" ref="F118">_xlfn.IFS(C118&gt;=10,7%,C118&gt;=7,5%,C118&lt;7,0%)</f>
        <v>7.0000000000000007E-2</v>
      </c>
    </row>
    <row r="119" spans="1:6" x14ac:dyDescent="0.25">
      <c r="A119" s="4">
        <v>44352</v>
      </c>
      <c r="B119" s="5" t="s">
        <v>32</v>
      </c>
      <c r="C119" s="5">
        <v>15</v>
      </c>
      <c r="D119" s="5" t="s">
        <v>62</v>
      </c>
      <c r="E119" s="5" t="s">
        <v>63</v>
      </c>
      <c r="F119" s="6" cm="1">
        <f t="array" ref="F119">_xlfn.IFS(C119&gt;=10,7%,C119&gt;=7,5%,C119&lt;7,0%)</f>
        <v>7.0000000000000007E-2</v>
      </c>
    </row>
    <row r="120" spans="1:6" x14ac:dyDescent="0.25">
      <c r="A120" s="4">
        <v>44352</v>
      </c>
      <c r="B120" s="5" t="s">
        <v>46</v>
      </c>
      <c r="C120" s="5">
        <v>10</v>
      </c>
      <c r="D120" s="5" t="s">
        <v>65</v>
      </c>
      <c r="E120" s="5" t="s">
        <v>63</v>
      </c>
      <c r="F120" s="6" cm="1">
        <f t="array" ref="F120">_xlfn.IFS(C120&gt;=10,7%,C120&gt;=7,5%,C120&lt;7,0%)</f>
        <v>7.0000000000000007E-2</v>
      </c>
    </row>
    <row r="121" spans="1:6" x14ac:dyDescent="0.25">
      <c r="A121" s="4">
        <v>44353</v>
      </c>
      <c r="B121" s="5" t="s">
        <v>44</v>
      </c>
      <c r="C121" s="5">
        <v>6</v>
      </c>
      <c r="D121" s="5" t="s">
        <v>65</v>
      </c>
      <c r="E121" s="5" t="s">
        <v>63</v>
      </c>
      <c r="F121" s="6" cm="1">
        <f t="array" ref="F121">_xlfn.IFS(C121&gt;=10,7%,C121&gt;=7,5%,C121&lt;7,0%)</f>
        <v>0</v>
      </c>
    </row>
    <row r="122" spans="1:6" x14ac:dyDescent="0.25">
      <c r="A122" s="4">
        <v>44355</v>
      </c>
      <c r="B122" s="5" t="s">
        <v>39</v>
      </c>
      <c r="C122" s="5">
        <v>11</v>
      </c>
      <c r="D122" s="5" t="s">
        <v>65</v>
      </c>
      <c r="E122" s="5" t="s">
        <v>63</v>
      </c>
      <c r="F122" s="6" cm="1">
        <f t="array" ref="F122">_xlfn.IFS(C122&gt;=10,7%,C122&gt;=7,5%,C122&lt;7,0%)</f>
        <v>7.0000000000000007E-2</v>
      </c>
    </row>
    <row r="123" spans="1:6" x14ac:dyDescent="0.25">
      <c r="A123" s="4">
        <v>44355</v>
      </c>
      <c r="B123" s="5" t="s">
        <v>9</v>
      </c>
      <c r="C123" s="5">
        <v>11</v>
      </c>
      <c r="D123" s="5" t="s">
        <v>62</v>
      </c>
      <c r="E123" s="5" t="s">
        <v>64</v>
      </c>
      <c r="F123" s="6" cm="1">
        <f t="array" ref="F123">_xlfn.IFS(C123&gt;=10,7%,C123&gt;=7,5%,C123&lt;7,0%)</f>
        <v>7.0000000000000007E-2</v>
      </c>
    </row>
    <row r="124" spans="1:6" x14ac:dyDescent="0.25">
      <c r="A124" s="4">
        <v>44356</v>
      </c>
      <c r="B124" s="5" t="s">
        <v>4</v>
      </c>
      <c r="C124" s="5">
        <v>7</v>
      </c>
      <c r="D124" s="5" t="s">
        <v>65</v>
      </c>
      <c r="E124" s="5" t="s">
        <v>63</v>
      </c>
      <c r="F124" s="6" cm="1">
        <f t="array" ref="F124">_xlfn.IFS(C124&gt;=10,7%,C124&gt;=7,5%,C124&lt;7,0%)</f>
        <v>0.05</v>
      </c>
    </row>
    <row r="125" spans="1:6" x14ac:dyDescent="0.25">
      <c r="A125" s="4">
        <v>44358</v>
      </c>
      <c r="B125" s="5" t="s">
        <v>43</v>
      </c>
      <c r="C125" s="5">
        <v>12</v>
      </c>
      <c r="D125" s="5" t="s">
        <v>62</v>
      </c>
      <c r="E125" s="5" t="s">
        <v>64</v>
      </c>
      <c r="F125" s="6" cm="1">
        <f t="array" ref="F125">_xlfn.IFS(C125&gt;=10,7%,C125&gt;=7,5%,C125&lt;7,0%)</f>
        <v>7.0000000000000007E-2</v>
      </c>
    </row>
    <row r="126" spans="1:6" x14ac:dyDescent="0.25">
      <c r="A126" s="4">
        <v>44359</v>
      </c>
      <c r="B126" s="5" t="s">
        <v>53</v>
      </c>
      <c r="C126" s="5">
        <v>6</v>
      </c>
      <c r="D126" s="5" t="s">
        <v>65</v>
      </c>
      <c r="E126" s="5" t="s">
        <v>63</v>
      </c>
      <c r="F126" s="6" cm="1">
        <f t="array" ref="F126">_xlfn.IFS(C126&gt;=10,7%,C126&gt;=7,5%,C126&lt;7,0%)</f>
        <v>0</v>
      </c>
    </row>
    <row r="127" spans="1:6" x14ac:dyDescent="0.25">
      <c r="A127" s="4">
        <v>44361</v>
      </c>
      <c r="B127" s="5" t="s">
        <v>35</v>
      </c>
      <c r="C127" s="5">
        <v>10</v>
      </c>
      <c r="D127" s="5" t="s">
        <v>63</v>
      </c>
      <c r="E127" s="5" t="s">
        <v>64</v>
      </c>
      <c r="F127" s="6" cm="1">
        <f t="array" ref="F127">_xlfn.IFS(C127&gt;=10,7%,C127&gt;=7,5%,C127&lt;7,0%)</f>
        <v>7.0000000000000007E-2</v>
      </c>
    </row>
    <row r="128" spans="1:6" x14ac:dyDescent="0.25">
      <c r="A128" s="4">
        <v>44363</v>
      </c>
      <c r="B128" s="5" t="s">
        <v>28</v>
      </c>
      <c r="C128" s="5">
        <v>5</v>
      </c>
      <c r="D128" s="5" t="s">
        <v>62</v>
      </c>
      <c r="E128" s="5" t="s">
        <v>64</v>
      </c>
      <c r="F128" s="6" cm="1">
        <f t="array" ref="F128">_xlfn.IFS(C128&gt;=10,7%,C128&gt;=7,5%,C128&lt;7,0%)</f>
        <v>0</v>
      </c>
    </row>
    <row r="129" spans="1:6" x14ac:dyDescent="0.25">
      <c r="A129" s="4">
        <v>44363</v>
      </c>
      <c r="B129" s="5" t="s">
        <v>24</v>
      </c>
      <c r="C129" s="5">
        <v>12</v>
      </c>
      <c r="D129" s="5" t="s">
        <v>63</v>
      </c>
      <c r="E129" s="5" t="s">
        <v>64</v>
      </c>
      <c r="F129" s="6" cm="1">
        <f t="array" ref="F129">_xlfn.IFS(C129&gt;=10,7%,C129&gt;=7,5%,C129&lt;7,0%)</f>
        <v>7.0000000000000007E-2</v>
      </c>
    </row>
    <row r="130" spans="1:6" x14ac:dyDescent="0.25">
      <c r="A130" s="4">
        <v>44363</v>
      </c>
      <c r="B130" s="5" t="s">
        <v>51</v>
      </c>
      <c r="C130" s="5">
        <v>11</v>
      </c>
      <c r="D130" s="5" t="s">
        <v>65</v>
      </c>
      <c r="E130" s="5" t="s">
        <v>64</v>
      </c>
      <c r="F130" s="6" cm="1">
        <f t="array" ref="F130">_xlfn.IFS(C130&gt;=10,7%,C130&gt;=7,5%,C130&lt;7,0%)</f>
        <v>7.0000000000000007E-2</v>
      </c>
    </row>
    <row r="131" spans="1:6" x14ac:dyDescent="0.25">
      <c r="A131" s="4">
        <v>44365</v>
      </c>
      <c r="B131" s="5" t="s">
        <v>35</v>
      </c>
      <c r="C131" s="5">
        <v>13</v>
      </c>
      <c r="D131" s="5" t="s">
        <v>65</v>
      </c>
      <c r="E131" s="5" t="s">
        <v>64</v>
      </c>
      <c r="F131" s="6" cm="1">
        <f t="array" ref="F131">_xlfn.IFS(C131&gt;=10,7%,C131&gt;=7,5%,C131&lt;7,0%)</f>
        <v>7.0000000000000007E-2</v>
      </c>
    </row>
    <row r="132" spans="1:6" x14ac:dyDescent="0.25">
      <c r="A132" s="4">
        <v>44366</v>
      </c>
      <c r="B132" s="5" t="s">
        <v>53</v>
      </c>
      <c r="C132" s="5">
        <v>5</v>
      </c>
      <c r="D132" s="5" t="s">
        <v>65</v>
      </c>
      <c r="E132" s="5" t="s">
        <v>63</v>
      </c>
      <c r="F132" s="6" cm="1">
        <f t="array" ref="F132">_xlfn.IFS(C132&gt;=10,7%,C132&gt;=7,5%,C132&lt;7,0%)</f>
        <v>0</v>
      </c>
    </row>
    <row r="133" spans="1:6" x14ac:dyDescent="0.25">
      <c r="A133" s="4">
        <v>44367</v>
      </c>
      <c r="B133" s="5" t="s">
        <v>25</v>
      </c>
      <c r="C133" s="5">
        <v>1</v>
      </c>
      <c r="D133" s="5" t="s">
        <v>62</v>
      </c>
      <c r="E133" s="5" t="s">
        <v>64</v>
      </c>
      <c r="F133" s="6" cm="1">
        <f t="array" ref="F133">_xlfn.IFS(C133&gt;=10,7%,C133&gt;=7,5%,C133&lt;7,0%)</f>
        <v>0</v>
      </c>
    </row>
    <row r="134" spans="1:6" x14ac:dyDescent="0.25">
      <c r="A134" s="4">
        <v>44370</v>
      </c>
      <c r="B134" s="5" t="s">
        <v>25</v>
      </c>
      <c r="C134" s="5">
        <v>4</v>
      </c>
      <c r="D134" s="5" t="s">
        <v>65</v>
      </c>
      <c r="E134" s="5" t="s">
        <v>63</v>
      </c>
      <c r="F134" s="6" cm="1">
        <f t="array" ref="F134">_xlfn.IFS(C134&gt;=10,7%,C134&gt;=7,5%,C134&lt;7,0%)</f>
        <v>0</v>
      </c>
    </row>
    <row r="135" spans="1:6" x14ac:dyDescent="0.25">
      <c r="A135" s="4">
        <v>44371</v>
      </c>
      <c r="B135" s="5" t="s">
        <v>20</v>
      </c>
      <c r="C135" s="5">
        <v>13</v>
      </c>
      <c r="D135" s="5" t="s">
        <v>65</v>
      </c>
      <c r="E135" s="5" t="s">
        <v>63</v>
      </c>
      <c r="F135" s="6" cm="1">
        <f t="array" ref="F135">_xlfn.IFS(C135&gt;=10,7%,C135&gt;=7,5%,C135&lt;7,0%)</f>
        <v>7.0000000000000007E-2</v>
      </c>
    </row>
    <row r="136" spans="1:6" x14ac:dyDescent="0.25">
      <c r="A136" s="4">
        <v>44373</v>
      </c>
      <c r="B136" s="5" t="s">
        <v>16</v>
      </c>
      <c r="C136" s="5">
        <v>7</v>
      </c>
      <c r="D136" s="5" t="s">
        <v>63</v>
      </c>
      <c r="E136" s="5" t="s">
        <v>63</v>
      </c>
      <c r="F136" s="6" cm="1">
        <f t="array" ref="F136">_xlfn.IFS(C136&gt;=10,7%,C136&gt;=7,5%,C136&lt;7,0%)</f>
        <v>0.05</v>
      </c>
    </row>
    <row r="137" spans="1:6" x14ac:dyDescent="0.25">
      <c r="A137" s="4">
        <v>44374</v>
      </c>
      <c r="B137" s="5" t="s">
        <v>11</v>
      </c>
      <c r="C137" s="5">
        <v>11</v>
      </c>
      <c r="D137" s="5" t="s">
        <v>65</v>
      </c>
      <c r="E137" s="5" t="s">
        <v>64</v>
      </c>
      <c r="F137" s="6" cm="1">
        <f t="array" ref="F137">_xlfn.IFS(C137&gt;=10,7%,C137&gt;=7,5%,C137&lt;7,0%)</f>
        <v>7.0000000000000007E-2</v>
      </c>
    </row>
    <row r="138" spans="1:6" x14ac:dyDescent="0.25">
      <c r="A138" s="4">
        <v>44375</v>
      </c>
      <c r="B138" s="5" t="s">
        <v>31</v>
      </c>
      <c r="C138" s="5">
        <v>2</v>
      </c>
      <c r="D138" s="5" t="s">
        <v>63</v>
      </c>
      <c r="E138" s="5" t="s">
        <v>64</v>
      </c>
      <c r="F138" s="6" cm="1">
        <f t="array" ref="F138">_xlfn.IFS(C138&gt;=10,7%,C138&gt;=7,5%,C138&lt;7,0%)</f>
        <v>0</v>
      </c>
    </row>
    <row r="139" spans="1:6" x14ac:dyDescent="0.25">
      <c r="A139" s="4">
        <v>44375</v>
      </c>
      <c r="B139" s="5" t="s">
        <v>46</v>
      </c>
      <c r="C139" s="5">
        <v>7</v>
      </c>
      <c r="D139" s="5" t="s">
        <v>63</v>
      </c>
      <c r="E139" s="5" t="s">
        <v>63</v>
      </c>
      <c r="F139" s="6" cm="1">
        <f t="array" ref="F139">_xlfn.IFS(C139&gt;=10,7%,C139&gt;=7,5%,C139&lt;7,0%)</f>
        <v>0.05</v>
      </c>
    </row>
    <row r="140" spans="1:6" x14ac:dyDescent="0.25">
      <c r="A140" s="4">
        <v>44376</v>
      </c>
      <c r="B140" s="5" t="s">
        <v>23</v>
      </c>
      <c r="C140" s="5">
        <v>4</v>
      </c>
      <c r="D140" s="5" t="s">
        <v>65</v>
      </c>
      <c r="E140" s="5" t="s">
        <v>63</v>
      </c>
      <c r="F140" s="6" cm="1">
        <f t="array" ref="F140">_xlfn.IFS(C140&gt;=10,7%,C140&gt;=7,5%,C140&lt;7,0%)</f>
        <v>0</v>
      </c>
    </row>
    <row r="141" spans="1:6" x14ac:dyDescent="0.25">
      <c r="A141" s="4">
        <v>44378</v>
      </c>
      <c r="B141" s="5" t="s">
        <v>11</v>
      </c>
      <c r="C141" s="5">
        <v>11</v>
      </c>
      <c r="D141" s="5" t="s">
        <v>65</v>
      </c>
      <c r="E141" s="5" t="s">
        <v>64</v>
      </c>
      <c r="F141" s="6" cm="1">
        <f t="array" ref="F141">_xlfn.IFS(C141&gt;=10,7%,C141&gt;=7,5%,C141&lt;7,0%)</f>
        <v>7.0000000000000007E-2</v>
      </c>
    </row>
    <row r="142" spans="1:6" x14ac:dyDescent="0.25">
      <c r="A142" s="4">
        <v>44379</v>
      </c>
      <c r="B142" s="5" t="s">
        <v>18</v>
      </c>
      <c r="C142" s="5">
        <v>11</v>
      </c>
      <c r="D142" s="5" t="s">
        <v>65</v>
      </c>
      <c r="E142" s="5" t="s">
        <v>64</v>
      </c>
      <c r="F142" s="6" cm="1">
        <f t="array" ref="F142">_xlfn.IFS(C142&gt;=10,7%,C142&gt;=7,5%,C142&lt;7,0%)</f>
        <v>7.0000000000000007E-2</v>
      </c>
    </row>
    <row r="143" spans="1:6" x14ac:dyDescent="0.25">
      <c r="A143" s="4">
        <v>44380</v>
      </c>
      <c r="B143" s="5" t="s">
        <v>44</v>
      </c>
      <c r="C143" s="5">
        <v>9</v>
      </c>
      <c r="D143" s="5" t="s">
        <v>63</v>
      </c>
      <c r="E143" s="5" t="s">
        <v>64</v>
      </c>
      <c r="F143" s="6" cm="1">
        <f t="array" ref="F143">_xlfn.IFS(C143&gt;=10,7%,C143&gt;=7,5%,C143&lt;7,0%)</f>
        <v>0.05</v>
      </c>
    </row>
    <row r="144" spans="1:6" x14ac:dyDescent="0.25">
      <c r="A144" s="4">
        <v>44380</v>
      </c>
      <c r="B144" s="5" t="s">
        <v>8</v>
      </c>
      <c r="C144" s="5">
        <v>8</v>
      </c>
      <c r="D144" s="5" t="s">
        <v>63</v>
      </c>
      <c r="E144" s="5" t="s">
        <v>64</v>
      </c>
      <c r="F144" s="6" cm="1">
        <f t="array" ref="F144">_xlfn.IFS(C144&gt;=10,7%,C144&gt;=7,5%,C144&lt;7,0%)</f>
        <v>0.05</v>
      </c>
    </row>
    <row r="145" spans="1:6" x14ac:dyDescent="0.25">
      <c r="A145" s="4">
        <v>44382</v>
      </c>
      <c r="B145" s="5" t="s">
        <v>7</v>
      </c>
      <c r="C145" s="5">
        <v>8</v>
      </c>
      <c r="D145" s="5" t="s">
        <v>65</v>
      </c>
      <c r="E145" s="5" t="s">
        <v>63</v>
      </c>
      <c r="F145" s="6" cm="1">
        <f t="array" ref="F145">_xlfn.IFS(C145&gt;=10,7%,C145&gt;=7,5%,C145&lt;7,0%)</f>
        <v>0.05</v>
      </c>
    </row>
    <row r="146" spans="1:6" x14ac:dyDescent="0.25">
      <c r="A146" s="4">
        <v>44383</v>
      </c>
      <c r="B146" s="5" t="s">
        <v>53</v>
      </c>
      <c r="C146" s="5">
        <v>15</v>
      </c>
      <c r="D146" s="5" t="s">
        <v>65</v>
      </c>
      <c r="E146" s="5" t="s">
        <v>64</v>
      </c>
      <c r="F146" s="6" cm="1">
        <f t="array" ref="F146">_xlfn.IFS(C146&gt;=10,7%,C146&gt;=7,5%,C146&lt;7,0%)</f>
        <v>7.0000000000000007E-2</v>
      </c>
    </row>
    <row r="147" spans="1:6" x14ac:dyDescent="0.25">
      <c r="A147" s="4">
        <v>44385</v>
      </c>
      <c r="B147" s="5" t="s">
        <v>9</v>
      </c>
      <c r="C147" s="5">
        <v>10</v>
      </c>
      <c r="D147" s="5" t="s">
        <v>65</v>
      </c>
      <c r="E147" s="5" t="s">
        <v>63</v>
      </c>
      <c r="F147" s="6" cm="1">
        <f t="array" ref="F147">_xlfn.IFS(C147&gt;=10,7%,C147&gt;=7,5%,C147&lt;7,0%)</f>
        <v>7.0000000000000007E-2</v>
      </c>
    </row>
    <row r="148" spans="1:6" x14ac:dyDescent="0.25">
      <c r="A148" s="4">
        <v>44387</v>
      </c>
      <c r="B148" s="5" t="s">
        <v>45</v>
      </c>
      <c r="C148" s="5">
        <v>6</v>
      </c>
      <c r="D148" s="5" t="s">
        <v>62</v>
      </c>
      <c r="E148" s="5" t="s">
        <v>64</v>
      </c>
      <c r="F148" s="6" cm="1">
        <f t="array" ref="F148">_xlfn.IFS(C148&gt;=10,7%,C148&gt;=7,5%,C148&lt;7,0%)</f>
        <v>0</v>
      </c>
    </row>
    <row r="149" spans="1:6" x14ac:dyDescent="0.25">
      <c r="A149" s="4">
        <v>44388</v>
      </c>
      <c r="B149" s="5" t="s">
        <v>16</v>
      </c>
      <c r="C149" s="5">
        <v>4</v>
      </c>
      <c r="D149" s="5" t="s">
        <v>62</v>
      </c>
      <c r="E149" s="5" t="s">
        <v>63</v>
      </c>
      <c r="F149" s="6" cm="1">
        <f t="array" ref="F149">_xlfn.IFS(C149&gt;=10,7%,C149&gt;=7,5%,C149&lt;7,0%)</f>
        <v>0</v>
      </c>
    </row>
    <row r="150" spans="1:6" x14ac:dyDescent="0.25">
      <c r="A150" s="4">
        <v>44390</v>
      </c>
      <c r="B150" s="5" t="s">
        <v>28</v>
      </c>
      <c r="C150" s="5">
        <v>1</v>
      </c>
      <c r="D150" s="5" t="s">
        <v>65</v>
      </c>
      <c r="E150" s="5" t="s">
        <v>64</v>
      </c>
      <c r="F150" s="6" cm="1">
        <f t="array" ref="F150">_xlfn.IFS(C150&gt;=10,7%,C150&gt;=7,5%,C150&lt;7,0%)</f>
        <v>0</v>
      </c>
    </row>
    <row r="151" spans="1:6" x14ac:dyDescent="0.25">
      <c r="A151" s="4">
        <v>44393</v>
      </c>
      <c r="B151" s="5" t="s">
        <v>33</v>
      </c>
      <c r="C151" s="5">
        <v>8</v>
      </c>
      <c r="D151" s="5" t="s">
        <v>62</v>
      </c>
      <c r="E151" s="5" t="s">
        <v>64</v>
      </c>
      <c r="F151" s="6" cm="1">
        <f t="array" ref="F151">_xlfn.IFS(C151&gt;=10,7%,C151&gt;=7,5%,C151&lt;7,0%)</f>
        <v>0.05</v>
      </c>
    </row>
    <row r="152" spans="1:6" x14ac:dyDescent="0.25">
      <c r="A152" s="4">
        <v>44395</v>
      </c>
      <c r="B152" s="5" t="s">
        <v>38</v>
      </c>
      <c r="C152" s="5">
        <v>14</v>
      </c>
      <c r="D152" s="5" t="s">
        <v>63</v>
      </c>
      <c r="E152" s="5" t="s">
        <v>63</v>
      </c>
      <c r="F152" s="6" cm="1">
        <f t="array" ref="F152">_xlfn.IFS(C152&gt;=10,7%,C152&gt;=7,5%,C152&lt;7,0%)</f>
        <v>7.0000000000000007E-2</v>
      </c>
    </row>
    <row r="153" spans="1:6" x14ac:dyDescent="0.25">
      <c r="A153" s="4">
        <v>44397</v>
      </c>
      <c r="B153" s="5" t="s">
        <v>50</v>
      </c>
      <c r="C153" s="5">
        <v>11</v>
      </c>
      <c r="D153" s="5" t="s">
        <v>63</v>
      </c>
      <c r="E153" s="5" t="s">
        <v>63</v>
      </c>
      <c r="F153" s="6" cm="1">
        <f t="array" ref="F153">_xlfn.IFS(C153&gt;=10,7%,C153&gt;=7,5%,C153&lt;7,0%)</f>
        <v>7.0000000000000007E-2</v>
      </c>
    </row>
    <row r="154" spans="1:6" x14ac:dyDescent="0.25">
      <c r="A154" s="4">
        <v>44397</v>
      </c>
      <c r="B154" s="5" t="s">
        <v>55</v>
      </c>
      <c r="C154" s="5">
        <v>5</v>
      </c>
      <c r="D154" s="5" t="s">
        <v>65</v>
      </c>
      <c r="E154" s="5" t="s">
        <v>63</v>
      </c>
      <c r="F154" s="6" cm="1">
        <f t="array" ref="F154">_xlfn.IFS(C154&gt;=10,7%,C154&gt;=7,5%,C154&lt;7,0%)</f>
        <v>0</v>
      </c>
    </row>
    <row r="155" spans="1:6" x14ac:dyDescent="0.25">
      <c r="A155" s="4">
        <v>44398</v>
      </c>
      <c r="B155" s="5" t="s">
        <v>40</v>
      </c>
      <c r="C155" s="5">
        <v>15</v>
      </c>
      <c r="D155" s="5" t="s">
        <v>65</v>
      </c>
      <c r="E155" s="5" t="s">
        <v>63</v>
      </c>
      <c r="F155" s="6" cm="1">
        <f t="array" ref="F155">_xlfn.IFS(C155&gt;=10,7%,C155&gt;=7,5%,C155&lt;7,0%)</f>
        <v>7.0000000000000007E-2</v>
      </c>
    </row>
    <row r="156" spans="1:6" x14ac:dyDescent="0.25">
      <c r="A156" s="4">
        <v>44399</v>
      </c>
      <c r="B156" s="5" t="s">
        <v>36</v>
      </c>
      <c r="C156" s="5">
        <v>3</v>
      </c>
      <c r="D156" s="5" t="s">
        <v>62</v>
      </c>
      <c r="E156" s="5" t="s">
        <v>64</v>
      </c>
      <c r="F156" s="6" cm="1">
        <f t="array" ref="F156">_xlfn.IFS(C156&gt;=10,7%,C156&gt;=7,5%,C156&lt;7,0%)</f>
        <v>0</v>
      </c>
    </row>
    <row r="157" spans="1:6" x14ac:dyDescent="0.25">
      <c r="A157" s="4">
        <v>44399</v>
      </c>
      <c r="B157" s="5" t="s">
        <v>34</v>
      </c>
      <c r="C157" s="5">
        <v>14</v>
      </c>
      <c r="D157" s="5" t="s">
        <v>63</v>
      </c>
      <c r="E157" s="5" t="s">
        <v>64</v>
      </c>
      <c r="F157" s="6" cm="1">
        <f t="array" ref="F157">_xlfn.IFS(C157&gt;=10,7%,C157&gt;=7,5%,C157&lt;7,0%)</f>
        <v>7.0000000000000007E-2</v>
      </c>
    </row>
    <row r="158" spans="1:6" x14ac:dyDescent="0.25">
      <c r="A158" s="4">
        <v>44400</v>
      </c>
      <c r="B158" s="5" t="s">
        <v>47</v>
      </c>
      <c r="C158" s="5">
        <v>7</v>
      </c>
      <c r="D158" s="5" t="s">
        <v>62</v>
      </c>
      <c r="E158" s="5" t="s">
        <v>63</v>
      </c>
      <c r="F158" s="6" cm="1">
        <f t="array" ref="F158">_xlfn.IFS(C158&gt;=10,7%,C158&gt;=7,5%,C158&lt;7,0%)</f>
        <v>0.05</v>
      </c>
    </row>
    <row r="159" spans="1:6" x14ac:dyDescent="0.25">
      <c r="A159" s="4">
        <v>44400</v>
      </c>
      <c r="B159" s="5" t="s">
        <v>48</v>
      </c>
      <c r="C159" s="5">
        <v>8</v>
      </c>
      <c r="D159" s="5" t="s">
        <v>65</v>
      </c>
      <c r="E159" s="5" t="s">
        <v>63</v>
      </c>
      <c r="F159" s="6" cm="1">
        <f t="array" ref="F159">_xlfn.IFS(C159&gt;=10,7%,C159&gt;=7,5%,C159&lt;7,0%)</f>
        <v>0.05</v>
      </c>
    </row>
    <row r="160" spans="1:6" x14ac:dyDescent="0.25">
      <c r="A160" s="4">
        <v>44401</v>
      </c>
      <c r="B160" s="5" t="s">
        <v>16</v>
      </c>
      <c r="C160" s="5">
        <v>4</v>
      </c>
      <c r="D160" s="5" t="s">
        <v>63</v>
      </c>
      <c r="E160" s="5" t="s">
        <v>64</v>
      </c>
      <c r="F160" s="6" cm="1">
        <f t="array" ref="F160">_xlfn.IFS(C160&gt;=10,7%,C160&gt;=7,5%,C160&lt;7,0%)</f>
        <v>0</v>
      </c>
    </row>
    <row r="161" spans="1:6" x14ac:dyDescent="0.25">
      <c r="A161" s="4">
        <v>44406</v>
      </c>
      <c r="B161" s="5" t="s">
        <v>56</v>
      </c>
      <c r="C161" s="5">
        <v>15</v>
      </c>
      <c r="D161" s="5" t="s">
        <v>63</v>
      </c>
      <c r="E161" s="5" t="s">
        <v>64</v>
      </c>
      <c r="F161" s="6" cm="1">
        <f t="array" ref="F161">_xlfn.IFS(C161&gt;=10,7%,C161&gt;=7,5%,C161&lt;7,0%)</f>
        <v>7.0000000000000007E-2</v>
      </c>
    </row>
    <row r="162" spans="1:6" x14ac:dyDescent="0.25">
      <c r="A162" s="4">
        <v>44409</v>
      </c>
      <c r="B162" s="5" t="s">
        <v>4</v>
      </c>
      <c r="C162" s="5">
        <v>11</v>
      </c>
      <c r="D162" s="5" t="s">
        <v>65</v>
      </c>
      <c r="E162" s="5" t="s">
        <v>64</v>
      </c>
      <c r="F162" s="6" cm="1">
        <f t="array" ref="F162">_xlfn.IFS(C162&gt;=10,7%,C162&gt;=7,5%,C162&lt;7,0%)</f>
        <v>7.0000000000000007E-2</v>
      </c>
    </row>
    <row r="163" spans="1:6" x14ac:dyDescent="0.25">
      <c r="A163" s="4">
        <v>44410</v>
      </c>
      <c r="B163" s="5" t="s">
        <v>33</v>
      </c>
      <c r="C163" s="5">
        <v>3</v>
      </c>
      <c r="D163" s="5" t="s">
        <v>65</v>
      </c>
      <c r="E163" s="5" t="s">
        <v>63</v>
      </c>
      <c r="F163" s="6" cm="1">
        <f t="array" ref="F163">_xlfn.IFS(C163&gt;=10,7%,C163&gt;=7,5%,C163&lt;7,0%)</f>
        <v>0</v>
      </c>
    </row>
    <row r="164" spans="1:6" x14ac:dyDescent="0.25">
      <c r="A164" s="4">
        <v>44411</v>
      </c>
      <c r="B164" s="5" t="s">
        <v>32</v>
      </c>
      <c r="C164" s="5">
        <v>13</v>
      </c>
      <c r="D164" s="5" t="s">
        <v>63</v>
      </c>
      <c r="E164" s="5" t="s">
        <v>63</v>
      </c>
      <c r="F164" s="6" cm="1">
        <f t="array" ref="F164">_xlfn.IFS(C164&gt;=10,7%,C164&gt;=7,5%,C164&lt;7,0%)</f>
        <v>7.0000000000000007E-2</v>
      </c>
    </row>
    <row r="165" spans="1:6" x14ac:dyDescent="0.25">
      <c r="A165" s="4">
        <v>44411</v>
      </c>
      <c r="B165" s="5" t="s">
        <v>45</v>
      </c>
      <c r="C165" s="5">
        <v>12</v>
      </c>
      <c r="D165" s="5" t="s">
        <v>63</v>
      </c>
      <c r="E165" s="5" t="s">
        <v>63</v>
      </c>
      <c r="F165" s="6" cm="1">
        <f t="array" ref="F165">_xlfn.IFS(C165&gt;=10,7%,C165&gt;=7,5%,C165&lt;7,0%)</f>
        <v>7.0000000000000007E-2</v>
      </c>
    </row>
    <row r="166" spans="1:6" x14ac:dyDescent="0.25">
      <c r="A166" s="4">
        <v>44413</v>
      </c>
      <c r="B166" s="5" t="s">
        <v>39</v>
      </c>
      <c r="C166" s="5">
        <v>14</v>
      </c>
      <c r="D166" s="5" t="s">
        <v>65</v>
      </c>
      <c r="E166" s="5" t="s">
        <v>64</v>
      </c>
      <c r="F166" s="6" cm="1">
        <f t="array" ref="F166">_xlfn.IFS(C166&gt;=10,7%,C166&gt;=7,5%,C166&lt;7,0%)</f>
        <v>7.0000000000000007E-2</v>
      </c>
    </row>
    <row r="167" spans="1:6" x14ac:dyDescent="0.25">
      <c r="A167" s="4">
        <v>44414</v>
      </c>
      <c r="B167" s="5" t="s">
        <v>48</v>
      </c>
      <c r="C167" s="5">
        <v>1</v>
      </c>
      <c r="D167" s="5" t="s">
        <v>62</v>
      </c>
      <c r="E167" s="5" t="s">
        <v>64</v>
      </c>
      <c r="F167" s="6" cm="1">
        <f t="array" ref="F167">_xlfn.IFS(C167&gt;=10,7%,C167&gt;=7,5%,C167&lt;7,0%)</f>
        <v>0</v>
      </c>
    </row>
    <row r="168" spans="1:6" x14ac:dyDescent="0.25">
      <c r="A168" s="4">
        <v>44418</v>
      </c>
      <c r="B168" s="5" t="s">
        <v>11</v>
      </c>
      <c r="C168" s="5">
        <v>4</v>
      </c>
      <c r="D168" s="5" t="s">
        <v>62</v>
      </c>
      <c r="E168" s="5" t="s">
        <v>64</v>
      </c>
      <c r="F168" s="6" cm="1">
        <f t="array" ref="F168">_xlfn.IFS(C168&gt;=10,7%,C168&gt;=7,5%,C168&lt;7,0%)</f>
        <v>0</v>
      </c>
    </row>
    <row r="169" spans="1:6" x14ac:dyDescent="0.25">
      <c r="A169" s="4">
        <v>44418</v>
      </c>
      <c r="B169" s="5" t="s">
        <v>56</v>
      </c>
      <c r="C169" s="5">
        <v>10</v>
      </c>
      <c r="D169" s="5" t="s">
        <v>63</v>
      </c>
      <c r="E169" s="5" t="s">
        <v>64</v>
      </c>
      <c r="F169" s="6" cm="1">
        <f t="array" ref="F169">_xlfn.IFS(C169&gt;=10,7%,C169&gt;=7,5%,C169&lt;7,0%)</f>
        <v>7.0000000000000007E-2</v>
      </c>
    </row>
    <row r="170" spans="1:6" x14ac:dyDescent="0.25">
      <c r="A170" s="4">
        <v>44418</v>
      </c>
      <c r="B170" s="5" t="s">
        <v>13</v>
      </c>
      <c r="C170" s="5">
        <v>6</v>
      </c>
      <c r="D170" s="5" t="s">
        <v>65</v>
      </c>
      <c r="E170" s="5" t="s">
        <v>64</v>
      </c>
      <c r="F170" s="6" cm="1">
        <f t="array" ref="F170">_xlfn.IFS(C170&gt;=10,7%,C170&gt;=7,5%,C170&lt;7,0%)</f>
        <v>0</v>
      </c>
    </row>
    <row r="171" spans="1:6" x14ac:dyDescent="0.25">
      <c r="A171" s="4">
        <v>44419</v>
      </c>
      <c r="B171" s="5" t="s">
        <v>33</v>
      </c>
      <c r="C171" s="5">
        <v>4</v>
      </c>
      <c r="D171" s="5" t="s">
        <v>65</v>
      </c>
      <c r="E171" s="5" t="s">
        <v>63</v>
      </c>
      <c r="F171" s="6" cm="1">
        <f t="array" ref="F171">_xlfn.IFS(C171&gt;=10,7%,C171&gt;=7,5%,C171&lt;7,0%)</f>
        <v>0</v>
      </c>
    </row>
    <row r="172" spans="1:6" x14ac:dyDescent="0.25">
      <c r="A172" s="4">
        <v>44421</v>
      </c>
      <c r="B172" s="5" t="s">
        <v>20</v>
      </c>
      <c r="C172" s="5">
        <v>13</v>
      </c>
      <c r="D172" s="5" t="s">
        <v>65</v>
      </c>
      <c r="E172" s="5" t="s">
        <v>63</v>
      </c>
      <c r="F172" s="6" cm="1">
        <f t="array" ref="F172">_xlfn.IFS(C172&gt;=10,7%,C172&gt;=7,5%,C172&lt;7,0%)</f>
        <v>7.0000000000000007E-2</v>
      </c>
    </row>
    <row r="173" spans="1:6" x14ac:dyDescent="0.25">
      <c r="A173" s="4">
        <v>44421</v>
      </c>
      <c r="B173" s="5" t="s">
        <v>38</v>
      </c>
      <c r="C173" s="5">
        <v>9</v>
      </c>
      <c r="D173" s="5" t="s">
        <v>65</v>
      </c>
      <c r="E173" s="5" t="s">
        <v>63</v>
      </c>
      <c r="F173" s="6" cm="1">
        <f t="array" ref="F173">_xlfn.IFS(C173&gt;=10,7%,C173&gt;=7,5%,C173&lt;7,0%)</f>
        <v>0.05</v>
      </c>
    </row>
    <row r="174" spans="1:6" x14ac:dyDescent="0.25">
      <c r="A174" s="4">
        <v>44424</v>
      </c>
      <c r="B174" s="5" t="s">
        <v>8</v>
      </c>
      <c r="C174" s="5">
        <v>3</v>
      </c>
      <c r="D174" s="5" t="s">
        <v>63</v>
      </c>
      <c r="E174" s="5" t="s">
        <v>63</v>
      </c>
      <c r="F174" s="6" cm="1">
        <f t="array" ref="F174">_xlfn.IFS(C174&gt;=10,7%,C174&gt;=7,5%,C174&lt;7,0%)</f>
        <v>0</v>
      </c>
    </row>
    <row r="175" spans="1:6" x14ac:dyDescent="0.25">
      <c r="A175" s="4">
        <v>44426</v>
      </c>
      <c r="B175" s="5" t="s">
        <v>35</v>
      </c>
      <c r="C175" s="5">
        <v>6</v>
      </c>
      <c r="D175" s="5" t="s">
        <v>65</v>
      </c>
      <c r="E175" s="5" t="s">
        <v>63</v>
      </c>
      <c r="F175" s="6" cm="1">
        <f t="array" ref="F175">_xlfn.IFS(C175&gt;=10,7%,C175&gt;=7,5%,C175&lt;7,0%)</f>
        <v>0</v>
      </c>
    </row>
    <row r="176" spans="1:6" x14ac:dyDescent="0.25">
      <c r="A176" s="4">
        <v>44428</v>
      </c>
      <c r="B176" s="5" t="s">
        <v>29</v>
      </c>
      <c r="C176" s="5">
        <v>15</v>
      </c>
      <c r="D176" s="5" t="s">
        <v>65</v>
      </c>
      <c r="E176" s="5" t="s">
        <v>64</v>
      </c>
      <c r="F176" s="6" cm="1">
        <f t="array" ref="F176">_xlfn.IFS(C176&gt;=10,7%,C176&gt;=7,5%,C176&lt;7,0%)</f>
        <v>7.0000000000000007E-2</v>
      </c>
    </row>
    <row r="177" spans="1:6" x14ac:dyDescent="0.25">
      <c r="A177" s="4">
        <v>44428</v>
      </c>
      <c r="B177" s="5" t="s">
        <v>42</v>
      </c>
      <c r="C177" s="5">
        <v>9</v>
      </c>
      <c r="D177" s="5" t="s">
        <v>65</v>
      </c>
      <c r="E177" s="5" t="s">
        <v>63</v>
      </c>
      <c r="F177" s="6" cm="1">
        <f t="array" ref="F177">_xlfn.IFS(C177&gt;=10,7%,C177&gt;=7,5%,C177&lt;7,0%)</f>
        <v>0.05</v>
      </c>
    </row>
    <row r="178" spans="1:6" x14ac:dyDescent="0.25">
      <c r="A178" s="4">
        <v>44428</v>
      </c>
      <c r="B178" s="5" t="s">
        <v>39</v>
      </c>
      <c r="C178" s="5">
        <v>13</v>
      </c>
      <c r="D178" s="5" t="s">
        <v>65</v>
      </c>
      <c r="E178" s="5" t="s">
        <v>63</v>
      </c>
      <c r="F178" s="6" cm="1">
        <f t="array" ref="F178">_xlfn.IFS(C178&gt;=10,7%,C178&gt;=7,5%,C178&lt;7,0%)</f>
        <v>7.0000000000000007E-2</v>
      </c>
    </row>
    <row r="179" spans="1:6" x14ac:dyDescent="0.25">
      <c r="A179" s="4">
        <v>44434</v>
      </c>
      <c r="B179" s="5" t="s">
        <v>51</v>
      </c>
      <c r="C179" s="5">
        <v>4</v>
      </c>
      <c r="D179" s="5" t="s">
        <v>65</v>
      </c>
      <c r="E179" s="5" t="s">
        <v>63</v>
      </c>
      <c r="F179" s="6" cm="1">
        <f t="array" ref="F179">_xlfn.IFS(C179&gt;=10,7%,C179&gt;=7,5%,C179&lt;7,0%)</f>
        <v>0</v>
      </c>
    </row>
    <row r="180" spans="1:6" x14ac:dyDescent="0.25">
      <c r="A180" s="4">
        <v>44437</v>
      </c>
      <c r="B180" s="5" t="s">
        <v>45</v>
      </c>
      <c r="C180" s="5">
        <v>12</v>
      </c>
      <c r="D180" s="5" t="s">
        <v>62</v>
      </c>
      <c r="E180" s="5" t="s">
        <v>63</v>
      </c>
      <c r="F180" s="6" cm="1">
        <f t="array" ref="F180">_xlfn.IFS(C180&gt;=10,7%,C180&gt;=7,5%,C180&lt;7,0%)</f>
        <v>7.0000000000000007E-2</v>
      </c>
    </row>
    <row r="181" spans="1:6" x14ac:dyDescent="0.25">
      <c r="A181" s="4">
        <v>44438</v>
      </c>
      <c r="B181" s="5" t="s">
        <v>22</v>
      </c>
      <c r="C181" s="5">
        <v>13</v>
      </c>
      <c r="D181" s="5" t="s">
        <v>65</v>
      </c>
      <c r="E181" s="5" t="s">
        <v>63</v>
      </c>
      <c r="F181" s="6" cm="1">
        <f t="array" ref="F181">_xlfn.IFS(C181&gt;=10,7%,C181&gt;=7,5%,C181&lt;7,0%)</f>
        <v>7.0000000000000007E-2</v>
      </c>
    </row>
    <row r="182" spans="1:6" x14ac:dyDescent="0.25">
      <c r="A182" s="4">
        <v>44439</v>
      </c>
      <c r="B182" s="5" t="s">
        <v>4</v>
      </c>
      <c r="C182" s="5">
        <v>2</v>
      </c>
      <c r="D182" s="5" t="s">
        <v>65</v>
      </c>
      <c r="E182" s="5" t="s">
        <v>63</v>
      </c>
      <c r="F182" s="6" cm="1">
        <f t="array" ref="F182">_xlfn.IFS(C182&gt;=10,7%,C182&gt;=7,5%,C182&lt;7,0%)</f>
        <v>0</v>
      </c>
    </row>
    <row r="183" spans="1:6" x14ac:dyDescent="0.25">
      <c r="A183" s="4">
        <v>44439</v>
      </c>
      <c r="B183" s="5" t="s">
        <v>46</v>
      </c>
      <c r="C183" s="5">
        <v>11</v>
      </c>
      <c r="D183" s="5" t="s">
        <v>65</v>
      </c>
      <c r="E183" s="5" t="s">
        <v>63</v>
      </c>
      <c r="F183" s="6" cm="1">
        <f t="array" ref="F183">_xlfn.IFS(C183&gt;=10,7%,C183&gt;=7,5%,C183&lt;7,0%)</f>
        <v>7.0000000000000007E-2</v>
      </c>
    </row>
    <row r="184" spans="1:6" x14ac:dyDescent="0.25">
      <c r="A184" s="4">
        <v>44440</v>
      </c>
      <c r="B184" s="5" t="s">
        <v>34</v>
      </c>
      <c r="C184" s="5">
        <v>1</v>
      </c>
      <c r="D184" s="5" t="s">
        <v>62</v>
      </c>
      <c r="E184" s="5" t="s">
        <v>64</v>
      </c>
      <c r="F184" s="6" cm="1">
        <f t="array" ref="F184">_xlfn.IFS(C184&gt;=10,7%,C184&gt;=7,5%,C184&lt;7,0%)</f>
        <v>0</v>
      </c>
    </row>
    <row r="185" spans="1:6" x14ac:dyDescent="0.25">
      <c r="A185" s="4">
        <v>44440</v>
      </c>
      <c r="B185" s="5" t="s">
        <v>8</v>
      </c>
      <c r="C185" s="5">
        <v>14</v>
      </c>
      <c r="D185" s="5" t="s">
        <v>63</v>
      </c>
      <c r="E185" s="5" t="s">
        <v>63</v>
      </c>
      <c r="F185" s="6" cm="1">
        <f t="array" ref="F185">_xlfn.IFS(C185&gt;=10,7%,C185&gt;=7,5%,C185&lt;7,0%)</f>
        <v>7.0000000000000007E-2</v>
      </c>
    </row>
    <row r="186" spans="1:6" x14ac:dyDescent="0.25">
      <c r="A186" s="4">
        <v>44442</v>
      </c>
      <c r="B186" s="5" t="s">
        <v>53</v>
      </c>
      <c r="C186" s="5">
        <v>8</v>
      </c>
      <c r="D186" s="5" t="s">
        <v>65</v>
      </c>
      <c r="E186" s="5" t="s">
        <v>63</v>
      </c>
      <c r="F186" s="6" cm="1">
        <f t="array" ref="F186">_xlfn.IFS(C186&gt;=10,7%,C186&gt;=7,5%,C186&lt;7,0%)</f>
        <v>0.05</v>
      </c>
    </row>
    <row r="187" spans="1:6" x14ac:dyDescent="0.25">
      <c r="A187" s="4">
        <v>44443</v>
      </c>
      <c r="B187" s="5" t="s">
        <v>39</v>
      </c>
      <c r="C187" s="5">
        <v>7</v>
      </c>
      <c r="D187" s="5" t="s">
        <v>65</v>
      </c>
      <c r="E187" s="5" t="s">
        <v>63</v>
      </c>
      <c r="F187" s="6" cm="1">
        <f t="array" ref="F187">_xlfn.IFS(C187&gt;=10,7%,C187&gt;=7,5%,C187&lt;7,0%)</f>
        <v>0.05</v>
      </c>
    </row>
    <row r="188" spans="1:6" x14ac:dyDescent="0.25">
      <c r="A188" s="4">
        <v>44443</v>
      </c>
      <c r="B188" s="5" t="s">
        <v>33</v>
      </c>
      <c r="C188" s="5">
        <v>15</v>
      </c>
      <c r="D188" s="5" t="s">
        <v>65</v>
      </c>
      <c r="E188" s="5" t="s">
        <v>63</v>
      </c>
      <c r="F188" s="6" cm="1">
        <f t="array" ref="F188">_xlfn.IFS(C188&gt;=10,7%,C188&gt;=7,5%,C188&lt;7,0%)</f>
        <v>7.0000000000000007E-2</v>
      </c>
    </row>
    <row r="189" spans="1:6" x14ac:dyDescent="0.25">
      <c r="A189" s="4">
        <v>44444</v>
      </c>
      <c r="B189" s="5" t="s">
        <v>43</v>
      </c>
      <c r="C189" s="5">
        <v>1</v>
      </c>
      <c r="D189" s="5" t="s">
        <v>65</v>
      </c>
      <c r="E189" s="5" t="s">
        <v>64</v>
      </c>
      <c r="F189" s="6" cm="1">
        <f t="array" ref="F189">_xlfn.IFS(C189&gt;=10,7%,C189&gt;=7,5%,C189&lt;7,0%)</f>
        <v>0</v>
      </c>
    </row>
    <row r="190" spans="1:6" x14ac:dyDescent="0.25">
      <c r="A190" s="4">
        <v>44446</v>
      </c>
      <c r="B190" s="5" t="s">
        <v>28</v>
      </c>
      <c r="C190" s="5">
        <v>5</v>
      </c>
      <c r="D190" s="5" t="s">
        <v>65</v>
      </c>
      <c r="E190" s="5" t="s">
        <v>63</v>
      </c>
      <c r="F190" s="6" cm="1">
        <f t="array" ref="F190">_xlfn.IFS(C190&gt;=10,7%,C190&gt;=7,5%,C190&lt;7,0%)</f>
        <v>0</v>
      </c>
    </row>
    <row r="191" spans="1:6" x14ac:dyDescent="0.25">
      <c r="A191" s="4">
        <v>44448</v>
      </c>
      <c r="B191" s="5" t="s">
        <v>56</v>
      </c>
      <c r="C191" s="5">
        <v>4</v>
      </c>
      <c r="D191" s="5" t="s">
        <v>65</v>
      </c>
      <c r="E191" s="5" t="s">
        <v>63</v>
      </c>
      <c r="F191" s="6" cm="1">
        <f t="array" ref="F191">_xlfn.IFS(C191&gt;=10,7%,C191&gt;=7,5%,C191&lt;7,0%)</f>
        <v>0</v>
      </c>
    </row>
    <row r="192" spans="1:6" x14ac:dyDescent="0.25">
      <c r="A192" s="4">
        <v>44449</v>
      </c>
      <c r="B192" s="5" t="s">
        <v>41</v>
      </c>
      <c r="C192" s="5">
        <v>6</v>
      </c>
      <c r="D192" s="5" t="s">
        <v>65</v>
      </c>
      <c r="E192" s="5" t="s">
        <v>63</v>
      </c>
      <c r="F192" s="6" cm="1">
        <f t="array" ref="F192">_xlfn.IFS(C192&gt;=10,7%,C192&gt;=7,5%,C192&lt;7,0%)</f>
        <v>0</v>
      </c>
    </row>
    <row r="193" spans="1:6" x14ac:dyDescent="0.25">
      <c r="A193" s="4">
        <v>44449</v>
      </c>
      <c r="B193" s="5" t="s">
        <v>4</v>
      </c>
      <c r="C193" s="5">
        <v>9</v>
      </c>
      <c r="D193" s="5" t="s">
        <v>62</v>
      </c>
      <c r="E193" s="5" t="s">
        <v>63</v>
      </c>
      <c r="F193" s="6" cm="1">
        <f t="array" ref="F193">_xlfn.IFS(C193&gt;=10,7%,C193&gt;=7,5%,C193&lt;7,0%)</f>
        <v>0.05</v>
      </c>
    </row>
    <row r="194" spans="1:6" x14ac:dyDescent="0.25">
      <c r="A194" s="4">
        <v>44449</v>
      </c>
      <c r="B194" s="5" t="s">
        <v>36</v>
      </c>
      <c r="C194" s="5">
        <v>2</v>
      </c>
      <c r="D194" s="5" t="s">
        <v>65</v>
      </c>
      <c r="E194" s="5" t="s">
        <v>63</v>
      </c>
      <c r="F194" s="6" cm="1">
        <f t="array" ref="F194">_xlfn.IFS(C194&gt;=10,7%,C194&gt;=7,5%,C194&lt;7,0%)</f>
        <v>0</v>
      </c>
    </row>
    <row r="195" spans="1:6" x14ac:dyDescent="0.25">
      <c r="A195" s="4">
        <v>44450</v>
      </c>
      <c r="B195" s="5" t="s">
        <v>4</v>
      </c>
      <c r="C195" s="5">
        <v>6</v>
      </c>
      <c r="D195" s="5" t="s">
        <v>62</v>
      </c>
      <c r="E195" s="5" t="s">
        <v>63</v>
      </c>
      <c r="F195" s="6" cm="1">
        <f t="array" ref="F195">_xlfn.IFS(C195&gt;=10,7%,C195&gt;=7,5%,C195&lt;7,0%)</f>
        <v>0</v>
      </c>
    </row>
    <row r="196" spans="1:6" x14ac:dyDescent="0.25">
      <c r="A196" s="4">
        <v>44452</v>
      </c>
      <c r="B196" s="5" t="s">
        <v>53</v>
      </c>
      <c r="C196" s="5">
        <v>7</v>
      </c>
      <c r="D196" s="5" t="s">
        <v>65</v>
      </c>
      <c r="E196" s="5" t="s">
        <v>64</v>
      </c>
      <c r="F196" s="6" cm="1">
        <f t="array" ref="F196">_xlfn.IFS(C196&gt;=10,7%,C196&gt;=7,5%,C196&lt;7,0%)</f>
        <v>0.05</v>
      </c>
    </row>
    <row r="197" spans="1:6" x14ac:dyDescent="0.25">
      <c r="A197" s="4">
        <v>44454</v>
      </c>
      <c r="B197" s="5" t="s">
        <v>54</v>
      </c>
      <c r="C197" s="5">
        <v>6</v>
      </c>
      <c r="D197" s="5" t="s">
        <v>65</v>
      </c>
      <c r="E197" s="5" t="s">
        <v>63</v>
      </c>
      <c r="F197" s="6" cm="1">
        <f t="array" ref="F197">_xlfn.IFS(C197&gt;=10,7%,C197&gt;=7,5%,C197&lt;7,0%)</f>
        <v>0</v>
      </c>
    </row>
    <row r="198" spans="1:6" x14ac:dyDescent="0.25">
      <c r="A198" s="4">
        <v>44454</v>
      </c>
      <c r="B198" s="5" t="s">
        <v>54</v>
      </c>
      <c r="C198" s="5">
        <v>14</v>
      </c>
      <c r="D198" s="5" t="s">
        <v>65</v>
      </c>
      <c r="E198" s="5" t="s">
        <v>63</v>
      </c>
      <c r="F198" s="6" cm="1">
        <f t="array" ref="F198">_xlfn.IFS(C198&gt;=10,7%,C198&gt;=7,5%,C198&lt;7,0%)</f>
        <v>7.0000000000000007E-2</v>
      </c>
    </row>
    <row r="199" spans="1:6" x14ac:dyDescent="0.25">
      <c r="A199" s="4">
        <v>44460</v>
      </c>
      <c r="B199" s="5" t="s">
        <v>29</v>
      </c>
      <c r="C199" s="5">
        <v>7</v>
      </c>
      <c r="D199" s="5" t="s">
        <v>62</v>
      </c>
      <c r="E199" s="5" t="s">
        <v>64</v>
      </c>
      <c r="F199" s="6" cm="1">
        <f t="array" ref="F199">_xlfn.IFS(C199&gt;=10,7%,C199&gt;=7,5%,C199&lt;7,0%)</f>
        <v>0.05</v>
      </c>
    </row>
    <row r="200" spans="1:6" x14ac:dyDescent="0.25">
      <c r="A200" s="4">
        <v>44461</v>
      </c>
      <c r="B200" s="5" t="s">
        <v>52</v>
      </c>
      <c r="C200" s="5">
        <v>2</v>
      </c>
      <c r="D200" s="5" t="s">
        <v>63</v>
      </c>
      <c r="E200" s="5" t="s">
        <v>64</v>
      </c>
      <c r="F200" s="6" cm="1">
        <f t="array" ref="F200">_xlfn.IFS(C200&gt;=10,7%,C200&gt;=7,5%,C200&lt;7,0%)</f>
        <v>0</v>
      </c>
    </row>
    <row r="201" spans="1:6" x14ac:dyDescent="0.25">
      <c r="A201" s="4">
        <v>44461</v>
      </c>
      <c r="B201" s="5" t="s">
        <v>7</v>
      </c>
      <c r="C201" s="5">
        <v>4</v>
      </c>
      <c r="D201" s="5" t="s">
        <v>65</v>
      </c>
      <c r="E201" s="5" t="s">
        <v>64</v>
      </c>
      <c r="F201" s="6" cm="1">
        <f t="array" ref="F201">_xlfn.IFS(C201&gt;=10,7%,C201&gt;=7,5%,C201&lt;7,0%)</f>
        <v>0</v>
      </c>
    </row>
    <row r="202" spans="1:6" x14ac:dyDescent="0.25">
      <c r="A202" s="4">
        <v>44462</v>
      </c>
      <c r="B202" s="5" t="s">
        <v>27</v>
      </c>
      <c r="C202" s="5">
        <v>12</v>
      </c>
      <c r="D202" s="5" t="s">
        <v>65</v>
      </c>
      <c r="E202" s="5" t="s">
        <v>64</v>
      </c>
      <c r="F202" s="6" cm="1">
        <f t="array" ref="F202">_xlfn.IFS(C202&gt;=10,7%,C202&gt;=7,5%,C202&lt;7,0%)</f>
        <v>7.0000000000000007E-2</v>
      </c>
    </row>
    <row r="203" spans="1:6" x14ac:dyDescent="0.25">
      <c r="A203" s="4">
        <v>44462</v>
      </c>
      <c r="B203" s="5" t="s">
        <v>31</v>
      </c>
      <c r="C203" s="5">
        <v>7</v>
      </c>
      <c r="D203" s="5" t="s">
        <v>63</v>
      </c>
      <c r="E203" s="5" t="s">
        <v>63</v>
      </c>
      <c r="F203" s="6" cm="1">
        <f t="array" ref="F203">_xlfn.IFS(C203&gt;=10,7%,C203&gt;=7,5%,C203&lt;7,0%)</f>
        <v>0.05</v>
      </c>
    </row>
    <row r="204" spans="1:6" x14ac:dyDescent="0.25">
      <c r="A204" s="4">
        <v>44466</v>
      </c>
      <c r="B204" s="5" t="s">
        <v>45</v>
      </c>
      <c r="C204" s="5">
        <v>1</v>
      </c>
      <c r="D204" s="5" t="s">
        <v>65</v>
      </c>
      <c r="E204" s="5" t="s">
        <v>64</v>
      </c>
      <c r="F204" s="6" cm="1">
        <f t="array" ref="F204">_xlfn.IFS(C204&gt;=10,7%,C204&gt;=7,5%,C204&lt;7,0%)</f>
        <v>0</v>
      </c>
    </row>
    <row r="205" spans="1:6" x14ac:dyDescent="0.25">
      <c r="A205" s="4">
        <v>44469</v>
      </c>
      <c r="B205" s="5" t="s">
        <v>23</v>
      </c>
      <c r="C205" s="5">
        <v>9</v>
      </c>
      <c r="D205" s="5" t="s">
        <v>63</v>
      </c>
      <c r="E205" s="5" t="s">
        <v>63</v>
      </c>
      <c r="F205" s="6" cm="1">
        <f t="array" ref="F205">_xlfn.IFS(C205&gt;=10,7%,C205&gt;=7,5%,C205&lt;7,0%)</f>
        <v>0.05</v>
      </c>
    </row>
    <row r="206" spans="1:6" x14ac:dyDescent="0.25">
      <c r="A206" s="4">
        <v>44469</v>
      </c>
      <c r="B206" s="5" t="s">
        <v>13</v>
      </c>
      <c r="C206" s="5">
        <v>5</v>
      </c>
      <c r="D206" s="5" t="s">
        <v>63</v>
      </c>
      <c r="E206" s="5" t="s">
        <v>63</v>
      </c>
      <c r="F206" s="6" cm="1">
        <f t="array" ref="F206">_xlfn.IFS(C206&gt;=10,7%,C206&gt;=7,5%,C206&lt;7,0%)</f>
        <v>0</v>
      </c>
    </row>
    <row r="207" spans="1:6" x14ac:dyDescent="0.25">
      <c r="A207" s="4">
        <v>44470</v>
      </c>
      <c r="B207" s="5" t="s">
        <v>41</v>
      </c>
      <c r="C207" s="5">
        <v>14</v>
      </c>
      <c r="D207" s="5" t="s">
        <v>63</v>
      </c>
      <c r="E207" s="5" t="s">
        <v>64</v>
      </c>
      <c r="F207" s="6" cm="1">
        <f t="array" ref="F207">_xlfn.IFS(C207&gt;=10,7%,C207&gt;=7,5%,C207&lt;7,0%)</f>
        <v>7.0000000000000007E-2</v>
      </c>
    </row>
    <row r="208" spans="1:6" x14ac:dyDescent="0.25">
      <c r="A208" s="4">
        <v>44471</v>
      </c>
      <c r="B208" s="5" t="s">
        <v>23</v>
      </c>
      <c r="C208" s="5">
        <v>15</v>
      </c>
      <c r="D208" s="5" t="s">
        <v>65</v>
      </c>
      <c r="E208" s="5" t="s">
        <v>63</v>
      </c>
      <c r="F208" s="6" cm="1">
        <f t="array" ref="F208">_xlfn.IFS(C208&gt;=10,7%,C208&gt;=7,5%,C208&lt;7,0%)</f>
        <v>7.0000000000000007E-2</v>
      </c>
    </row>
    <row r="209" spans="1:6" x14ac:dyDescent="0.25">
      <c r="A209" s="4">
        <v>44472</v>
      </c>
      <c r="B209" s="5" t="s">
        <v>28</v>
      </c>
      <c r="C209" s="5">
        <v>9</v>
      </c>
      <c r="D209" s="5" t="s">
        <v>65</v>
      </c>
      <c r="E209" s="5" t="s">
        <v>63</v>
      </c>
      <c r="F209" s="6" cm="1">
        <f t="array" ref="F209">_xlfn.IFS(C209&gt;=10,7%,C209&gt;=7,5%,C209&lt;7,0%)</f>
        <v>0.05</v>
      </c>
    </row>
    <row r="210" spans="1:6" x14ac:dyDescent="0.25">
      <c r="A210" s="4">
        <v>44475</v>
      </c>
      <c r="B210" s="5" t="s">
        <v>46</v>
      </c>
      <c r="C210" s="5">
        <v>1</v>
      </c>
      <c r="D210" s="5" t="s">
        <v>65</v>
      </c>
      <c r="E210" s="5" t="s">
        <v>63</v>
      </c>
      <c r="F210" s="6" cm="1">
        <f t="array" ref="F210">_xlfn.IFS(C210&gt;=10,7%,C210&gt;=7,5%,C210&lt;7,0%)</f>
        <v>0</v>
      </c>
    </row>
    <row r="211" spans="1:6" x14ac:dyDescent="0.25">
      <c r="A211" s="4">
        <v>44475</v>
      </c>
      <c r="B211" s="5" t="s">
        <v>47</v>
      </c>
      <c r="C211" s="5">
        <v>12</v>
      </c>
      <c r="D211" s="5" t="s">
        <v>63</v>
      </c>
      <c r="E211" s="5" t="s">
        <v>63</v>
      </c>
      <c r="F211" s="6" cm="1">
        <f t="array" ref="F211">_xlfn.IFS(C211&gt;=10,7%,C211&gt;=7,5%,C211&lt;7,0%)</f>
        <v>7.0000000000000007E-2</v>
      </c>
    </row>
    <row r="212" spans="1:6" x14ac:dyDescent="0.25">
      <c r="A212" s="4">
        <v>44476</v>
      </c>
      <c r="B212" s="5" t="s">
        <v>36</v>
      </c>
      <c r="C212" s="5">
        <v>6</v>
      </c>
      <c r="D212" s="5" t="s">
        <v>65</v>
      </c>
      <c r="E212" s="5" t="s">
        <v>64</v>
      </c>
      <c r="F212" s="6" cm="1">
        <f t="array" ref="F212">_xlfn.IFS(C212&gt;=10,7%,C212&gt;=7,5%,C212&lt;7,0%)</f>
        <v>0</v>
      </c>
    </row>
    <row r="213" spans="1:6" x14ac:dyDescent="0.25">
      <c r="A213" s="4">
        <v>44478</v>
      </c>
      <c r="B213" s="5" t="s">
        <v>50</v>
      </c>
      <c r="C213" s="5">
        <v>5</v>
      </c>
      <c r="D213" s="5" t="s">
        <v>65</v>
      </c>
      <c r="E213" s="5" t="s">
        <v>64</v>
      </c>
      <c r="F213" s="6" cm="1">
        <f t="array" ref="F213">_xlfn.IFS(C213&gt;=10,7%,C213&gt;=7,5%,C213&lt;7,0%)</f>
        <v>0</v>
      </c>
    </row>
    <row r="214" spans="1:6" x14ac:dyDescent="0.25">
      <c r="A214" s="4">
        <v>44478</v>
      </c>
      <c r="B214" s="5" t="s">
        <v>43</v>
      </c>
      <c r="C214" s="5">
        <v>11</v>
      </c>
      <c r="D214" s="5" t="s">
        <v>63</v>
      </c>
      <c r="E214" s="5" t="s">
        <v>64</v>
      </c>
      <c r="F214" s="6" cm="1">
        <f t="array" ref="F214">_xlfn.IFS(C214&gt;=10,7%,C214&gt;=7,5%,C214&lt;7,0%)</f>
        <v>7.0000000000000007E-2</v>
      </c>
    </row>
    <row r="215" spans="1:6" x14ac:dyDescent="0.25">
      <c r="A215" s="4">
        <v>44479</v>
      </c>
      <c r="B215" s="5" t="s">
        <v>46</v>
      </c>
      <c r="C215" s="5">
        <v>14</v>
      </c>
      <c r="D215" s="5" t="s">
        <v>65</v>
      </c>
      <c r="E215" s="5" t="s">
        <v>64</v>
      </c>
      <c r="F215" s="6" cm="1">
        <f t="array" ref="F215">_xlfn.IFS(C215&gt;=10,7%,C215&gt;=7,5%,C215&lt;7,0%)</f>
        <v>7.0000000000000007E-2</v>
      </c>
    </row>
    <row r="216" spans="1:6" x14ac:dyDescent="0.25">
      <c r="A216" s="4">
        <v>44480</v>
      </c>
      <c r="B216" s="5" t="s">
        <v>20</v>
      </c>
      <c r="C216" s="5">
        <v>15</v>
      </c>
      <c r="D216" s="5" t="s">
        <v>65</v>
      </c>
      <c r="E216" s="5" t="s">
        <v>64</v>
      </c>
      <c r="F216" s="6" cm="1">
        <f t="array" ref="F216">_xlfn.IFS(C216&gt;=10,7%,C216&gt;=7,5%,C216&lt;7,0%)</f>
        <v>7.0000000000000007E-2</v>
      </c>
    </row>
    <row r="217" spans="1:6" x14ac:dyDescent="0.25">
      <c r="A217" s="4">
        <v>44481</v>
      </c>
      <c r="B217" s="5" t="s">
        <v>38</v>
      </c>
      <c r="C217" s="5">
        <v>8</v>
      </c>
      <c r="D217" s="5" t="s">
        <v>63</v>
      </c>
      <c r="E217" s="5" t="s">
        <v>63</v>
      </c>
      <c r="F217" s="6" cm="1">
        <f t="array" ref="F217">_xlfn.IFS(C217&gt;=10,7%,C217&gt;=7,5%,C217&lt;7,0%)</f>
        <v>0.05</v>
      </c>
    </row>
    <row r="218" spans="1:6" x14ac:dyDescent="0.25">
      <c r="A218" s="4">
        <v>44486</v>
      </c>
      <c r="B218" s="5" t="s">
        <v>4</v>
      </c>
      <c r="C218" s="5">
        <v>13</v>
      </c>
      <c r="D218" s="5" t="s">
        <v>65</v>
      </c>
      <c r="E218" s="5" t="s">
        <v>63</v>
      </c>
      <c r="F218" s="6" cm="1">
        <f t="array" ref="F218">_xlfn.IFS(C218&gt;=10,7%,C218&gt;=7,5%,C218&lt;7,0%)</f>
        <v>7.0000000000000007E-2</v>
      </c>
    </row>
    <row r="219" spans="1:6" x14ac:dyDescent="0.25">
      <c r="A219" s="4">
        <v>44487</v>
      </c>
      <c r="B219" s="5" t="s">
        <v>35</v>
      </c>
      <c r="C219" s="5">
        <v>6</v>
      </c>
      <c r="D219" s="5" t="s">
        <v>63</v>
      </c>
      <c r="E219" s="5" t="s">
        <v>64</v>
      </c>
      <c r="F219" s="6" cm="1">
        <f t="array" ref="F219">_xlfn.IFS(C219&gt;=10,7%,C219&gt;=7,5%,C219&lt;7,0%)</f>
        <v>0</v>
      </c>
    </row>
    <row r="220" spans="1:6" x14ac:dyDescent="0.25">
      <c r="A220" s="4">
        <v>44487</v>
      </c>
      <c r="B220" s="5" t="s">
        <v>31</v>
      </c>
      <c r="C220" s="5">
        <v>13</v>
      </c>
      <c r="D220" s="5" t="s">
        <v>63</v>
      </c>
      <c r="E220" s="5" t="s">
        <v>64</v>
      </c>
      <c r="F220" s="6" cm="1">
        <f t="array" ref="F220">_xlfn.IFS(C220&gt;=10,7%,C220&gt;=7,5%,C220&lt;7,0%)</f>
        <v>7.0000000000000007E-2</v>
      </c>
    </row>
    <row r="221" spans="1:6" x14ac:dyDescent="0.25">
      <c r="A221" s="4">
        <v>44491</v>
      </c>
      <c r="B221" s="5" t="s">
        <v>20</v>
      </c>
      <c r="C221" s="5">
        <v>7</v>
      </c>
      <c r="D221" s="5" t="s">
        <v>65</v>
      </c>
      <c r="E221" s="5" t="s">
        <v>64</v>
      </c>
      <c r="F221" s="6" cm="1">
        <f t="array" ref="F221">_xlfn.IFS(C221&gt;=10,7%,C221&gt;=7,5%,C221&lt;7,0%)</f>
        <v>0.05</v>
      </c>
    </row>
    <row r="222" spans="1:6" x14ac:dyDescent="0.25">
      <c r="A222" s="4">
        <v>44491</v>
      </c>
      <c r="B222" s="5" t="s">
        <v>34</v>
      </c>
      <c r="C222" s="5">
        <v>13</v>
      </c>
      <c r="D222" s="5" t="s">
        <v>63</v>
      </c>
      <c r="E222" s="5" t="s">
        <v>64</v>
      </c>
      <c r="F222" s="6" cm="1">
        <f t="array" ref="F222">_xlfn.IFS(C222&gt;=10,7%,C222&gt;=7,5%,C222&lt;7,0%)</f>
        <v>7.0000000000000007E-2</v>
      </c>
    </row>
    <row r="223" spans="1:6" x14ac:dyDescent="0.25">
      <c r="A223" s="4">
        <v>44491</v>
      </c>
      <c r="B223" s="5" t="s">
        <v>16</v>
      </c>
      <c r="C223" s="5">
        <v>1</v>
      </c>
      <c r="D223" s="5" t="s">
        <v>65</v>
      </c>
      <c r="E223" s="5" t="s">
        <v>64</v>
      </c>
      <c r="F223" s="6" cm="1">
        <f t="array" ref="F223">_xlfn.IFS(C223&gt;=10,7%,C223&gt;=7,5%,C223&lt;7,0%)</f>
        <v>0</v>
      </c>
    </row>
    <row r="224" spans="1:6" x14ac:dyDescent="0.25">
      <c r="A224" s="4">
        <v>44493</v>
      </c>
      <c r="B224" s="5" t="s">
        <v>20</v>
      </c>
      <c r="C224" s="5">
        <v>3</v>
      </c>
      <c r="D224" s="5" t="s">
        <v>62</v>
      </c>
      <c r="E224" s="5" t="s">
        <v>64</v>
      </c>
      <c r="F224" s="6" cm="1">
        <f t="array" ref="F224">_xlfn.IFS(C224&gt;=10,7%,C224&gt;=7,5%,C224&lt;7,0%)</f>
        <v>0</v>
      </c>
    </row>
    <row r="225" spans="1:6" x14ac:dyDescent="0.25">
      <c r="A225" s="4">
        <v>44494</v>
      </c>
      <c r="B225" s="5" t="s">
        <v>56</v>
      </c>
      <c r="C225" s="5">
        <v>9</v>
      </c>
      <c r="D225" s="5" t="s">
        <v>63</v>
      </c>
      <c r="E225" s="5" t="s">
        <v>64</v>
      </c>
      <c r="F225" s="6" cm="1">
        <f t="array" ref="F225">_xlfn.IFS(C225&gt;=10,7%,C225&gt;=7,5%,C225&lt;7,0%)</f>
        <v>0.05</v>
      </c>
    </row>
    <row r="226" spans="1:6" x14ac:dyDescent="0.25">
      <c r="A226" s="4">
        <v>44495</v>
      </c>
      <c r="B226" s="5" t="s">
        <v>9</v>
      </c>
      <c r="C226" s="5">
        <v>6</v>
      </c>
      <c r="D226" s="5" t="s">
        <v>62</v>
      </c>
      <c r="E226" s="5" t="s">
        <v>64</v>
      </c>
      <c r="F226" s="6" cm="1">
        <f t="array" ref="F226">_xlfn.IFS(C226&gt;=10,7%,C226&gt;=7,5%,C226&lt;7,0%)</f>
        <v>0</v>
      </c>
    </row>
    <row r="227" spans="1:6" x14ac:dyDescent="0.25">
      <c r="A227" s="4">
        <v>44497</v>
      </c>
      <c r="B227" s="5" t="s">
        <v>15</v>
      </c>
      <c r="C227" s="5">
        <v>1</v>
      </c>
      <c r="D227" s="5" t="s">
        <v>65</v>
      </c>
      <c r="E227" s="5" t="s">
        <v>64</v>
      </c>
      <c r="F227" s="6" cm="1">
        <f t="array" ref="F227">_xlfn.IFS(C227&gt;=10,7%,C227&gt;=7,5%,C227&lt;7,0%)</f>
        <v>0</v>
      </c>
    </row>
    <row r="228" spans="1:6" x14ac:dyDescent="0.25">
      <c r="A228" s="4">
        <v>44498</v>
      </c>
      <c r="B228" s="5" t="s">
        <v>50</v>
      </c>
      <c r="C228" s="5">
        <v>14</v>
      </c>
      <c r="D228" s="5" t="s">
        <v>63</v>
      </c>
      <c r="E228" s="5" t="s">
        <v>63</v>
      </c>
      <c r="F228" s="6" cm="1">
        <f t="array" ref="F228">_xlfn.IFS(C228&gt;=10,7%,C228&gt;=7,5%,C228&lt;7,0%)</f>
        <v>7.0000000000000007E-2</v>
      </c>
    </row>
    <row r="229" spans="1:6" x14ac:dyDescent="0.25">
      <c r="A229" s="4">
        <v>44500</v>
      </c>
      <c r="B229" s="5" t="s">
        <v>31</v>
      </c>
      <c r="C229" s="5">
        <v>6</v>
      </c>
      <c r="D229" s="5" t="s">
        <v>63</v>
      </c>
      <c r="E229" s="5" t="s">
        <v>64</v>
      </c>
      <c r="F229" s="6" cm="1">
        <f t="array" ref="F229">_xlfn.IFS(C229&gt;=10,7%,C229&gt;=7,5%,C229&lt;7,0%)</f>
        <v>0</v>
      </c>
    </row>
    <row r="230" spans="1:6" x14ac:dyDescent="0.25">
      <c r="A230" s="4">
        <v>44503</v>
      </c>
      <c r="B230" s="5" t="s">
        <v>22</v>
      </c>
      <c r="C230" s="5">
        <v>12</v>
      </c>
      <c r="D230" s="5" t="s">
        <v>65</v>
      </c>
      <c r="E230" s="5" t="s">
        <v>64</v>
      </c>
      <c r="F230" s="6" cm="1">
        <f t="array" ref="F230">_xlfn.IFS(C230&gt;=10,7%,C230&gt;=7,5%,C230&lt;7,0%)</f>
        <v>7.0000000000000007E-2</v>
      </c>
    </row>
    <row r="231" spans="1:6" x14ac:dyDescent="0.25">
      <c r="A231" s="4">
        <v>44506</v>
      </c>
      <c r="B231" s="5" t="s">
        <v>47</v>
      </c>
      <c r="C231" s="5">
        <v>10</v>
      </c>
      <c r="D231" s="5" t="s">
        <v>65</v>
      </c>
      <c r="E231" s="5" t="s">
        <v>63</v>
      </c>
      <c r="F231" s="6" cm="1">
        <f t="array" ref="F231">_xlfn.IFS(C231&gt;=10,7%,C231&gt;=7,5%,C231&lt;7,0%)</f>
        <v>7.0000000000000007E-2</v>
      </c>
    </row>
    <row r="232" spans="1:6" x14ac:dyDescent="0.25">
      <c r="A232" s="4">
        <v>44508</v>
      </c>
      <c r="B232" s="5" t="s">
        <v>14</v>
      </c>
      <c r="C232" s="5">
        <v>15</v>
      </c>
      <c r="D232" s="5" t="s">
        <v>65</v>
      </c>
      <c r="E232" s="5" t="s">
        <v>63</v>
      </c>
      <c r="F232" s="6" cm="1">
        <f t="array" ref="F232">_xlfn.IFS(C232&gt;=10,7%,C232&gt;=7,5%,C232&lt;7,0%)</f>
        <v>7.0000000000000007E-2</v>
      </c>
    </row>
    <row r="233" spans="1:6" x14ac:dyDescent="0.25">
      <c r="A233" s="4">
        <v>44510</v>
      </c>
      <c r="B233" s="5" t="s">
        <v>54</v>
      </c>
      <c r="C233" s="5">
        <v>6</v>
      </c>
      <c r="D233" s="5" t="s">
        <v>63</v>
      </c>
      <c r="E233" s="5" t="s">
        <v>64</v>
      </c>
      <c r="F233" s="6" cm="1">
        <f t="array" ref="F233">_xlfn.IFS(C233&gt;=10,7%,C233&gt;=7,5%,C233&lt;7,0%)</f>
        <v>0</v>
      </c>
    </row>
    <row r="234" spans="1:6" x14ac:dyDescent="0.25">
      <c r="A234" s="4">
        <v>44511</v>
      </c>
      <c r="B234" s="5" t="s">
        <v>52</v>
      </c>
      <c r="C234" s="5">
        <v>12</v>
      </c>
      <c r="D234" s="5" t="s">
        <v>62</v>
      </c>
      <c r="E234" s="5" t="s">
        <v>63</v>
      </c>
      <c r="F234" s="6" cm="1">
        <f t="array" ref="F234">_xlfn.IFS(C234&gt;=10,7%,C234&gt;=7,5%,C234&lt;7,0%)</f>
        <v>7.0000000000000007E-2</v>
      </c>
    </row>
    <row r="235" spans="1:6" x14ac:dyDescent="0.25">
      <c r="A235" s="4">
        <v>44512</v>
      </c>
      <c r="B235" s="5" t="s">
        <v>18</v>
      </c>
      <c r="C235" s="5">
        <v>3</v>
      </c>
      <c r="D235" s="5" t="s">
        <v>63</v>
      </c>
      <c r="E235" s="5" t="s">
        <v>64</v>
      </c>
      <c r="F235" s="6" cm="1">
        <f t="array" ref="F235">_xlfn.IFS(C235&gt;=10,7%,C235&gt;=7,5%,C235&lt;7,0%)</f>
        <v>0</v>
      </c>
    </row>
    <row r="236" spans="1:6" x14ac:dyDescent="0.25">
      <c r="A236" s="4">
        <v>44520</v>
      </c>
      <c r="B236" s="5" t="s">
        <v>45</v>
      </c>
      <c r="C236" s="5">
        <v>14</v>
      </c>
      <c r="D236" s="5" t="s">
        <v>63</v>
      </c>
      <c r="E236" s="5" t="s">
        <v>63</v>
      </c>
      <c r="F236" s="6" cm="1">
        <f t="array" ref="F236">_xlfn.IFS(C236&gt;=10,7%,C236&gt;=7,5%,C236&lt;7,0%)</f>
        <v>7.0000000000000007E-2</v>
      </c>
    </row>
    <row r="237" spans="1:6" x14ac:dyDescent="0.25">
      <c r="A237" s="4">
        <v>44520</v>
      </c>
      <c r="B237" s="5" t="s">
        <v>15</v>
      </c>
      <c r="C237" s="5">
        <v>11</v>
      </c>
      <c r="D237" s="5" t="s">
        <v>63</v>
      </c>
      <c r="E237" s="5" t="s">
        <v>64</v>
      </c>
      <c r="F237" s="6" cm="1">
        <f t="array" ref="F237">_xlfn.IFS(C237&gt;=10,7%,C237&gt;=7,5%,C237&lt;7,0%)</f>
        <v>7.0000000000000007E-2</v>
      </c>
    </row>
    <row r="238" spans="1:6" x14ac:dyDescent="0.25">
      <c r="A238" s="4">
        <v>44521</v>
      </c>
      <c r="B238" s="5" t="s">
        <v>23</v>
      </c>
      <c r="C238" s="5">
        <v>1</v>
      </c>
      <c r="D238" s="5" t="s">
        <v>62</v>
      </c>
      <c r="E238" s="5" t="s">
        <v>63</v>
      </c>
      <c r="F238" s="6" cm="1">
        <f t="array" ref="F238">_xlfn.IFS(C238&gt;=10,7%,C238&gt;=7,5%,C238&lt;7,0%)</f>
        <v>0</v>
      </c>
    </row>
    <row r="239" spans="1:6" x14ac:dyDescent="0.25">
      <c r="A239" s="4">
        <v>44521</v>
      </c>
      <c r="B239" s="5" t="s">
        <v>13</v>
      </c>
      <c r="C239" s="5">
        <v>1</v>
      </c>
      <c r="D239" s="5" t="s">
        <v>63</v>
      </c>
      <c r="E239" s="5" t="s">
        <v>64</v>
      </c>
      <c r="F239" s="6" cm="1">
        <f t="array" ref="F239">_xlfn.IFS(C239&gt;=10,7%,C239&gt;=7,5%,C239&lt;7,0%)</f>
        <v>0</v>
      </c>
    </row>
    <row r="240" spans="1:6" x14ac:dyDescent="0.25">
      <c r="A240" s="4">
        <v>44527</v>
      </c>
      <c r="B240" s="5" t="s">
        <v>21</v>
      </c>
      <c r="C240" s="5">
        <v>8</v>
      </c>
      <c r="D240" s="5" t="s">
        <v>63</v>
      </c>
      <c r="E240" s="5" t="s">
        <v>63</v>
      </c>
      <c r="F240" s="6" cm="1">
        <f t="array" ref="F240">_xlfn.IFS(C240&gt;=10,7%,C240&gt;=7,5%,C240&lt;7,0%)</f>
        <v>0.05</v>
      </c>
    </row>
    <row r="241" spans="1:6" x14ac:dyDescent="0.25">
      <c r="A241" s="4">
        <v>44528</v>
      </c>
      <c r="B241" s="5" t="s">
        <v>52</v>
      </c>
      <c r="C241" s="5">
        <v>2</v>
      </c>
      <c r="D241" s="5" t="s">
        <v>65</v>
      </c>
      <c r="E241" s="5" t="s">
        <v>64</v>
      </c>
      <c r="F241" s="6" cm="1">
        <f t="array" ref="F241">_xlfn.IFS(C241&gt;=10,7%,C241&gt;=7,5%,C241&lt;7,0%)</f>
        <v>0</v>
      </c>
    </row>
    <row r="242" spans="1:6" x14ac:dyDescent="0.25">
      <c r="A242" s="4">
        <v>44530</v>
      </c>
      <c r="B242" s="5" t="s">
        <v>51</v>
      </c>
      <c r="C242" s="5">
        <v>15</v>
      </c>
      <c r="D242" s="5" t="s">
        <v>65</v>
      </c>
      <c r="E242" s="5" t="s">
        <v>63</v>
      </c>
      <c r="F242" s="6" cm="1">
        <f t="array" ref="F242">_xlfn.IFS(C242&gt;=10,7%,C242&gt;=7,5%,C242&lt;7,0%)</f>
        <v>7.0000000000000007E-2</v>
      </c>
    </row>
    <row r="243" spans="1:6" x14ac:dyDescent="0.25">
      <c r="A243" s="4">
        <v>44532</v>
      </c>
      <c r="B243" s="5" t="s">
        <v>25</v>
      </c>
      <c r="C243" s="5">
        <v>10</v>
      </c>
      <c r="D243" s="5" t="s">
        <v>65</v>
      </c>
      <c r="E243" s="5" t="s">
        <v>64</v>
      </c>
      <c r="F243" s="6" cm="1">
        <f t="array" ref="F243">_xlfn.IFS(C243&gt;=10,7%,C243&gt;=7,5%,C243&lt;7,0%)</f>
        <v>7.0000000000000007E-2</v>
      </c>
    </row>
    <row r="244" spans="1:6" x14ac:dyDescent="0.25">
      <c r="A244" s="4">
        <v>44533</v>
      </c>
      <c r="B244" s="5" t="s">
        <v>45</v>
      </c>
      <c r="C244" s="5">
        <v>2</v>
      </c>
      <c r="D244" s="5" t="s">
        <v>63</v>
      </c>
      <c r="E244" s="5" t="s">
        <v>64</v>
      </c>
      <c r="F244" s="6" cm="1">
        <f t="array" ref="F244">_xlfn.IFS(C244&gt;=10,7%,C244&gt;=7,5%,C244&lt;7,0%)</f>
        <v>0</v>
      </c>
    </row>
    <row r="245" spans="1:6" x14ac:dyDescent="0.25">
      <c r="A245" s="4">
        <v>44533</v>
      </c>
      <c r="B245" s="5" t="s">
        <v>28</v>
      </c>
      <c r="C245" s="5">
        <v>8</v>
      </c>
      <c r="D245" s="5" t="s">
        <v>63</v>
      </c>
      <c r="E245" s="5" t="s">
        <v>63</v>
      </c>
      <c r="F245" s="6" cm="1">
        <f t="array" ref="F245">_xlfn.IFS(C245&gt;=10,7%,C245&gt;=7,5%,C245&lt;7,0%)</f>
        <v>0.05</v>
      </c>
    </row>
    <row r="246" spans="1:6" x14ac:dyDescent="0.25">
      <c r="A246" s="4">
        <v>44535</v>
      </c>
      <c r="B246" s="5" t="s">
        <v>9</v>
      </c>
      <c r="C246" s="5">
        <v>15</v>
      </c>
      <c r="D246" s="5" t="s">
        <v>65</v>
      </c>
      <c r="E246" s="5" t="s">
        <v>64</v>
      </c>
      <c r="F246" s="6" cm="1">
        <f t="array" ref="F246">_xlfn.IFS(C246&gt;=10,7%,C246&gt;=7,5%,C246&lt;7,0%)</f>
        <v>7.0000000000000007E-2</v>
      </c>
    </row>
    <row r="247" spans="1:6" x14ac:dyDescent="0.25">
      <c r="A247" s="4">
        <v>44535</v>
      </c>
      <c r="B247" s="5" t="s">
        <v>18</v>
      </c>
      <c r="C247" s="5">
        <v>1</v>
      </c>
      <c r="D247" s="5" t="s">
        <v>65</v>
      </c>
      <c r="E247" s="5" t="s">
        <v>63</v>
      </c>
      <c r="F247" s="6" cm="1">
        <f t="array" ref="F247">_xlfn.IFS(C247&gt;=10,7%,C247&gt;=7,5%,C247&lt;7,0%)</f>
        <v>0</v>
      </c>
    </row>
    <row r="248" spans="1:6" x14ac:dyDescent="0.25">
      <c r="A248" s="4">
        <v>44537</v>
      </c>
      <c r="B248" s="5" t="s">
        <v>22</v>
      </c>
      <c r="C248" s="5">
        <v>8</v>
      </c>
      <c r="D248" s="5" t="s">
        <v>65</v>
      </c>
      <c r="E248" s="5" t="s">
        <v>63</v>
      </c>
      <c r="F248" s="6" cm="1">
        <f t="array" ref="F248">_xlfn.IFS(C248&gt;=10,7%,C248&gt;=7,5%,C248&lt;7,0%)</f>
        <v>0.05</v>
      </c>
    </row>
    <row r="249" spans="1:6" x14ac:dyDescent="0.25">
      <c r="A249" s="4">
        <v>44538</v>
      </c>
      <c r="B249" s="5" t="s">
        <v>56</v>
      </c>
      <c r="C249" s="5">
        <v>14</v>
      </c>
      <c r="D249" s="5" t="s">
        <v>65</v>
      </c>
      <c r="E249" s="5" t="s">
        <v>63</v>
      </c>
      <c r="F249" s="6" cm="1">
        <f t="array" ref="F249">_xlfn.IFS(C249&gt;=10,7%,C249&gt;=7,5%,C249&lt;7,0%)</f>
        <v>7.0000000000000007E-2</v>
      </c>
    </row>
    <row r="250" spans="1:6" x14ac:dyDescent="0.25">
      <c r="A250" s="4">
        <v>44544</v>
      </c>
      <c r="B250" s="5" t="s">
        <v>54</v>
      </c>
      <c r="C250" s="5">
        <v>4</v>
      </c>
      <c r="D250" s="5" t="s">
        <v>65</v>
      </c>
      <c r="E250" s="5" t="s">
        <v>63</v>
      </c>
      <c r="F250" s="6" cm="1">
        <f t="array" ref="F250">_xlfn.IFS(C250&gt;=10,7%,C250&gt;=7,5%,C250&lt;7,0%)</f>
        <v>0</v>
      </c>
    </row>
    <row r="251" spans="1:6" x14ac:dyDescent="0.25">
      <c r="A251" s="4">
        <v>44548</v>
      </c>
      <c r="B251" s="5" t="s">
        <v>8</v>
      </c>
      <c r="C251" s="5">
        <v>2</v>
      </c>
      <c r="D251" s="5" t="s">
        <v>65</v>
      </c>
      <c r="E251" s="5" t="s">
        <v>64</v>
      </c>
      <c r="F251" s="6" cm="1">
        <f t="array" ref="F251">_xlfn.IFS(C251&gt;=10,7%,C251&gt;=7,5%,C251&lt;7,0%)</f>
        <v>0</v>
      </c>
    </row>
    <row r="252" spans="1:6" x14ac:dyDescent="0.25">
      <c r="A252" s="4">
        <v>44548</v>
      </c>
      <c r="B252" s="5" t="s">
        <v>32</v>
      </c>
      <c r="C252" s="5">
        <v>8</v>
      </c>
      <c r="D252" s="5" t="s">
        <v>63</v>
      </c>
      <c r="E252" s="5" t="s">
        <v>64</v>
      </c>
      <c r="F252" s="6" cm="1">
        <f t="array" ref="F252">_xlfn.IFS(C252&gt;=10,7%,C252&gt;=7,5%,C252&lt;7,0%)</f>
        <v>0.05</v>
      </c>
    </row>
    <row r="253" spans="1:6" x14ac:dyDescent="0.25">
      <c r="A253" s="4">
        <v>44549</v>
      </c>
      <c r="B253" s="5" t="s">
        <v>33</v>
      </c>
      <c r="C253" s="5">
        <v>12</v>
      </c>
      <c r="D253" s="5" t="s">
        <v>65</v>
      </c>
      <c r="E253" s="5" t="s">
        <v>63</v>
      </c>
      <c r="F253" s="6" cm="1">
        <f t="array" ref="F253">_xlfn.IFS(C253&gt;=10,7%,C253&gt;=7,5%,C253&lt;7,0%)</f>
        <v>7.0000000000000007E-2</v>
      </c>
    </row>
    <row r="254" spans="1:6" x14ac:dyDescent="0.25">
      <c r="A254" s="4">
        <v>44549</v>
      </c>
      <c r="B254" s="5" t="s">
        <v>40</v>
      </c>
      <c r="C254" s="5">
        <v>3</v>
      </c>
      <c r="D254" s="5" t="s">
        <v>62</v>
      </c>
      <c r="E254" s="5" t="s">
        <v>63</v>
      </c>
      <c r="F254" s="6" cm="1">
        <f t="array" ref="F254">_xlfn.IFS(C254&gt;=10,7%,C254&gt;=7,5%,C254&lt;7,0%)</f>
        <v>0</v>
      </c>
    </row>
    <row r="255" spans="1:6" x14ac:dyDescent="0.25">
      <c r="A255" s="4">
        <v>44549</v>
      </c>
      <c r="B255" s="5" t="s">
        <v>20</v>
      </c>
      <c r="C255" s="5">
        <v>10</v>
      </c>
      <c r="D255" s="5" t="s">
        <v>63</v>
      </c>
      <c r="E255" s="5" t="s">
        <v>63</v>
      </c>
      <c r="F255" s="6" cm="1">
        <f t="array" ref="F255">_xlfn.IFS(C255&gt;=10,7%,C255&gt;=7,5%,C255&lt;7,0%)</f>
        <v>7.0000000000000007E-2</v>
      </c>
    </row>
    <row r="256" spans="1:6" x14ac:dyDescent="0.25">
      <c r="A256" s="4">
        <v>44550</v>
      </c>
      <c r="B256" s="5" t="s">
        <v>21</v>
      </c>
      <c r="C256" s="5">
        <v>14</v>
      </c>
      <c r="D256" s="5" t="s">
        <v>65</v>
      </c>
      <c r="E256" s="5" t="s">
        <v>63</v>
      </c>
      <c r="F256" s="6" cm="1">
        <f t="array" ref="F256">_xlfn.IFS(C256&gt;=10,7%,C256&gt;=7,5%,C256&lt;7,0%)</f>
        <v>7.0000000000000007E-2</v>
      </c>
    </row>
    <row r="257" spans="1:6" x14ac:dyDescent="0.25">
      <c r="A257" s="4">
        <v>44551</v>
      </c>
      <c r="B257" s="5" t="s">
        <v>36</v>
      </c>
      <c r="C257" s="5">
        <v>10</v>
      </c>
      <c r="D257" s="5" t="s">
        <v>63</v>
      </c>
      <c r="E257" s="5" t="s">
        <v>64</v>
      </c>
      <c r="F257" s="6" cm="1">
        <f t="array" ref="F257">_xlfn.IFS(C257&gt;=10,7%,C257&gt;=7,5%,C257&lt;7,0%)</f>
        <v>7.0000000000000007E-2</v>
      </c>
    </row>
    <row r="258" spans="1:6" x14ac:dyDescent="0.25">
      <c r="A258" s="4">
        <v>44554</v>
      </c>
      <c r="B258" s="5" t="s">
        <v>54</v>
      </c>
      <c r="C258" s="5">
        <v>8</v>
      </c>
      <c r="D258" s="5" t="s">
        <v>62</v>
      </c>
      <c r="E258" s="5" t="s">
        <v>64</v>
      </c>
      <c r="F258" s="6" cm="1">
        <f t="array" ref="F258">_xlfn.IFS(C258&gt;=10,7%,C258&gt;=7,5%,C258&lt;7,0%)</f>
        <v>0.05</v>
      </c>
    </row>
    <row r="259" spans="1:6" x14ac:dyDescent="0.25">
      <c r="A259" s="4">
        <v>44554</v>
      </c>
      <c r="B259" s="5" t="s">
        <v>47</v>
      </c>
      <c r="C259" s="5">
        <v>8</v>
      </c>
      <c r="D259" s="5" t="s">
        <v>62</v>
      </c>
      <c r="E259" s="5" t="s">
        <v>63</v>
      </c>
      <c r="F259" s="6" cm="1">
        <f t="array" ref="F259">_xlfn.IFS(C259&gt;=10,7%,C259&gt;=7,5%,C259&lt;7,0%)</f>
        <v>0.05</v>
      </c>
    </row>
    <row r="260" spans="1:6" x14ac:dyDescent="0.25">
      <c r="A260" s="4">
        <v>44556</v>
      </c>
      <c r="B260" s="5" t="s">
        <v>53</v>
      </c>
      <c r="C260" s="5">
        <v>14</v>
      </c>
      <c r="D260" s="5" t="s">
        <v>63</v>
      </c>
      <c r="E260" s="5" t="s">
        <v>64</v>
      </c>
      <c r="F260" s="6" cm="1">
        <f t="array" ref="F260">_xlfn.IFS(C260&gt;=10,7%,C260&gt;=7,5%,C260&lt;7,0%)</f>
        <v>7.0000000000000007E-2</v>
      </c>
    </row>
    <row r="261" spans="1:6" x14ac:dyDescent="0.25">
      <c r="A261" s="4">
        <v>44557</v>
      </c>
      <c r="B261" s="5" t="s">
        <v>40</v>
      </c>
      <c r="C261" s="5">
        <v>14</v>
      </c>
      <c r="D261" s="5" t="s">
        <v>65</v>
      </c>
      <c r="E261" s="5" t="s">
        <v>64</v>
      </c>
      <c r="F261" s="6" cm="1">
        <f t="array" ref="F261">_xlfn.IFS(C261&gt;=10,7%,C261&gt;=7,5%,C261&lt;7,0%)</f>
        <v>7.0000000000000007E-2</v>
      </c>
    </row>
    <row r="262" spans="1:6" x14ac:dyDescent="0.25">
      <c r="A262" s="4">
        <v>44558</v>
      </c>
      <c r="B262" s="5" t="s">
        <v>40</v>
      </c>
      <c r="C262" s="5">
        <v>6</v>
      </c>
      <c r="D262" s="5" t="s">
        <v>65</v>
      </c>
      <c r="E262" s="5" t="s">
        <v>64</v>
      </c>
      <c r="F262" s="6" cm="1">
        <f t="array" ref="F262">_xlfn.IFS(C262&gt;=10,7%,C262&gt;=7,5%,C262&lt;7,0%)</f>
        <v>0</v>
      </c>
    </row>
    <row r="263" spans="1:6" x14ac:dyDescent="0.25">
      <c r="A263" s="4">
        <v>44560</v>
      </c>
      <c r="B263" s="5" t="s">
        <v>18</v>
      </c>
      <c r="C263" s="5">
        <v>13</v>
      </c>
      <c r="D263" s="5" t="s">
        <v>63</v>
      </c>
      <c r="E263" s="5" t="s">
        <v>63</v>
      </c>
      <c r="F263" s="6" cm="1">
        <f t="array" ref="F263">_xlfn.IFS(C263&gt;=10,7%,C263&gt;=7,5%,C263&lt;7,0%)</f>
        <v>7.0000000000000007E-2</v>
      </c>
    </row>
    <row r="264" spans="1:6" x14ac:dyDescent="0.25">
      <c r="A264" s="4">
        <v>44562</v>
      </c>
      <c r="B264" s="5" t="s">
        <v>32</v>
      </c>
      <c r="C264" s="5">
        <v>1</v>
      </c>
      <c r="D264" s="5" t="s">
        <v>62</v>
      </c>
      <c r="E264" s="5" t="s">
        <v>64</v>
      </c>
      <c r="F264" s="6" cm="1">
        <f t="array" ref="F264">_xlfn.IFS(C264&gt;=10,7%,C264&gt;=7,5%,C264&lt;7,0%)</f>
        <v>0</v>
      </c>
    </row>
    <row r="265" spans="1:6" x14ac:dyDescent="0.25">
      <c r="A265" s="4">
        <v>44563</v>
      </c>
      <c r="B265" s="5" t="s">
        <v>18</v>
      </c>
      <c r="C265" s="5">
        <v>7</v>
      </c>
      <c r="D265" s="5" t="s">
        <v>65</v>
      </c>
      <c r="E265" s="5" t="s">
        <v>64</v>
      </c>
      <c r="F265" s="6" cm="1">
        <f t="array" ref="F265">_xlfn.IFS(C265&gt;=10,7%,C265&gt;=7,5%,C265&lt;7,0%)</f>
        <v>0.05</v>
      </c>
    </row>
    <row r="266" spans="1:6" x14ac:dyDescent="0.25">
      <c r="A266" s="4">
        <v>44563</v>
      </c>
      <c r="B266" s="5" t="s">
        <v>24</v>
      </c>
      <c r="C266" s="5">
        <v>2</v>
      </c>
      <c r="D266" s="5" t="s">
        <v>63</v>
      </c>
      <c r="E266" s="5" t="s">
        <v>64</v>
      </c>
      <c r="F266" s="6" cm="1">
        <f t="array" ref="F266">_xlfn.IFS(C266&gt;=10,7%,C266&gt;=7,5%,C266&lt;7,0%)</f>
        <v>0</v>
      </c>
    </row>
    <row r="267" spans="1:6" x14ac:dyDescent="0.25">
      <c r="A267" s="4">
        <v>44563</v>
      </c>
      <c r="B267" s="5" t="s">
        <v>44</v>
      </c>
      <c r="C267" s="5">
        <v>1</v>
      </c>
      <c r="D267" s="5" t="s">
        <v>65</v>
      </c>
      <c r="E267" s="5" t="s">
        <v>64</v>
      </c>
      <c r="F267" s="6" cm="1">
        <f t="array" ref="F267">_xlfn.IFS(C267&gt;=10,7%,C267&gt;=7,5%,C267&lt;7,0%)</f>
        <v>0</v>
      </c>
    </row>
    <row r="268" spans="1:6" x14ac:dyDescent="0.25">
      <c r="A268" s="4">
        <v>44564</v>
      </c>
      <c r="B268" s="5" t="s">
        <v>55</v>
      </c>
      <c r="C268" s="5">
        <v>9</v>
      </c>
      <c r="D268" s="5" t="s">
        <v>65</v>
      </c>
      <c r="E268" s="5" t="s">
        <v>64</v>
      </c>
      <c r="F268" s="6" cm="1">
        <f t="array" ref="F268">_xlfn.IFS(C268&gt;=10,7%,C268&gt;=7,5%,C268&lt;7,0%)</f>
        <v>0.05</v>
      </c>
    </row>
    <row r="269" spans="1:6" x14ac:dyDescent="0.25">
      <c r="A269" s="4">
        <v>44565</v>
      </c>
      <c r="B269" s="5" t="s">
        <v>21</v>
      </c>
      <c r="C269" s="5">
        <v>8</v>
      </c>
      <c r="D269" s="5" t="s">
        <v>65</v>
      </c>
      <c r="E269" s="5" t="s">
        <v>63</v>
      </c>
      <c r="F269" s="6" cm="1">
        <f t="array" ref="F269">_xlfn.IFS(C269&gt;=10,7%,C269&gt;=7,5%,C269&lt;7,0%)</f>
        <v>0.05</v>
      </c>
    </row>
    <row r="270" spans="1:6" x14ac:dyDescent="0.25">
      <c r="A270" s="4">
        <v>44565</v>
      </c>
      <c r="B270" s="5" t="s">
        <v>40</v>
      </c>
      <c r="C270" s="5">
        <v>1</v>
      </c>
      <c r="D270" s="5" t="s">
        <v>63</v>
      </c>
      <c r="E270" s="5" t="s">
        <v>63</v>
      </c>
      <c r="F270" s="6" cm="1">
        <f t="array" ref="F270">_xlfn.IFS(C270&gt;=10,7%,C270&gt;=7,5%,C270&lt;7,0%)</f>
        <v>0</v>
      </c>
    </row>
    <row r="271" spans="1:6" x14ac:dyDescent="0.25">
      <c r="A271" s="4">
        <v>44570</v>
      </c>
      <c r="B271" s="5" t="s">
        <v>43</v>
      </c>
      <c r="C271" s="5">
        <v>12</v>
      </c>
      <c r="D271" s="5" t="s">
        <v>65</v>
      </c>
      <c r="E271" s="5" t="s">
        <v>63</v>
      </c>
      <c r="F271" s="6" cm="1">
        <f t="array" ref="F271">_xlfn.IFS(C271&gt;=10,7%,C271&gt;=7,5%,C271&lt;7,0%)</f>
        <v>7.0000000000000007E-2</v>
      </c>
    </row>
    <row r="272" spans="1:6" x14ac:dyDescent="0.25">
      <c r="A272" s="4">
        <v>44571</v>
      </c>
      <c r="B272" s="5" t="s">
        <v>45</v>
      </c>
      <c r="C272" s="5">
        <v>14</v>
      </c>
      <c r="D272" s="5" t="s">
        <v>63</v>
      </c>
      <c r="E272" s="5" t="s">
        <v>63</v>
      </c>
      <c r="F272" s="6" cm="1">
        <f t="array" ref="F272">_xlfn.IFS(C272&gt;=10,7%,C272&gt;=7,5%,C272&lt;7,0%)</f>
        <v>7.0000000000000007E-2</v>
      </c>
    </row>
    <row r="273" spans="1:6" x14ac:dyDescent="0.25">
      <c r="A273" s="4">
        <v>44572</v>
      </c>
      <c r="B273" s="5" t="s">
        <v>43</v>
      </c>
      <c r="C273" s="5">
        <v>2</v>
      </c>
      <c r="D273" s="5" t="s">
        <v>65</v>
      </c>
      <c r="E273" s="5" t="s">
        <v>63</v>
      </c>
      <c r="F273" s="6" cm="1">
        <f t="array" ref="F273">_xlfn.IFS(C273&gt;=10,7%,C273&gt;=7,5%,C273&lt;7,0%)</f>
        <v>0</v>
      </c>
    </row>
    <row r="274" spans="1:6" x14ac:dyDescent="0.25">
      <c r="A274" s="4">
        <v>44574</v>
      </c>
      <c r="B274" s="5" t="s">
        <v>28</v>
      </c>
      <c r="C274" s="5">
        <v>6</v>
      </c>
      <c r="D274" s="5" t="s">
        <v>63</v>
      </c>
      <c r="E274" s="5" t="s">
        <v>63</v>
      </c>
      <c r="F274" s="6" cm="1">
        <f t="array" ref="F274">_xlfn.IFS(C274&gt;=10,7%,C274&gt;=7,5%,C274&lt;7,0%)</f>
        <v>0</v>
      </c>
    </row>
    <row r="275" spans="1:6" x14ac:dyDescent="0.25">
      <c r="A275" s="4">
        <v>44575</v>
      </c>
      <c r="B275" s="5" t="s">
        <v>20</v>
      </c>
      <c r="C275" s="5">
        <v>14</v>
      </c>
      <c r="D275" s="5" t="s">
        <v>65</v>
      </c>
      <c r="E275" s="5" t="s">
        <v>63</v>
      </c>
      <c r="F275" s="6" cm="1">
        <f t="array" ref="F275">_xlfn.IFS(C275&gt;=10,7%,C275&gt;=7,5%,C275&lt;7,0%)</f>
        <v>7.0000000000000007E-2</v>
      </c>
    </row>
    <row r="276" spans="1:6" x14ac:dyDescent="0.25">
      <c r="A276" s="4">
        <v>44576</v>
      </c>
      <c r="B276" s="5" t="s">
        <v>32</v>
      </c>
      <c r="C276" s="5">
        <v>10</v>
      </c>
      <c r="D276" s="5" t="s">
        <v>65</v>
      </c>
      <c r="E276" s="5" t="s">
        <v>64</v>
      </c>
      <c r="F276" s="6" cm="1">
        <f t="array" ref="F276">_xlfn.IFS(C276&gt;=10,7%,C276&gt;=7,5%,C276&lt;7,0%)</f>
        <v>7.0000000000000007E-2</v>
      </c>
    </row>
    <row r="277" spans="1:6" x14ac:dyDescent="0.25">
      <c r="A277" s="4">
        <v>44577</v>
      </c>
      <c r="B277" s="5" t="s">
        <v>23</v>
      </c>
      <c r="C277" s="5">
        <v>11</v>
      </c>
      <c r="D277" s="5" t="s">
        <v>63</v>
      </c>
      <c r="E277" s="5" t="s">
        <v>64</v>
      </c>
      <c r="F277" s="6" cm="1">
        <f t="array" ref="F277">_xlfn.IFS(C277&gt;=10,7%,C277&gt;=7,5%,C277&lt;7,0%)</f>
        <v>7.0000000000000007E-2</v>
      </c>
    </row>
    <row r="278" spans="1:6" x14ac:dyDescent="0.25">
      <c r="A278" s="4">
        <v>44578</v>
      </c>
      <c r="B278" s="5" t="s">
        <v>52</v>
      </c>
      <c r="C278" s="5">
        <v>4</v>
      </c>
      <c r="D278" s="5" t="s">
        <v>63</v>
      </c>
      <c r="E278" s="5" t="s">
        <v>63</v>
      </c>
      <c r="F278" s="6" cm="1">
        <f t="array" ref="F278">_xlfn.IFS(C278&gt;=10,7%,C278&gt;=7,5%,C278&lt;7,0%)</f>
        <v>0</v>
      </c>
    </row>
    <row r="279" spans="1:6" x14ac:dyDescent="0.25">
      <c r="A279" s="4">
        <v>44579</v>
      </c>
      <c r="B279" s="5" t="s">
        <v>15</v>
      </c>
      <c r="C279" s="5">
        <v>9</v>
      </c>
      <c r="D279" s="5" t="s">
        <v>62</v>
      </c>
      <c r="E279" s="5" t="s">
        <v>64</v>
      </c>
      <c r="F279" s="6" cm="1">
        <f t="array" ref="F279">_xlfn.IFS(C279&gt;=10,7%,C279&gt;=7,5%,C279&lt;7,0%)</f>
        <v>0.05</v>
      </c>
    </row>
    <row r="280" spans="1:6" x14ac:dyDescent="0.25">
      <c r="A280" s="4">
        <v>44581</v>
      </c>
      <c r="B280" s="5" t="s">
        <v>31</v>
      </c>
      <c r="C280" s="5">
        <v>2</v>
      </c>
      <c r="D280" s="5" t="s">
        <v>65</v>
      </c>
      <c r="E280" s="5" t="s">
        <v>64</v>
      </c>
      <c r="F280" s="6" cm="1">
        <f t="array" ref="F280">_xlfn.IFS(C280&gt;=10,7%,C280&gt;=7,5%,C280&lt;7,0%)</f>
        <v>0</v>
      </c>
    </row>
    <row r="281" spans="1:6" x14ac:dyDescent="0.25">
      <c r="A281" s="4">
        <v>44581</v>
      </c>
      <c r="B281" s="5" t="s">
        <v>23</v>
      </c>
      <c r="C281" s="5">
        <v>7</v>
      </c>
      <c r="D281" s="5" t="s">
        <v>63</v>
      </c>
      <c r="E281" s="5" t="s">
        <v>63</v>
      </c>
      <c r="F281" s="6" cm="1">
        <f t="array" ref="F281">_xlfn.IFS(C281&gt;=10,7%,C281&gt;=7,5%,C281&lt;7,0%)</f>
        <v>0.05</v>
      </c>
    </row>
    <row r="282" spans="1:6" x14ac:dyDescent="0.25">
      <c r="A282" s="4">
        <v>44583</v>
      </c>
      <c r="B282" s="5" t="s">
        <v>4</v>
      </c>
      <c r="C282" s="5">
        <v>6</v>
      </c>
      <c r="D282" s="5" t="s">
        <v>63</v>
      </c>
      <c r="E282" s="5" t="s">
        <v>64</v>
      </c>
      <c r="F282" s="6" cm="1">
        <f t="array" ref="F282">_xlfn.IFS(C282&gt;=10,7%,C282&gt;=7,5%,C282&lt;7,0%)</f>
        <v>0</v>
      </c>
    </row>
    <row r="283" spans="1:6" x14ac:dyDescent="0.25">
      <c r="A283" s="4">
        <v>44584</v>
      </c>
      <c r="B283" s="5" t="s">
        <v>7</v>
      </c>
      <c r="C283" s="5">
        <v>5</v>
      </c>
      <c r="D283" s="5" t="s">
        <v>62</v>
      </c>
      <c r="E283" s="5" t="s">
        <v>64</v>
      </c>
      <c r="F283" s="6" cm="1">
        <f t="array" ref="F283">_xlfn.IFS(C283&gt;=10,7%,C283&gt;=7,5%,C283&lt;7,0%)</f>
        <v>0</v>
      </c>
    </row>
    <row r="284" spans="1:6" x14ac:dyDescent="0.25">
      <c r="A284" s="4">
        <v>44584</v>
      </c>
      <c r="B284" s="5" t="s">
        <v>54</v>
      </c>
      <c r="C284" s="5">
        <v>8</v>
      </c>
      <c r="D284" s="5" t="s">
        <v>65</v>
      </c>
      <c r="E284" s="5" t="s">
        <v>63</v>
      </c>
      <c r="F284" s="6" cm="1">
        <f t="array" ref="F284">_xlfn.IFS(C284&gt;=10,7%,C284&gt;=7,5%,C284&lt;7,0%)</f>
        <v>0.05</v>
      </c>
    </row>
    <row r="285" spans="1:6" x14ac:dyDescent="0.25">
      <c r="A285" s="4">
        <v>44585</v>
      </c>
      <c r="B285" s="5" t="s">
        <v>41</v>
      </c>
      <c r="C285" s="5">
        <v>15</v>
      </c>
      <c r="D285" s="5" t="s">
        <v>63</v>
      </c>
      <c r="E285" s="5" t="s">
        <v>63</v>
      </c>
      <c r="F285" s="6" cm="1">
        <f t="array" ref="F285">_xlfn.IFS(C285&gt;=10,7%,C285&gt;=7,5%,C285&lt;7,0%)</f>
        <v>7.0000000000000007E-2</v>
      </c>
    </row>
    <row r="286" spans="1:6" x14ac:dyDescent="0.25">
      <c r="A286" s="4">
        <v>44586</v>
      </c>
      <c r="B286" s="5" t="s">
        <v>26</v>
      </c>
      <c r="C286" s="5">
        <v>14</v>
      </c>
      <c r="D286" s="5" t="s">
        <v>65</v>
      </c>
      <c r="E286" s="5" t="s">
        <v>64</v>
      </c>
      <c r="F286" s="6" cm="1">
        <f t="array" ref="F286">_xlfn.IFS(C286&gt;=10,7%,C286&gt;=7,5%,C286&lt;7,0%)</f>
        <v>7.0000000000000007E-2</v>
      </c>
    </row>
    <row r="287" spans="1:6" x14ac:dyDescent="0.25">
      <c r="A287" s="4">
        <v>44589</v>
      </c>
      <c r="B287" s="5" t="s">
        <v>25</v>
      </c>
      <c r="C287" s="5">
        <v>11</v>
      </c>
      <c r="D287" s="5" t="s">
        <v>65</v>
      </c>
      <c r="E287" s="5" t="s">
        <v>63</v>
      </c>
      <c r="F287" s="6" cm="1">
        <f t="array" ref="F287">_xlfn.IFS(C287&gt;=10,7%,C287&gt;=7,5%,C287&lt;7,0%)</f>
        <v>7.0000000000000007E-2</v>
      </c>
    </row>
    <row r="288" spans="1:6" x14ac:dyDescent="0.25">
      <c r="A288" s="4">
        <v>44592</v>
      </c>
      <c r="B288" s="5" t="s">
        <v>33</v>
      </c>
      <c r="C288" s="5">
        <v>6</v>
      </c>
      <c r="D288" s="5" t="s">
        <v>63</v>
      </c>
      <c r="E288" s="5" t="s">
        <v>64</v>
      </c>
      <c r="F288" s="6" cm="1">
        <f t="array" ref="F288">_xlfn.IFS(C288&gt;=10,7%,C288&gt;=7,5%,C288&lt;7,0%)</f>
        <v>0</v>
      </c>
    </row>
    <row r="289" spans="1:6" x14ac:dyDescent="0.25">
      <c r="A289" s="4">
        <v>44592</v>
      </c>
      <c r="B289" s="5" t="s">
        <v>53</v>
      </c>
      <c r="C289" s="5">
        <v>9</v>
      </c>
      <c r="D289" s="5" t="s">
        <v>65</v>
      </c>
      <c r="E289" s="5" t="s">
        <v>64</v>
      </c>
      <c r="F289" s="6" cm="1">
        <f t="array" ref="F289">_xlfn.IFS(C289&gt;=10,7%,C289&gt;=7,5%,C289&lt;7,0%)</f>
        <v>0.05</v>
      </c>
    </row>
    <row r="290" spans="1:6" x14ac:dyDescent="0.25">
      <c r="A290" s="4">
        <v>44593</v>
      </c>
      <c r="B290" s="5" t="s">
        <v>11</v>
      </c>
      <c r="C290" s="5">
        <v>9</v>
      </c>
      <c r="D290" s="5" t="s">
        <v>65</v>
      </c>
      <c r="E290" s="5" t="s">
        <v>64</v>
      </c>
      <c r="F290" s="6" cm="1">
        <f t="array" ref="F290">_xlfn.IFS(C290&gt;=10,7%,C290&gt;=7,5%,C290&lt;7,0%)</f>
        <v>0.05</v>
      </c>
    </row>
    <row r="291" spans="1:6" x14ac:dyDescent="0.25">
      <c r="A291" s="4">
        <v>44595</v>
      </c>
      <c r="B291" s="5" t="s">
        <v>23</v>
      </c>
      <c r="C291" s="5">
        <v>8</v>
      </c>
      <c r="D291" s="5" t="s">
        <v>65</v>
      </c>
      <c r="E291" s="5" t="s">
        <v>63</v>
      </c>
      <c r="F291" s="6" cm="1">
        <f t="array" ref="F291">_xlfn.IFS(C291&gt;=10,7%,C291&gt;=7,5%,C291&lt;7,0%)</f>
        <v>0.05</v>
      </c>
    </row>
    <row r="292" spans="1:6" x14ac:dyDescent="0.25">
      <c r="A292" s="4">
        <v>44597</v>
      </c>
      <c r="B292" s="5" t="s">
        <v>27</v>
      </c>
      <c r="C292" s="5">
        <v>6</v>
      </c>
      <c r="D292" s="5" t="s">
        <v>65</v>
      </c>
      <c r="E292" s="5" t="s">
        <v>64</v>
      </c>
      <c r="F292" s="6" cm="1">
        <f t="array" ref="F292">_xlfn.IFS(C292&gt;=10,7%,C292&gt;=7,5%,C292&lt;7,0%)</f>
        <v>0</v>
      </c>
    </row>
    <row r="293" spans="1:6" x14ac:dyDescent="0.25">
      <c r="A293" s="4">
        <v>44598</v>
      </c>
      <c r="B293" s="5" t="s">
        <v>7</v>
      </c>
      <c r="C293" s="5">
        <v>6</v>
      </c>
      <c r="D293" s="5" t="s">
        <v>65</v>
      </c>
      <c r="E293" s="5" t="s">
        <v>64</v>
      </c>
      <c r="F293" s="6" cm="1">
        <f t="array" ref="F293">_xlfn.IFS(C293&gt;=10,7%,C293&gt;=7,5%,C293&lt;7,0%)</f>
        <v>0</v>
      </c>
    </row>
    <row r="294" spans="1:6" x14ac:dyDescent="0.25">
      <c r="A294" s="4">
        <v>44600</v>
      </c>
      <c r="B294" s="5" t="s">
        <v>11</v>
      </c>
      <c r="C294" s="5">
        <v>11</v>
      </c>
      <c r="D294" s="5" t="s">
        <v>63</v>
      </c>
      <c r="E294" s="5" t="s">
        <v>64</v>
      </c>
      <c r="F294" s="6" cm="1">
        <f t="array" ref="F294">_xlfn.IFS(C294&gt;=10,7%,C294&gt;=7,5%,C294&lt;7,0%)</f>
        <v>7.0000000000000007E-2</v>
      </c>
    </row>
    <row r="295" spans="1:6" x14ac:dyDescent="0.25">
      <c r="A295" s="4">
        <v>44600</v>
      </c>
      <c r="B295" s="5" t="s">
        <v>9</v>
      </c>
      <c r="C295" s="5">
        <v>3</v>
      </c>
      <c r="D295" s="5" t="s">
        <v>63</v>
      </c>
      <c r="E295" s="5" t="s">
        <v>64</v>
      </c>
      <c r="F295" s="6" cm="1">
        <f t="array" ref="F295">_xlfn.IFS(C295&gt;=10,7%,C295&gt;=7,5%,C295&lt;7,0%)</f>
        <v>0</v>
      </c>
    </row>
    <row r="296" spans="1:6" x14ac:dyDescent="0.25">
      <c r="A296" s="4">
        <v>44601</v>
      </c>
      <c r="B296" s="5" t="s">
        <v>43</v>
      </c>
      <c r="C296" s="5">
        <v>14</v>
      </c>
      <c r="D296" s="5" t="s">
        <v>63</v>
      </c>
      <c r="E296" s="5" t="s">
        <v>63</v>
      </c>
      <c r="F296" s="6" cm="1">
        <f t="array" ref="F296">_xlfn.IFS(C296&gt;=10,7%,C296&gt;=7,5%,C296&lt;7,0%)</f>
        <v>7.0000000000000007E-2</v>
      </c>
    </row>
    <row r="297" spans="1:6" x14ac:dyDescent="0.25">
      <c r="A297" s="4">
        <v>44604</v>
      </c>
      <c r="B297" s="5" t="s">
        <v>18</v>
      </c>
      <c r="C297" s="5">
        <v>13</v>
      </c>
      <c r="D297" s="5" t="s">
        <v>65</v>
      </c>
      <c r="E297" s="5" t="s">
        <v>64</v>
      </c>
      <c r="F297" s="6" cm="1">
        <f t="array" ref="F297">_xlfn.IFS(C297&gt;=10,7%,C297&gt;=7,5%,C297&lt;7,0%)</f>
        <v>7.0000000000000007E-2</v>
      </c>
    </row>
    <row r="298" spans="1:6" x14ac:dyDescent="0.25">
      <c r="A298" s="4">
        <v>44606</v>
      </c>
      <c r="B298" s="5" t="s">
        <v>36</v>
      </c>
      <c r="C298" s="5">
        <v>8</v>
      </c>
      <c r="D298" s="5" t="s">
        <v>63</v>
      </c>
      <c r="E298" s="5" t="s">
        <v>64</v>
      </c>
      <c r="F298" s="6" cm="1">
        <f t="array" ref="F298">_xlfn.IFS(C298&gt;=10,7%,C298&gt;=7,5%,C298&lt;7,0%)</f>
        <v>0.05</v>
      </c>
    </row>
    <row r="299" spans="1:6" x14ac:dyDescent="0.25">
      <c r="A299" s="4">
        <v>44606</v>
      </c>
      <c r="B299" s="5" t="s">
        <v>39</v>
      </c>
      <c r="C299" s="5">
        <v>3</v>
      </c>
      <c r="D299" s="5" t="s">
        <v>65</v>
      </c>
      <c r="E299" s="5" t="s">
        <v>64</v>
      </c>
      <c r="F299" s="6" cm="1">
        <f t="array" ref="F299">_xlfn.IFS(C299&gt;=10,7%,C299&gt;=7,5%,C299&lt;7,0%)</f>
        <v>0</v>
      </c>
    </row>
    <row r="300" spans="1:6" x14ac:dyDescent="0.25">
      <c r="A300" s="4">
        <v>44608</v>
      </c>
      <c r="B300" s="5" t="s">
        <v>43</v>
      </c>
      <c r="C300" s="5">
        <v>1</v>
      </c>
      <c r="D300" s="5" t="s">
        <v>63</v>
      </c>
      <c r="E300" s="5" t="s">
        <v>64</v>
      </c>
      <c r="F300" s="6" cm="1">
        <f t="array" ref="F300">_xlfn.IFS(C300&gt;=10,7%,C300&gt;=7,5%,C300&lt;7,0%)</f>
        <v>0</v>
      </c>
    </row>
    <row r="301" spans="1:6" x14ac:dyDescent="0.25">
      <c r="A301" s="4">
        <v>44611</v>
      </c>
      <c r="B301" s="5" t="s">
        <v>7</v>
      </c>
      <c r="C301" s="5">
        <v>13</v>
      </c>
      <c r="D301" s="5" t="s">
        <v>63</v>
      </c>
      <c r="E301" s="5" t="s">
        <v>64</v>
      </c>
      <c r="F301" s="6" cm="1">
        <f t="array" ref="F301">_xlfn.IFS(C301&gt;=10,7%,C301&gt;=7,5%,C301&lt;7,0%)</f>
        <v>7.0000000000000007E-2</v>
      </c>
    </row>
    <row r="302" spans="1:6" x14ac:dyDescent="0.25">
      <c r="A302" s="4">
        <v>44612</v>
      </c>
      <c r="B302" s="5" t="s">
        <v>21</v>
      </c>
      <c r="C302" s="5">
        <v>6</v>
      </c>
      <c r="D302" s="5" t="s">
        <v>65</v>
      </c>
      <c r="E302" s="5" t="s">
        <v>64</v>
      </c>
      <c r="F302" s="6" cm="1">
        <f t="array" ref="F302">_xlfn.IFS(C302&gt;=10,7%,C302&gt;=7,5%,C302&lt;7,0%)</f>
        <v>0</v>
      </c>
    </row>
    <row r="303" spans="1:6" x14ac:dyDescent="0.25">
      <c r="A303" s="4">
        <v>44615</v>
      </c>
      <c r="B303" s="5" t="s">
        <v>22</v>
      </c>
      <c r="C303" s="5">
        <v>6</v>
      </c>
      <c r="D303" s="5" t="s">
        <v>63</v>
      </c>
      <c r="E303" s="5" t="s">
        <v>63</v>
      </c>
      <c r="F303" s="6" cm="1">
        <f t="array" ref="F303">_xlfn.IFS(C303&gt;=10,7%,C303&gt;=7,5%,C303&lt;7,0%)</f>
        <v>0</v>
      </c>
    </row>
    <row r="304" spans="1:6" x14ac:dyDescent="0.25">
      <c r="A304" s="4">
        <v>44615</v>
      </c>
      <c r="B304" s="5" t="s">
        <v>25</v>
      </c>
      <c r="C304" s="5">
        <v>15</v>
      </c>
      <c r="D304" s="5" t="s">
        <v>63</v>
      </c>
      <c r="E304" s="5" t="s">
        <v>64</v>
      </c>
      <c r="F304" s="6" cm="1">
        <f t="array" ref="F304">_xlfn.IFS(C304&gt;=10,7%,C304&gt;=7,5%,C304&lt;7,0%)</f>
        <v>7.0000000000000007E-2</v>
      </c>
    </row>
    <row r="305" spans="1:6" x14ac:dyDescent="0.25">
      <c r="A305" s="4">
        <v>44615</v>
      </c>
      <c r="B305" s="5" t="s">
        <v>47</v>
      </c>
      <c r="C305" s="5">
        <v>8</v>
      </c>
      <c r="D305" s="5" t="s">
        <v>65</v>
      </c>
      <c r="E305" s="5" t="s">
        <v>63</v>
      </c>
      <c r="F305" s="6" cm="1">
        <f t="array" ref="F305">_xlfn.IFS(C305&gt;=10,7%,C305&gt;=7,5%,C305&lt;7,0%)</f>
        <v>0.05</v>
      </c>
    </row>
    <row r="306" spans="1:6" x14ac:dyDescent="0.25">
      <c r="A306" s="4">
        <v>44619</v>
      </c>
      <c r="B306" s="5" t="s">
        <v>21</v>
      </c>
      <c r="C306" s="5">
        <v>7</v>
      </c>
      <c r="D306" s="5" t="s">
        <v>65</v>
      </c>
      <c r="E306" s="5" t="s">
        <v>64</v>
      </c>
      <c r="F306" s="6" cm="1">
        <f t="array" ref="F306">_xlfn.IFS(C306&gt;=10,7%,C306&gt;=7,5%,C306&lt;7,0%)</f>
        <v>0.05</v>
      </c>
    </row>
    <row r="307" spans="1:6" x14ac:dyDescent="0.25">
      <c r="A307" s="4">
        <v>44619</v>
      </c>
      <c r="B307" s="5" t="s">
        <v>11</v>
      </c>
      <c r="C307" s="5">
        <v>15</v>
      </c>
      <c r="D307" s="5" t="s">
        <v>65</v>
      </c>
      <c r="E307" s="5" t="s">
        <v>63</v>
      </c>
      <c r="F307" s="6" cm="1">
        <f t="array" ref="F307">_xlfn.IFS(C307&gt;=10,7%,C307&gt;=7,5%,C307&lt;7,0%)</f>
        <v>7.0000000000000007E-2</v>
      </c>
    </row>
    <row r="308" spans="1:6" x14ac:dyDescent="0.25">
      <c r="A308" s="4">
        <v>44620</v>
      </c>
      <c r="B308" s="5" t="s">
        <v>48</v>
      </c>
      <c r="C308" s="5">
        <v>15</v>
      </c>
      <c r="D308" s="5" t="s">
        <v>65</v>
      </c>
      <c r="E308" s="5" t="s">
        <v>64</v>
      </c>
      <c r="F308" s="6" cm="1">
        <f t="array" ref="F308">_xlfn.IFS(C308&gt;=10,7%,C308&gt;=7,5%,C308&lt;7,0%)</f>
        <v>7.0000000000000007E-2</v>
      </c>
    </row>
    <row r="309" spans="1:6" x14ac:dyDescent="0.25">
      <c r="A309" s="4">
        <v>44624</v>
      </c>
      <c r="B309" s="5" t="s">
        <v>36</v>
      </c>
      <c r="C309" s="5">
        <v>13</v>
      </c>
      <c r="D309" s="5" t="s">
        <v>62</v>
      </c>
      <c r="E309" s="5" t="s">
        <v>63</v>
      </c>
      <c r="F309" s="6" cm="1">
        <f t="array" ref="F309">_xlfn.IFS(C309&gt;=10,7%,C309&gt;=7,5%,C309&lt;7,0%)</f>
        <v>7.0000000000000007E-2</v>
      </c>
    </row>
    <row r="310" spans="1:6" x14ac:dyDescent="0.25">
      <c r="A310" s="4">
        <v>44626</v>
      </c>
      <c r="B310" s="5" t="s">
        <v>9</v>
      </c>
      <c r="C310" s="5">
        <v>2</v>
      </c>
      <c r="D310" s="5" t="s">
        <v>65</v>
      </c>
      <c r="E310" s="5" t="s">
        <v>64</v>
      </c>
      <c r="F310" s="6" cm="1">
        <f t="array" ref="F310">_xlfn.IFS(C310&gt;=10,7%,C310&gt;=7,5%,C310&lt;7,0%)</f>
        <v>0</v>
      </c>
    </row>
    <row r="311" spans="1:6" x14ac:dyDescent="0.25">
      <c r="A311" s="4">
        <v>44627</v>
      </c>
      <c r="B311" s="5" t="s">
        <v>8</v>
      </c>
      <c r="C311" s="5">
        <v>1</v>
      </c>
      <c r="D311" s="5" t="s">
        <v>65</v>
      </c>
      <c r="E311" s="5" t="s">
        <v>64</v>
      </c>
      <c r="F311" s="6" cm="1">
        <f t="array" ref="F311">_xlfn.IFS(C311&gt;=10,7%,C311&gt;=7,5%,C311&lt;7,0%)</f>
        <v>0</v>
      </c>
    </row>
    <row r="312" spans="1:6" x14ac:dyDescent="0.25">
      <c r="A312" s="4">
        <v>44628</v>
      </c>
      <c r="B312" s="5" t="s">
        <v>56</v>
      </c>
      <c r="C312" s="5">
        <v>6</v>
      </c>
      <c r="D312" s="5" t="s">
        <v>65</v>
      </c>
      <c r="E312" s="5" t="s">
        <v>63</v>
      </c>
      <c r="F312" s="6" cm="1">
        <f t="array" ref="F312">_xlfn.IFS(C312&gt;=10,7%,C312&gt;=7,5%,C312&lt;7,0%)</f>
        <v>0</v>
      </c>
    </row>
    <row r="313" spans="1:6" x14ac:dyDescent="0.25">
      <c r="A313" s="4">
        <v>44629</v>
      </c>
      <c r="B313" s="5" t="s">
        <v>41</v>
      </c>
      <c r="C313" s="5">
        <v>3</v>
      </c>
      <c r="D313" s="5" t="s">
        <v>65</v>
      </c>
      <c r="E313" s="5" t="s">
        <v>63</v>
      </c>
      <c r="F313" s="6" cm="1">
        <f t="array" ref="F313">_xlfn.IFS(C313&gt;=10,7%,C313&gt;=7,5%,C313&lt;7,0%)</f>
        <v>0</v>
      </c>
    </row>
    <row r="314" spans="1:6" x14ac:dyDescent="0.25">
      <c r="A314" s="4">
        <v>44629</v>
      </c>
      <c r="B314" s="5" t="s">
        <v>9</v>
      </c>
      <c r="C314" s="5">
        <v>11</v>
      </c>
      <c r="D314" s="5" t="s">
        <v>63</v>
      </c>
      <c r="E314" s="5" t="s">
        <v>64</v>
      </c>
      <c r="F314" s="6" cm="1">
        <f t="array" ref="F314">_xlfn.IFS(C314&gt;=10,7%,C314&gt;=7,5%,C314&lt;7,0%)</f>
        <v>7.0000000000000007E-2</v>
      </c>
    </row>
    <row r="315" spans="1:6" x14ac:dyDescent="0.25">
      <c r="A315" s="4">
        <v>44630</v>
      </c>
      <c r="B315" s="5" t="s">
        <v>44</v>
      </c>
      <c r="C315" s="5">
        <v>12</v>
      </c>
      <c r="D315" s="5" t="s">
        <v>62</v>
      </c>
      <c r="E315" s="5" t="s">
        <v>63</v>
      </c>
      <c r="F315" s="6" cm="1">
        <f t="array" ref="F315">_xlfn.IFS(C315&gt;=10,7%,C315&gt;=7,5%,C315&lt;7,0%)</f>
        <v>7.0000000000000007E-2</v>
      </c>
    </row>
    <row r="316" spans="1:6" x14ac:dyDescent="0.25">
      <c r="A316" s="4">
        <v>44634</v>
      </c>
      <c r="B316" s="5" t="s">
        <v>25</v>
      </c>
      <c r="C316" s="5">
        <v>2</v>
      </c>
      <c r="D316" s="5" t="s">
        <v>65</v>
      </c>
      <c r="E316" s="5" t="s">
        <v>64</v>
      </c>
      <c r="F316" s="6" cm="1">
        <f t="array" ref="F316">_xlfn.IFS(C316&gt;=10,7%,C316&gt;=7,5%,C316&lt;7,0%)</f>
        <v>0</v>
      </c>
    </row>
    <row r="317" spans="1:6" x14ac:dyDescent="0.25">
      <c r="A317" s="4">
        <v>44634</v>
      </c>
      <c r="B317" s="5" t="s">
        <v>36</v>
      </c>
      <c r="C317" s="5">
        <v>13</v>
      </c>
      <c r="D317" s="5" t="s">
        <v>65</v>
      </c>
      <c r="E317" s="5" t="s">
        <v>63</v>
      </c>
      <c r="F317" s="6" cm="1">
        <f t="array" ref="F317">_xlfn.IFS(C317&gt;=10,7%,C317&gt;=7,5%,C317&lt;7,0%)</f>
        <v>7.0000000000000007E-2</v>
      </c>
    </row>
    <row r="318" spans="1:6" x14ac:dyDescent="0.25">
      <c r="A318" s="4">
        <v>44638</v>
      </c>
      <c r="B318" s="5" t="s">
        <v>28</v>
      </c>
      <c r="C318" s="5">
        <v>2</v>
      </c>
      <c r="D318" s="5" t="s">
        <v>63</v>
      </c>
      <c r="E318" s="5" t="s">
        <v>64</v>
      </c>
      <c r="F318" s="6" cm="1">
        <f t="array" ref="F318">_xlfn.IFS(C318&gt;=10,7%,C318&gt;=7,5%,C318&lt;7,0%)</f>
        <v>0</v>
      </c>
    </row>
    <row r="319" spans="1:6" x14ac:dyDescent="0.25">
      <c r="A319" s="4">
        <v>44638</v>
      </c>
      <c r="B319" s="5" t="s">
        <v>38</v>
      </c>
      <c r="C319" s="5">
        <v>10</v>
      </c>
      <c r="D319" s="5" t="s">
        <v>65</v>
      </c>
      <c r="E319" s="5" t="s">
        <v>64</v>
      </c>
      <c r="F319" s="6" cm="1">
        <f t="array" ref="F319">_xlfn.IFS(C319&gt;=10,7%,C319&gt;=7,5%,C319&lt;7,0%)</f>
        <v>7.0000000000000007E-2</v>
      </c>
    </row>
    <row r="320" spans="1:6" x14ac:dyDescent="0.25">
      <c r="A320" s="4">
        <v>44639</v>
      </c>
      <c r="B320" s="5" t="s">
        <v>53</v>
      </c>
      <c r="C320" s="5">
        <v>6</v>
      </c>
      <c r="D320" s="5" t="s">
        <v>62</v>
      </c>
      <c r="E320" s="5" t="s">
        <v>64</v>
      </c>
      <c r="F320" s="6" cm="1">
        <f t="array" ref="F320">_xlfn.IFS(C320&gt;=10,7%,C320&gt;=7,5%,C320&lt;7,0%)</f>
        <v>0</v>
      </c>
    </row>
    <row r="321" spans="1:6" x14ac:dyDescent="0.25">
      <c r="A321" s="4">
        <v>44643</v>
      </c>
      <c r="B321" s="5" t="s">
        <v>43</v>
      </c>
      <c r="C321" s="5">
        <v>9</v>
      </c>
      <c r="D321" s="5" t="s">
        <v>65</v>
      </c>
      <c r="E321" s="5" t="s">
        <v>64</v>
      </c>
      <c r="F321" s="6" cm="1">
        <f t="array" ref="F321">_xlfn.IFS(C321&gt;=10,7%,C321&gt;=7,5%,C321&lt;7,0%)</f>
        <v>0.05</v>
      </c>
    </row>
    <row r="322" spans="1:6" x14ac:dyDescent="0.25">
      <c r="A322" s="4">
        <v>44645</v>
      </c>
      <c r="B322" s="5" t="s">
        <v>4</v>
      </c>
      <c r="C322" s="5">
        <v>2</v>
      </c>
      <c r="D322" s="5" t="s">
        <v>62</v>
      </c>
      <c r="E322" s="5" t="s">
        <v>63</v>
      </c>
      <c r="F322" s="6" cm="1">
        <f t="array" ref="F322">_xlfn.IFS(C322&gt;=10,7%,C322&gt;=7,5%,C322&lt;7,0%)</f>
        <v>0</v>
      </c>
    </row>
    <row r="323" spans="1:6" x14ac:dyDescent="0.25">
      <c r="A323" s="4">
        <v>44645</v>
      </c>
      <c r="B323" s="5" t="s">
        <v>41</v>
      </c>
      <c r="C323" s="5">
        <v>11</v>
      </c>
      <c r="D323" s="5" t="s">
        <v>65</v>
      </c>
      <c r="E323" s="5" t="s">
        <v>63</v>
      </c>
      <c r="F323" s="6" cm="1">
        <f t="array" ref="F323">_xlfn.IFS(C323&gt;=10,7%,C323&gt;=7,5%,C323&lt;7,0%)</f>
        <v>7.0000000000000007E-2</v>
      </c>
    </row>
    <row r="324" spans="1:6" x14ac:dyDescent="0.25">
      <c r="A324" s="4">
        <v>44649</v>
      </c>
      <c r="B324" s="5" t="s">
        <v>43</v>
      </c>
      <c r="C324" s="5">
        <v>12</v>
      </c>
      <c r="D324" s="5" t="s">
        <v>63</v>
      </c>
      <c r="E324" s="5" t="s">
        <v>63</v>
      </c>
      <c r="F324" s="6" cm="1">
        <f t="array" ref="F324">_xlfn.IFS(C324&gt;=10,7%,C324&gt;=7,5%,C324&lt;7,0%)</f>
        <v>7.0000000000000007E-2</v>
      </c>
    </row>
    <row r="325" spans="1:6" x14ac:dyDescent="0.25">
      <c r="A325" s="4">
        <v>44650</v>
      </c>
      <c r="B325" s="5" t="s">
        <v>4</v>
      </c>
      <c r="C325" s="5">
        <v>13</v>
      </c>
      <c r="D325" s="5" t="s">
        <v>63</v>
      </c>
      <c r="E325" s="5" t="s">
        <v>64</v>
      </c>
      <c r="F325" s="6" cm="1">
        <f t="array" ref="F325">_xlfn.IFS(C325&gt;=10,7%,C325&gt;=7,5%,C325&lt;7,0%)</f>
        <v>7.0000000000000007E-2</v>
      </c>
    </row>
    <row r="326" spans="1:6" x14ac:dyDescent="0.25">
      <c r="A326" s="4">
        <v>44652</v>
      </c>
      <c r="B326" s="5" t="s">
        <v>7</v>
      </c>
      <c r="C326" s="5">
        <v>2</v>
      </c>
      <c r="D326" s="5" t="s">
        <v>63</v>
      </c>
      <c r="E326" s="5" t="s">
        <v>64</v>
      </c>
      <c r="F326" s="6" cm="1">
        <f t="array" ref="F326">_xlfn.IFS(C326&gt;=10,7%,C326&gt;=7,5%,C326&lt;7,0%)</f>
        <v>0</v>
      </c>
    </row>
    <row r="327" spans="1:6" x14ac:dyDescent="0.25">
      <c r="A327" s="4">
        <v>44653</v>
      </c>
      <c r="B327" s="5" t="s">
        <v>7</v>
      </c>
      <c r="C327" s="5">
        <v>3</v>
      </c>
      <c r="D327" s="5" t="s">
        <v>65</v>
      </c>
      <c r="E327" s="5" t="s">
        <v>64</v>
      </c>
      <c r="F327" s="6" cm="1">
        <f t="array" ref="F327">_xlfn.IFS(C327&gt;=10,7%,C327&gt;=7,5%,C327&lt;7,0%)</f>
        <v>0</v>
      </c>
    </row>
    <row r="328" spans="1:6" x14ac:dyDescent="0.25">
      <c r="A328" s="4">
        <v>44657</v>
      </c>
      <c r="B328" s="5" t="s">
        <v>52</v>
      </c>
      <c r="C328" s="5">
        <v>2</v>
      </c>
      <c r="D328" s="5" t="s">
        <v>62</v>
      </c>
      <c r="E328" s="5" t="s">
        <v>64</v>
      </c>
      <c r="F328" s="6" cm="1">
        <f t="array" ref="F328">_xlfn.IFS(C328&gt;=10,7%,C328&gt;=7,5%,C328&lt;7,0%)</f>
        <v>0</v>
      </c>
    </row>
    <row r="329" spans="1:6" x14ac:dyDescent="0.25">
      <c r="A329" s="4">
        <v>44658</v>
      </c>
      <c r="B329" s="5" t="s">
        <v>36</v>
      </c>
      <c r="C329" s="5">
        <v>7</v>
      </c>
      <c r="D329" s="5" t="s">
        <v>65</v>
      </c>
      <c r="E329" s="5" t="s">
        <v>63</v>
      </c>
      <c r="F329" s="6" cm="1">
        <f t="array" ref="F329">_xlfn.IFS(C329&gt;=10,7%,C329&gt;=7,5%,C329&lt;7,0%)</f>
        <v>0.05</v>
      </c>
    </row>
    <row r="330" spans="1:6" x14ac:dyDescent="0.25">
      <c r="A330" s="4">
        <v>44660</v>
      </c>
      <c r="B330" s="5" t="s">
        <v>51</v>
      </c>
      <c r="C330" s="5">
        <v>12</v>
      </c>
      <c r="D330" s="5" t="s">
        <v>62</v>
      </c>
      <c r="E330" s="5" t="s">
        <v>64</v>
      </c>
      <c r="F330" s="6" cm="1">
        <f t="array" ref="F330">_xlfn.IFS(C330&gt;=10,7%,C330&gt;=7,5%,C330&lt;7,0%)</f>
        <v>7.0000000000000007E-2</v>
      </c>
    </row>
    <row r="331" spans="1:6" x14ac:dyDescent="0.25">
      <c r="A331" s="4">
        <v>44660</v>
      </c>
      <c r="B331" s="5" t="s">
        <v>7</v>
      </c>
      <c r="C331" s="5">
        <v>9</v>
      </c>
      <c r="D331" s="5" t="s">
        <v>63</v>
      </c>
      <c r="E331" s="5" t="s">
        <v>63</v>
      </c>
      <c r="F331" s="6" cm="1">
        <f t="array" ref="F331">_xlfn.IFS(C331&gt;=10,7%,C331&gt;=7,5%,C331&lt;7,0%)</f>
        <v>0.05</v>
      </c>
    </row>
    <row r="332" spans="1:6" x14ac:dyDescent="0.25">
      <c r="A332" s="4">
        <v>44664</v>
      </c>
      <c r="B332" s="5" t="s">
        <v>25</v>
      </c>
      <c r="C332" s="5">
        <v>14</v>
      </c>
      <c r="D332" s="5" t="s">
        <v>62</v>
      </c>
      <c r="E332" s="5" t="s">
        <v>63</v>
      </c>
      <c r="F332" s="6" cm="1">
        <f t="array" ref="F332">_xlfn.IFS(C332&gt;=10,7%,C332&gt;=7,5%,C332&lt;7,0%)</f>
        <v>7.0000000000000007E-2</v>
      </c>
    </row>
    <row r="333" spans="1:6" x14ac:dyDescent="0.25">
      <c r="A333" s="4">
        <v>44669</v>
      </c>
      <c r="B333" s="5" t="s">
        <v>53</v>
      </c>
      <c r="C333" s="5">
        <v>9</v>
      </c>
      <c r="D333" s="5" t="s">
        <v>65</v>
      </c>
      <c r="E333" s="5" t="s">
        <v>64</v>
      </c>
      <c r="F333" s="6" cm="1">
        <f t="array" ref="F333">_xlfn.IFS(C333&gt;=10,7%,C333&gt;=7,5%,C333&lt;7,0%)</f>
        <v>0.05</v>
      </c>
    </row>
    <row r="334" spans="1:6" x14ac:dyDescent="0.25">
      <c r="A334" s="4">
        <v>44671</v>
      </c>
      <c r="B334" s="5" t="s">
        <v>27</v>
      </c>
      <c r="C334" s="5">
        <v>2</v>
      </c>
      <c r="D334" s="5" t="s">
        <v>62</v>
      </c>
      <c r="E334" s="5" t="s">
        <v>63</v>
      </c>
      <c r="F334" s="6" cm="1">
        <f t="array" ref="F334">_xlfn.IFS(C334&gt;=10,7%,C334&gt;=7,5%,C334&lt;7,0%)</f>
        <v>0</v>
      </c>
    </row>
    <row r="335" spans="1:6" x14ac:dyDescent="0.25">
      <c r="A335" s="4">
        <v>44671</v>
      </c>
      <c r="B335" s="5" t="s">
        <v>21</v>
      </c>
      <c r="C335" s="5">
        <v>4</v>
      </c>
      <c r="D335" s="5" t="s">
        <v>65</v>
      </c>
      <c r="E335" s="5" t="s">
        <v>63</v>
      </c>
      <c r="F335" s="6" cm="1">
        <f t="array" ref="F335">_xlfn.IFS(C335&gt;=10,7%,C335&gt;=7,5%,C335&lt;7,0%)</f>
        <v>0</v>
      </c>
    </row>
    <row r="336" spans="1:6" x14ac:dyDescent="0.25">
      <c r="A336" s="4">
        <v>44672</v>
      </c>
      <c r="B336" s="5" t="s">
        <v>41</v>
      </c>
      <c r="C336" s="5">
        <v>2</v>
      </c>
      <c r="D336" s="5" t="s">
        <v>65</v>
      </c>
      <c r="E336" s="5" t="s">
        <v>64</v>
      </c>
      <c r="F336" s="6" cm="1">
        <f t="array" ref="F336">_xlfn.IFS(C336&gt;=10,7%,C336&gt;=7,5%,C336&lt;7,0%)</f>
        <v>0</v>
      </c>
    </row>
    <row r="337" spans="1:6" x14ac:dyDescent="0.25">
      <c r="A337" s="4">
        <v>44672</v>
      </c>
      <c r="B337" s="5" t="s">
        <v>36</v>
      </c>
      <c r="C337" s="5">
        <v>14</v>
      </c>
      <c r="D337" s="5" t="s">
        <v>63</v>
      </c>
      <c r="E337" s="5" t="s">
        <v>63</v>
      </c>
      <c r="F337" s="6" cm="1">
        <f t="array" ref="F337">_xlfn.IFS(C337&gt;=10,7%,C337&gt;=7,5%,C337&lt;7,0%)</f>
        <v>7.0000000000000007E-2</v>
      </c>
    </row>
    <row r="338" spans="1:6" x14ac:dyDescent="0.25">
      <c r="A338" s="4">
        <v>44674</v>
      </c>
      <c r="B338" s="5" t="s">
        <v>56</v>
      </c>
      <c r="C338" s="5">
        <v>15</v>
      </c>
      <c r="D338" s="5" t="s">
        <v>63</v>
      </c>
      <c r="E338" s="5" t="s">
        <v>63</v>
      </c>
      <c r="F338" s="6" cm="1">
        <f t="array" ref="F338">_xlfn.IFS(C338&gt;=10,7%,C338&gt;=7,5%,C338&lt;7,0%)</f>
        <v>7.0000000000000007E-2</v>
      </c>
    </row>
    <row r="339" spans="1:6" x14ac:dyDescent="0.25">
      <c r="A339" s="4">
        <v>44675</v>
      </c>
      <c r="B339" s="5" t="s">
        <v>45</v>
      </c>
      <c r="C339" s="5">
        <v>4</v>
      </c>
      <c r="D339" s="5" t="s">
        <v>65</v>
      </c>
      <c r="E339" s="5" t="s">
        <v>63</v>
      </c>
      <c r="F339" s="6" cm="1">
        <f t="array" ref="F339">_xlfn.IFS(C339&gt;=10,7%,C339&gt;=7,5%,C339&lt;7,0%)</f>
        <v>0</v>
      </c>
    </row>
    <row r="340" spans="1:6" x14ac:dyDescent="0.25">
      <c r="A340" s="4">
        <v>44676</v>
      </c>
      <c r="B340" s="5" t="s">
        <v>9</v>
      </c>
      <c r="C340" s="5">
        <v>9</v>
      </c>
      <c r="D340" s="5" t="s">
        <v>65</v>
      </c>
      <c r="E340" s="5" t="s">
        <v>64</v>
      </c>
      <c r="F340" s="6" cm="1">
        <f t="array" ref="F340">_xlfn.IFS(C340&gt;=10,7%,C340&gt;=7,5%,C340&lt;7,0%)</f>
        <v>0.05</v>
      </c>
    </row>
    <row r="341" spans="1:6" x14ac:dyDescent="0.25">
      <c r="A341" s="4">
        <v>44676</v>
      </c>
      <c r="B341" s="5" t="s">
        <v>8</v>
      </c>
      <c r="C341" s="5">
        <v>8</v>
      </c>
      <c r="D341" s="5" t="s">
        <v>63</v>
      </c>
      <c r="E341" s="5" t="s">
        <v>63</v>
      </c>
      <c r="F341" s="6" cm="1">
        <f t="array" ref="F341">_xlfn.IFS(C341&gt;=10,7%,C341&gt;=7,5%,C341&lt;7,0%)</f>
        <v>0.05</v>
      </c>
    </row>
    <row r="342" spans="1:6" x14ac:dyDescent="0.25">
      <c r="A342" s="4">
        <v>44677</v>
      </c>
      <c r="B342" s="5" t="s">
        <v>38</v>
      </c>
      <c r="C342" s="5">
        <v>2</v>
      </c>
      <c r="D342" s="5" t="s">
        <v>65</v>
      </c>
      <c r="E342" s="5" t="s">
        <v>64</v>
      </c>
      <c r="F342" s="6" cm="1">
        <f t="array" ref="F342">_xlfn.IFS(C342&gt;=10,7%,C342&gt;=7,5%,C342&lt;7,0%)</f>
        <v>0</v>
      </c>
    </row>
    <row r="343" spans="1:6" x14ac:dyDescent="0.25">
      <c r="A343" s="4">
        <v>44679</v>
      </c>
      <c r="B343" s="5" t="s">
        <v>23</v>
      </c>
      <c r="C343" s="5">
        <v>14</v>
      </c>
      <c r="D343" s="5" t="s">
        <v>65</v>
      </c>
      <c r="E343" s="5" t="s">
        <v>64</v>
      </c>
      <c r="F343" s="6" cm="1">
        <f t="array" ref="F343">_xlfn.IFS(C343&gt;=10,7%,C343&gt;=7,5%,C343&lt;7,0%)</f>
        <v>7.0000000000000007E-2</v>
      </c>
    </row>
    <row r="344" spans="1:6" x14ac:dyDescent="0.25">
      <c r="A344" s="4">
        <v>44681</v>
      </c>
      <c r="B344" s="5" t="s">
        <v>25</v>
      </c>
      <c r="C344" s="5">
        <v>13</v>
      </c>
      <c r="D344" s="5" t="s">
        <v>63</v>
      </c>
      <c r="E344" s="5" t="s">
        <v>63</v>
      </c>
      <c r="F344" s="6" cm="1">
        <f t="array" ref="F344">_xlfn.IFS(C344&gt;=10,7%,C344&gt;=7,5%,C344&lt;7,0%)</f>
        <v>7.0000000000000007E-2</v>
      </c>
    </row>
    <row r="345" spans="1:6" x14ac:dyDescent="0.25">
      <c r="A345" s="4">
        <v>44681</v>
      </c>
      <c r="B345" s="5" t="s">
        <v>38</v>
      </c>
      <c r="C345" s="5">
        <v>8</v>
      </c>
      <c r="D345" s="5" t="s">
        <v>65</v>
      </c>
      <c r="E345" s="5" t="s">
        <v>63</v>
      </c>
      <c r="F345" s="6" cm="1">
        <f t="array" ref="F345">_xlfn.IFS(C345&gt;=10,7%,C345&gt;=7,5%,C345&lt;7,0%)</f>
        <v>0.05</v>
      </c>
    </row>
    <row r="346" spans="1:6" x14ac:dyDescent="0.25">
      <c r="A346" s="4">
        <v>44682</v>
      </c>
      <c r="B346" s="5" t="s">
        <v>45</v>
      </c>
      <c r="C346" s="5">
        <v>9</v>
      </c>
      <c r="D346" s="5" t="s">
        <v>62</v>
      </c>
      <c r="E346" s="5" t="s">
        <v>63</v>
      </c>
      <c r="F346" s="6" cm="1">
        <f t="array" ref="F346">_xlfn.IFS(C346&gt;=10,7%,C346&gt;=7,5%,C346&lt;7,0%)</f>
        <v>0.05</v>
      </c>
    </row>
    <row r="347" spans="1:6" x14ac:dyDescent="0.25">
      <c r="A347" s="4">
        <v>44682</v>
      </c>
      <c r="B347" s="5" t="s">
        <v>44</v>
      </c>
      <c r="C347" s="5">
        <v>6</v>
      </c>
      <c r="D347" s="5" t="s">
        <v>63</v>
      </c>
      <c r="E347" s="5" t="s">
        <v>63</v>
      </c>
      <c r="F347" s="6" cm="1">
        <f t="array" ref="F347">_xlfn.IFS(C347&gt;=10,7%,C347&gt;=7,5%,C347&lt;7,0%)</f>
        <v>0</v>
      </c>
    </row>
    <row r="348" spans="1:6" x14ac:dyDescent="0.25">
      <c r="A348" s="4">
        <v>44683</v>
      </c>
      <c r="B348" s="5" t="s">
        <v>22</v>
      </c>
      <c r="C348" s="5">
        <v>4</v>
      </c>
      <c r="D348" s="5" t="s">
        <v>63</v>
      </c>
      <c r="E348" s="5" t="s">
        <v>64</v>
      </c>
      <c r="F348" s="6" cm="1">
        <f t="array" ref="F348">_xlfn.IFS(C348&gt;=10,7%,C348&gt;=7,5%,C348&lt;7,0%)</f>
        <v>0</v>
      </c>
    </row>
    <row r="349" spans="1:6" x14ac:dyDescent="0.25">
      <c r="A349" s="4">
        <v>44685</v>
      </c>
      <c r="B349" s="5" t="s">
        <v>29</v>
      </c>
      <c r="C349" s="5">
        <v>10</v>
      </c>
      <c r="D349" s="5" t="s">
        <v>65</v>
      </c>
      <c r="E349" s="5" t="s">
        <v>63</v>
      </c>
      <c r="F349" s="6" cm="1">
        <f t="array" ref="F349">_xlfn.IFS(C349&gt;=10,7%,C349&gt;=7,5%,C349&lt;7,0%)</f>
        <v>7.0000000000000007E-2</v>
      </c>
    </row>
    <row r="350" spans="1:6" x14ac:dyDescent="0.25">
      <c r="A350" s="4">
        <v>44687</v>
      </c>
      <c r="B350" s="5" t="s">
        <v>45</v>
      </c>
      <c r="C350" s="5">
        <v>7</v>
      </c>
      <c r="D350" s="5" t="s">
        <v>65</v>
      </c>
      <c r="E350" s="5" t="s">
        <v>63</v>
      </c>
      <c r="F350" s="6" cm="1">
        <f t="array" ref="F350">_xlfn.IFS(C350&gt;=10,7%,C350&gt;=7,5%,C350&lt;7,0%)</f>
        <v>0.05</v>
      </c>
    </row>
    <row r="351" spans="1:6" x14ac:dyDescent="0.25">
      <c r="A351" s="4">
        <v>44688</v>
      </c>
      <c r="B351" s="5" t="s">
        <v>24</v>
      </c>
      <c r="C351" s="5">
        <v>4</v>
      </c>
      <c r="D351" s="5" t="s">
        <v>63</v>
      </c>
      <c r="E351" s="5" t="s">
        <v>64</v>
      </c>
      <c r="F351" s="6" cm="1">
        <f t="array" ref="F351">_xlfn.IFS(C351&gt;=10,7%,C351&gt;=7,5%,C351&lt;7,0%)</f>
        <v>0</v>
      </c>
    </row>
    <row r="352" spans="1:6" x14ac:dyDescent="0.25">
      <c r="A352" s="4">
        <v>44688</v>
      </c>
      <c r="B352" s="5" t="s">
        <v>38</v>
      </c>
      <c r="C352" s="5">
        <v>1</v>
      </c>
      <c r="D352" s="5" t="s">
        <v>63</v>
      </c>
      <c r="E352" s="5" t="s">
        <v>63</v>
      </c>
      <c r="F352" s="6" cm="1">
        <f t="array" ref="F352">_xlfn.IFS(C352&gt;=10,7%,C352&gt;=7,5%,C352&lt;7,0%)</f>
        <v>0</v>
      </c>
    </row>
    <row r="353" spans="1:6" x14ac:dyDescent="0.25">
      <c r="A353" s="4">
        <v>44689</v>
      </c>
      <c r="B353" s="5" t="s">
        <v>32</v>
      </c>
      <c r="C353" s="5">
        <v>7</v>
      </c>
      <c r="D353" s="5" t="s">
        <v>63</v>
      </c>
      <c r="E353" s="5" t="s">
        <v>63</v>
      </c>
      <c r="F353" s="6" cm="1">
        <f t="array" ref="F353">_xlfn.IFS(C353&gt;=10,7%,C353&gt;=7,5%,C353&lt;7,0%)</f>
        <v>0.05</v>
      </c>
    </row>
    <row r="354" spans="1:6" x14ac:dyDescent="0.25">
      <c r="A354" s="4">
        <v>44690</v>
      </c>
      <c r="B354" s="5" t="s">
        <v>26</v>
      </c>
      <c r="C354" s="5">
        <v>12</v>
      </c>
      <c r="D354" s="5" t="s">
        <v>62</v>
      </c>
      <c r="E354" s="5" t="s">
        <v>64</v>
      </c>
      <c r="F354" s="6" cm="1">
        <f t="array" ref="F354">_xlfn.IFS(C354&gt;=10,7%,C354&gt;=7,5%,C354&lt;7,0%)</f>
        <v>7.0000000000000007E-2</v>
      </c>
    </row>
    <row r="355" spans="1:6" x14ac:dyDescent="0.25">
      <c r="A355" s="4">
        <v>44691</v>
      </c>
      <c r="B355" s="5" t="s">
        <v>16</v>
      </c>
      <c r="C355" s="5">
        <v>6</v>
      </c>
      <c r="D355" s="5" t="s">
        <v>65</v>
      </c>
      <c r="E355" s="5" t="s">
        <v>63</v>
      </c>
      <c r="F355" s="6" cm="1">
        <f t="array" ref="F355">_xlfn.IFS(C355&gt;=10,7%,C355&gt;=7,5%,C355&lt;7,0%)</f>
        <v>0</v>
      </c>
    </row>
    <row r="356" spans="1:6" x14ac:dyDescent="0.25">
      <c r="A356" s="4">
        <v>44693</v>
      </c>
      <c r="B356" s="5" t="s">
        <v>20</v>
      </c>
      <c r="C356" s="5">
        <v>7</v>
      </c>
      <c r="D356" s="5" t="s">
        <v>63</v>
      </c>
      <c r="E356" s="5" t="s">
        <v>64</v>
      </c>
      <c r="F356" s="6" cm="1">
        <f t="array" ref="F356">_xlfn.IFS(C356&gt;=10,7%,C356&gt;=7,5%,C356&lt;7,0%)</f>
        <v>0.05</v>
      </c>
    </row>
    <row r="357" spans="1:6" x14ac:dyDescent="0.25">
      <c r="A357" s="4">
        <v>44694</v>
      </c>
      <c r="B357" s="5" t="s">
        <v>21</v>
      </c>
      <c r="C357" s="5">
        <v>5</v>
      </c>
      <c r="D357" s="5" t="s">
        <v>65</v>
      </c>
      <c r="E357" s="5" t="s">
        <v>63</v>
      </c>
      <c r="F357" s="6" cm="1">
        <f t="array" ref="F357">_xlfn.IFS(C357&gt;=10,7%,C357&gt;=7,5%,C357&lt;7,0%)</f>
        <v>0</v>
      </c>
    </row>
    <row r="358" spans="1:6" x14ac:dyDescent="0.25">
      <c r="A358" s="4">
        <v>44695</v>
      </c>
      <c r="B358" s="5" t="s">
        <v>15</v>
      </c>
      <c r="C358" s="5">
        <v>14</v>
      </c>
      <c r="D358" s="5" t="s">
        <v>65</v>
      </c>
      <c r="E358" s="5" t="s">
        <v>64</v>
      </c>
      <c r="F358" s="6" cm="1">
        <f t="array" ref="F358">_xlfn.IFS(C358&gt;=10,7%,C358&gt;=7,5%,C358&lt;7,0%)</f>
        <v>7.0000000000000007E-2</v>
      </c>
    </row>
    <row r="359" spans="1:6" x14ac:dyDescent="0.25">
      <c r="A359" s="4">
        <v>44696</v>
      </c>
      <c r="B359" s="5" t="s">
        <v>29</v>
      </c>
      <c r="C359" s="5">
        <v>5</v>
      </c>
      <c r="D359" s="5" t="s">
        <v>63</v>
      </c>
      <c r="E359" s="5" t="s">
        <v>63</v>
      </c>
      <c r="F359" s="6" cm="1">
        <f t="array" ref="F359">_xlfn.IFS(C359&gt;=10,7%,C359&gt;=7,5%,C359&lt;7,0%)</f>
        <v>0</v>
      </c>
    </row>
    <row r="360" spans="1:6" x14ac:dyDescent="0.25">
      <c r="A360" s="4">
        <v>44697</v>
      </c>
      <c r="B360" s="5" t="s">
        <v>18</v>
      </c>
      <c r="C360" s="5">
        <v>13</v>
      </c>
      <c r="D360" s="5" t="s">
        <v>65</v>
      </c>
      <c r="E360" s="5" t="s">
        <v>64</v>
      </c>
      <c r="F360" s="6" cm="1">
        <f t="array" ref="F360">_xlfn.IFS(C360&gt;=10,7%,C360&gt;=7,5%,C360&lt;7,0%)</f>
        <v>7.0000000000000007E-2</v>
      </c>
    </row>
    <row r="361" spans="1:6" x14ac:dyDescent="0.25">
      <c r="A361" s="4">
        <v>44697</v>
      </c>
      <c r="B361" s="5" t="s">
        <v>42</v>
      </c>
      <c r="C361" s="5">
        <v>13</v>
      </c>
      <c r="D361" s="5" t="s">
        <v>63</v>
      </c>
      <c r="E361" s="5" t="s">
        <v>63</v>
      </c>
      <c r="F361" s="6" cm="1">
        <f t="array" ref="F361">_xlfn.IFS(C361&gt;=10,7%,C361&gt;=7,5%,C361&lt;7,0%)</f>
        <v>7.0000000000000007E-2</v>
      </c>
    </row>
    <row r="362" spans="1:6" x14ac:dyDescent="0.25">
      <c r="A362" s="4">
        <v>44698</v>
      </c>
      <c r="B362" s="5" t="s">
        <v>38</v>
      </c>
      <c r="C362" s="5">
        <v>8</v>
      </c>
      <c r="D362" s="5" t="s">
        <v>65</v>
      </c>
      <c r="E362" s="5" t="s">
        <v>64</v>
      </c>
      <c r="F362" s="6" cm="1">
        <f t="array" ref="F362">_xlfn.IFS(C362&gt;=10,7%,C362&gt;=7,5%,C362&lt;7,0%)</f>
        <v>0.05</v>
      </c>
    </row>
    <row r="363" spans="1:6" x14ac:dyDescent="0.25">
      <c r="A363" s="4">
        <v>44699</v>
      </c>
      <c r="B363" s="5" t="s">
        <v>38</v>
      </c>
      <c r="C363" s="5">
        <v>4</v>
      </c>
      <c r="D363" s="5" t="s">
        <v>62</v>
      </c>
      <c r="E363" s="5" t="s">
        <v>63</v>
      </c>
      <c r="F363" s="6" cm="1">
        <f t="array" ref="F363">_xlfn.IFS(C363&gt;=10,7%,C363&gt;=7,5%,C363&lt;7,0%)</f>
        <v>0</v>
      </c>
    </row>
    <row r="364" spans="1:6" x14ac:dyDescent="0.25">
      <c r="A364" s="4">
        <v>44699</v>
      </c>
      <c r="B364" s="5" t="s">
        <v>50</v>
      </c>
      <c r="C364" s="5">
        <v>8</v>
      </c>
      <c r="D364" s="5" t="s">
        <v>62</v>
      </c>
      <c r="E364" s="5" t="s">
        <v>63</v>
      </c>
      <c r="F364" s="6" cm="1">
        <f t="array" ref="F364">_xlfn.IFS(C364&gt;=10,7%,C364&gt;=7,5%,C364&lt;7,0%)</f>
        <v>0.05</v>
      </c>
    </row>
    <row r="365" spans="1:6" x14ac:dyDescent="0.25">
      <c r="A365" s="4">
        <v>44701</v>
      </c>
      <c r="B365" s="5" t="s">
        <v>56</v>
      </c>
      <c r="C365" s="5">
        <v>15</v>
      </c>
      <c r="D365" s="5" t="s">
        <v>63</v>
      </c>
      <c r="E365" s="5" t="s">
        <v>64</v>
      </c>
      <c r="F365" s="6" cm="1">
        <f t="array" ref="F365">_xlfn.IFS(C365&gt;=10,7%,C365&gt;=7,5%,C365&lt;7,0%)</f>
        <v>7.0000000000000007E-2</v>
      </c>
    </row>
    <row r="366" spans="1:6" x14ac:dyDescent="0.25">
      <c r="A366" s="4">
        <v>44703</v>
      </c>
      <c r="B366" s="5" t="s">
        <v>24</v>
      </c>
      <c r="C366" s="5">
        <v>12</v>
      </c>
      <c r="D366" s="5" t="s">
        <v>65</v>
      </c>
      <c r="E366" s="5" t="s">
        <v>63</v>
      </c>
      <c r="F366" s="6" cm="1">
        <f t="array" ref="F366">_xlfn.IFS(C366&gt;=10,7%,C366&gt;=7,5%,C366&lt;7,0%)</f>
        <v>7.0000000000000007E-2</v>
      </c>
    </row>
    <row r="367" spans="1:6" x14ac:dyDescent="0.25">
      <c r="A367" s="4">
        <v>44706</v>
      </c>
      <c r="B367" s="5" t="s">
        <v>7</v>
      </c>
      <c r="C367" s="5">
        <v>7</v>
      </c>
      <c r="D367" s="5" t="s">
        <v>63</v>
      </c>
      <c r="E367" s="5" t="s">
        <v>63</v>
      </c>
      <c r="F367" s="6" cm="1">
        <f t="array" ref="F367">_xlfn.IFS(C367&gt;=10,7%,C367&gt;=7,5%,C367&lt;7,0%)</f>
        <v>0.05</v>
      </c>
    </row>
    <row r="368" spans="1:6" x14ac:dyDescent="0.25">
      <c r="A368" s="4">
        <v>44707</v>
      </c>
      <c r="B368" s="5" t="s">
        <v>39</v>
      </c>
      <c r="C368" s="5">
        <v>2</v>
      </c>
      <c r="D368" s="5" t="s">
        <v>65</v>
      </c>
      <c r="E368" s="5" t="s">
        <v>63</v>
      </c>
      <c r="F368" s="6" cm="1">
        <f t="array" ref="F368">_xlfn.IFS(C368&gt;=10,7%,C368&gt;=7,5%,C368&lt;7,0%)</f>
        <v>0</v>
      </c>
    </row>
    <row r="369" spans="1:6" x14ac:dyDescent="0.25">
      <c r="A369" s="4">
        <v>44707</v>
      </c>
      <c r="B369" s="5" t="s">
        <v>38</v>
      </c>
      <c r="C369" s="5">
        <v>2</v>
      </c>
      <c r="D369" s="5" t="s">
        <v>63</v>
      </c>
      <c r="E369" s="5" t="s">
        <v>63</v>
      </c>
      <c r="F369" s="6" cm="1">
        <f t="array" ref="F369">_xlfn.IFS(C369&gt;=10,7%,C369&gt;=7,5%,C369&lt;7,0%)</f>
        <v>0</v>
      </c>
    </row>
    <row r="370" spans="1:6" x14ac:dyDescent="0.25">
      <c r="A370" s="4">
        <v>44709</v>
      </c>
      <c r="B370" s="5" t="s">
        <v>53</v>
      </c>
      <c r="C370" s="5">
        <v>10</v>
      </c>
      <c r="D370" s="5" t="s">
        <v>62</v>
      </c>
      <c r="E370" s="5" t="s">
        <v>64</v>
      </c>
      <c r="F370" s="6" cm="1">
        <f t="array" ref="F370">_xlfn.IFS(C370&gt;=10,7%,C370&gt;=7,5%,C370&lt;7,0%)</f>
        <v>7.0000000000000007E-2</v>
      </c>
    </row>
    <row r="371" spans="1:6" x14ac:dyDescent="0.25">
      <c r="A371" s="4">
        <v>44709</v>
      </c>
      <c r="B371" s="5" t="s">
        <v>15</v>
      </c>
      <c r="C371" s="5">
        <v>5</v>
      </c>
      <c r="D371" s="5" t="s">
        <v>62</v>
      </c>
      <c r="E371" s="5" t="s">
        <v>63</v>
      </c>
      <c r="F371" s="6" cm="1">
        <f t="array" ref="F371">_xlfn.IFS(C371&gt;=10,7%,C371&gt;=7,5%,C371&lt;7,0%)</f>
        <v>0</v>
      </c>
    </row>
    <row r="372" spans="1:6" x14ac:dyDescent="0.25">
      <c r="A372" s="4">
        <v>44709</v>
      </c>
      <c r="B372" s="5" t="s">
        <v>18</v>
      </c>
      <c r="C372" s="5">
        <v>9</v>
      </c>
      <c r="D372" s="5" t="s">
        <v>63</v>
      </c>
      <c r="E372" s="5" t="s">
        <v>64</v>
      </c>
      <c r="F372" s="6" cm="1">
        <f t="array" ref="F372">_xlfn.IFS(C372&gt;=10,7%,C372&gt;=7,5%,C372&lt;7,0%)</f>
        <v>0.05</v>
      </c>
    </row>
    <row r="373" spans="1:6" x14ac:dyDescent="0.25">
      <c r="A373" s="4">
        <v>44709</v>
      </c>
      <c r="B373" s="5" t="s">
        <v>9</v>
      </c>
      <c r="C373" s="5">
        <v>12</v>
      </c>
      <c r="D373" s="5" t="s">
        <v>63</v>
      </c>
      <c r="E373" s="5" t="s">
        <v>63</v>
      </c>
      <c r="F373" s="6" cm="1">
        <f t="array" ref="F373">_xlfn.IFS(C373&gt;=10,7%,C373&gt;=7,5%,C373&lt;7,0%)</f>
        <v>7.0000000000000007E-2</v>
      </c>
    </row>
    <row r="374" spans="1:6" x14ac:dyDescent="0.25">
      <c r="A374" s="4">
        <v>44709</v>
      </c>
      <c r="B374" s="5" t="s">
        <v>29</v>
      </c>
      <c r="C374" s="5">
        <v>14</v>
      </c>
      <c r="D374" s="5" t="s">
        <v>65</v>
      </c>
      <c r="E374" s="5" t="s">
        <v>64</v>
      </c>
      <c r="F374" s="6" cm="1">
        <f t="array" ref="F374">_xlfn.IFS(C374&gt;=10,7%,C374&gt;=7,5%,C374&lt;7,0%)</f>
        <v>7.0000000000000007E-2</v>
      </c>
    </row>
    <row r="375" spans="1:6" x14ac:dyDescent="0.25">
      <c r="A375" s="4">
        <v>44711</v>
      </c>
      <c r="B375" s="5" t="s">
        <v>56</v>
      </c>
      <c r="C375" s="5">
        <v>9</v>
      </c>
      <c r="D375" s="5" t="s">
        <v>65</v>
      </c>
      <c r="E375" s="5" t="s">
        <v>63</v>
      </c>
      <c r="F375" s="6" cm="1">
        <f t="array" ref="F375">_xlfn.IFS(C375&gt;=10,7%,C375&gt;=7,5%,C375&lt;7,0%)</f>
        <v>0.05</v>
      </c>
    </row>
    <row r="376" spans="1:6" x14ac:dyDescent="0.25">
      <c r="A376" s="4">
        <v>44711</v>
      </c>
      <c r="B376" s="5" t="s">
        <v>11</v>
      </c>
      <c r="C376" s="5">
        <v>4</v>
      </c>
      <c r="D376" s="5" t="s">
        <v>62</v>
      </c>
      <c r="E376" s="5" t="s">
        <v>64</v>
      </c>
      <c r="F376" s="6" cm="1">
        <f t="array" ref="F376">_xlfn.IFS(C376&gt;=10,7%,C376&gt;=7,5%,C376&lt;7,0%)</f>
        <v>0</v>
      </c>
    </row>
    <row r="377" spans="1:6" x14ac:dyDescent="0.25">
      <c r="A377" s="4">
        <v>44711</v>
      </c>
      <c r="B377" s="5" t="s">
        <v>44</v>
      </c>
      <c r="C377" s="5">
        <v>3</v>
      </c>
      <c r="D377" s="5" t="s">
        <v>63</v>
      </c>
      <c r="E377" s="5" t="s">
        <v>64</v>
      </c>
      <c r="F377" s="6" cm="1">
        <f t="array" ref="F377">_xlfn.IFS(C377&gt;=10,7%,C377&gt;=7,5%,C377&lt;7,0%)</f>
        <v>0</v>
      </c>
    </row>
    <row r="378" spans="1:6" x14ac:dyDescent="0.25">
      <c r="A378" s="4">
        <v>44715</v>
      </c>
      <c r="B378" s="5" t="s">
        <v>15</v>
      </c>
      <c r="C378" s="5">
        <v>14</v>
      </c>
      <c r="D378" s="5" t="s">
        <v>63</v>
      </c>
      <c r="E378" s="5" t="s">
        <v>63</v>
      </c>
      <c r="F378" s="6" cm="1">
        <f t="array" ref="F378">_xlfn.IFS(C378&gt;=10,7%,C378&gt;=7,5%,C378&lt;7,0%)</f>
        <v>7.0000000000000007E-2</v>
      </c>
    </row>
    <row r="379" spans="1:6" x14ac:dyDescent="0.25">
      <c r="A379" s="4">
        <v>44722</v>
      </c>
      <c r="B379" s="5" t="s">
        <v>39</v>
      </c>
      <c r="C379" s="5">
        <v>8</v>
      </c>
      <c r="D379" s="5" t="s">
        <v>62</v>
      </c>
      <c r="E379" s="5" t="s">
        <v>63</v>
      </c>
      <c r="F379" s="6" cm="1">
        <f t="array" ref="F379">_xlfn.IFS(C379&gt;=10,7%,C379&gt;=7,5%,C379&lt;7,0%)</f>
        <v>0.05</v>
      </c>
    </row>
    <row r="380" spans="1:6" x14ac:dyDescent="0.25">
      <c r="A380" s="4">
        <v>44723</v>
      </c>
      <c r="B380" s="5" t="s">
        <v>51</v>
      </c>
      <c r="C380" s="5">
        <v>13</v>
      </c>
      <c r="D380" s="5" t="s">
        <v>63</v>
      </c>
      <c r="E380" s="5" t="s">
        <v>64</v>
      </c>
      <c r="F380" s="6" cm="1">
        <f t="array" ref="F380">_xlfn.IFS(C380&gt;=10,7%,C380&gt;=7,5%,C380&lt;7,0%)</f>
        <v>7.0000000000000007E-2</v>
      </c>
    </row>
    <row r="381" spans="1:6" x14ac:dyDescent="0.25">
      <c r="A381" s="4">
        <v>44723</v>
      </c>
      <c r="B381" s="5" t="s">
        <v>31</v>
      </c>
      <c r="C381" s="5">
        <v>6</v>
      </c>
      <c r="D381" s="5" t="s">
        <v>65</v>
      </c>
      <c r="E381" s="5" t="s">
        <v>63</v>
      </c>
      <c r="F381" s="6" cm="1">
        <f t="array" ref="F381">_xlfn.IFS(C381&gt;=10,7%,C381&gt;=7,5%,C381&lt;7,0%)</f>
        <v>0</v>
      </c>
    </row>
    <row r="382" spans="1:6" x14ac:dyDescent="0.25">
      <c r="A382" s="4">
        <v>44725</v>
      </c>
      <c r="B382" s="5" t="s">
        <v>36</v>
      </c>
      <c r="C382" s="5">
        <v>6</v>
      </c>
      <c r="D382" s="5" t="s">
        <v>65</v>
      </c>
      <c r="E382" s="5" t="s">
        <v>64</v>
      </c>
      <c r="F382" s="6" cm="1">
        <f t="array" ref="F382">_xlfn.IFS(C382&gt;=10,7%,C382&gt;=7,5%,C382&lt;7,0%)</f>
        <v>0</v>
      </c>
    </row>
    <row r="383" spans="1:6" x14ac:dyDescent="0.25">
      <c r="A383" s="4">
        <v>44727</v>
      </c>
      <c r="B383" s="5" t="s">
        <v>54</v>
      </c>
      <c r="C383" s="5">
        <v>15</v>
      </c>
      <c r="D383" s="5" t="s">
        <v>62</v>
      </c>
      <c r="E383" s="5" t="s">
        <v>63</v>
      </c>
      <c r="F383" s="6" cm="1">
        <f t="array" ref="F383">_xlfn.IFS(C383&gt;=10,7%,C383&gt;=7,5%,C383&lt;7,0%)</f>
        <v>7.0000000000000007E-2</v>
      </c>
    </row>
    <row r="384" spans="1:6" x14ac:dyDescent="0.25">
      <c r="A384" s="4">
        <v>44728</v>
      </c>
      <c r="B384" s="5" t="s">
        <v>40</v>
      </c>
      <c r="C384" s="5">
        <v>15</v>
      </c>
      <c r="D384" s="5" t="s">
        <v>63</v>
      </c>
      <c r="E384" s="5" t="s">
        <v>64</v>
      </c>
      <c r="F384" s="6" cm="1">
        <f t="array" ref="F384">_xlfn.IFS(C384&gt;=10,7%,C384&gt;=7,5%,C384&lt;7,0%)</f>
        <v>7.0000000000000007E-2</v>
      </c>
    </row>
    <row r="385" spans="1:6" x14ac:dyDescent="0.25">
      <c r="A385" s="4">
        <v>44731</v>
      </c>
      <c r="B385" s="5" t="s">
        <v>7</v>
      </c>
      <c r="C385" s="5">
        <v>8</v>
      </c>
      <c r="D385" s="5" t="s">
        <v>65</v>
      </c>
      <c r="E385" s="5" t="s">
        <v>64</v>
      </c>
      <c r="F385" s="6" cm="1">
        <f t="array" ref="F385">_xlfn.IFS(C385&gt;=10,7%,C385&gt;=7,5%,C385&lt;7,0%)</f>
        <v>0.05</v>
      </c>
    </row>
    <row r="386" spans="1:6" x14ac:dyDescent="0.25">
      <c r="A386" s="4">
        <v>44733</v>
      </c>
      <c r="B386" s="5" t="s">
        <v>26</v>
      </c>
      <c r="C386" s="5">
        <v>14</v>
      </c>
      <c r="D386" s="5" t="s">
        <v>65</v>
      </c>
      <c r="E386" s="5" t="s">
        <v>64</v>
      </c>
      <c r="F386" s="6" cm="1">
        <f t="array" ref="F386">_xlfn.IFS(C386&gt;=10,7%,C386&gt;=7,5%,C386&lt;7,0%)</f>
        <v>7.0000000000000007E-2</v>
      </c>
    </row>
    <row r="387" spans="1:6" x14ac:dyDescent="0.25">
      <c r="A387" s="4">
        <v>44734</v>
      </c>
      <c r="B387" s="5" t="s">
        <v>52</v>
      </c>
      <c r="C387" s="5">
        <v>10</v>
      </c>
      <c r="D387" s="5" t="s">
        <v>63</v>
      </c>
      <c r="E387" s="5" t="s">
        <v>64</v>
      </c>
      <c r="F387" s="6" cm="1">
        <f t="array" ref="F387">_xlfn.IFS(C387&gt;=10,7%,C387&gt;=7,5%,C387&lt;7,0%)</f>
        <v>7.0000000000000007E-2</v>
      </c>
    </row>
    <row r="388" spans="1:6" x14ac:dyDescent="0.25">
      <c r="A388" s="4">
        <v>44734</v>
      </c>
      <c r="B388" s="5" t="s">
        <v>4</v>
      </c>
      <c r="C388" s="5">
        <v>4</v>
      </c>
      <c r="D388" s="5" t="s">
        <v>65</v>
      </c>
      <c r="E388" s="5" t="s">
        <v>64</v>
      </c>
      <c r="F388" s="6" cm="1">
        <f t="array" ref="F388">_xlfn.IFS(C388&gt;=10,7%,C388&gt;=7,5%,C388&lt;7,0%)</f>
        <v>0</v>
      </c>
    </row>
    <row r="389" spans="1:6" x14ac:dyDescent="0.25">
      <c r="A389" s="4">
        <v>44735</v>
      </c>
      <c r="B389" s="5" t="s">
        <v>9</v>
      </c>
      <c r="C389" s="5">
        <v>8</v>
      </c>
      <c r="D389" s="5" t="s">
        <v>65</v>
      </c>
      <c r="E389" s="5" t="s">
        <v>63</v>
      </c>
      <c r="F389" s="6" cm="1">
        <f t="array" ref="F389">_xlfn.IFS(C389&gt;=10,7%,C389&gt;=7,5%,C389&lt;7,0%)</f>
        <v>0.05</v>
      </c>
    </row>
    <row r="390" spans="1:6" x14ac:dyDescent="0.25">
      <c r="A390" s="4">
        <v>44736</v>
      </c>
      <c r="B390" s="5" t="s">
        <v>27</v>
      </c>
      <c r="C390" s="5">
        <v>7</v>
      </c>
      <c r="D390" s="5" t="s">
        <v>65</v>
      </c>
      <c r="E390" s="5" t="s">
        <v>64</v>
      </c>
      <c r="F390" s="6" cm="1">
        <f t="array" ref="F390">_xlfn.IFS(C390&gt;=10,7%,C390&gt;=7,5%,C390&lt;7,0%)</f>
        <v>0.05</v>
      </c>
    </row>
    <row r="391" spans="1:6" x14ac:dyDescent="0.25">
      <c r="A391" s="4">
        <v>44737</v>
      </c>
      <c r="B391" s="5" t="s">
        <v>21</v>
      </c>
      <c r="C391" s="5">
        <v>7</v>
      </c>
      <c r="D391" s="5" t="s">
        <v>63</v>
      </c>
      <c r="E391" s="5" t="s">
        <v>63</v>
      </c>
      <c r="F391" s="6" cm="1">
        <f t="array" ref="F391">_xlfn.IFS(C391&gt;=10,7%,C391&gt;=7,5%,C391&lt;7,0%)</f>
        <v>0.05</v>
      </c>
    </row>
    <row r="392" spans="1:6" x14ac:dyDescent="0.25">
      <c r="A392" s="4">
        <v>44738</v>
      </c>
      <c r="B392" s="5" t="s">
        <v>45</v>
      </c>
      <c r="C392" s="5">
        <v>4</v>
      </c>
      <c r="D392" s="5" t="s">
        <v>65</v>
      </c>
      <c r="E392" s="5" t="s">
        <v>64</v>
      </c>
      <c r="F392" s="6" cm="1">
        <f t="array" ref="F392">_xlfn.IFS(C392&gt;=10,7%,C392&gt;=7,5%,C392&lt;7,0%)</f>
        <v>0</v>
      </c>
    </row>
    <row r="393" spans="1:6" x14ac:dyDescent="0.25">
      <c r="A393" s="4">
        <v>44738</v>
      </c>
      <c r="B393" s="5" t="s">
        <v>55</v>
      </c>
      <c r="C393" s="5">
        <v>12</v>
      </c>
      <c r="D393" s="5" t="s">
        <v>65</v>
      </c>
      <c r="E393" s="5" t="s">
        <v>63</v>
      </c>
      <c r="F393" s="6" cm="1">
        <f t="array" ref="F393">_xlfn.IFS(C393&gt;=10,7%,C393&gt;=7,5%,C393&lt;7,0%)</f>
        <v>7.0000000000000007E-2</v>
      </c>
    </row>
    <row r="394" spans="1:6" x14ac:dyDescent="0.25">
      <c r="A394" s="4">
        <v>44745</v>
      </c>
      <c r="B394" s="5" t="s">
        <v>44</v>
      </c>
      <c r="C394" s="5">
        <v>15</v>
      </c>
      <c r="D394" s="5" t="s">
        <v>65</v>
      </c>
      <c r="E394" s="5" t="s">
        <v>64</v>
      </c>
      <c r="F394" s="6" cm="1">
        <f t="array" ref="F394">_xlfn.IFS(C394&gt;=10,7%,C394&gt;=7,5%,C394&lt;7,0%)</f>
        <v>7.0000000000000007E-2</v>
      </c>
    </row>
    <row r="395" spans="1:6" x14ac:dyDescent="0.25">
      <c r="A395" s="4">
        <v>44746</v>
      </c>
      <c r="B395" s="5" t="s">
        <v>14</v>
      </c>
      <c r="C395" s="5">
        <v>7</v>
      </c>
      <c r="D395" s="5" t="s">
        <v>65</v>
      </c>
      <c r="E395" s="5" t="s">
        <v>63</v>
      </c>
      <c r="F395" s="6" cm="1">
        <f t="array" ref="F395">_xlfn.IFS(C395&gt;=10,7%,C395&gt;=7,5%,C395&lt;7,0%)</f>
        <v>0.05</v>
      </c>
    </row>
    <row r="396" spans="1:6" x14ac:dyDescent="0.25">
      <c r="A396" s="4">
        <v>44747</v>
      </c>
      <c r="B396" s="5" t="s">
        <v>35</v>
      </c>
      <c r="C396" s="5">
        <v>7</v>
      </c>
      <c r="D396" s="5" t="s">
        <v>63</v>
      </c>
      <c r="E396" s="5" t="s">
        <v>64</v>
      </c>
      <c r="F396" s="6" cm="1">
        <f t="array" ref="F396">_xlfn.IFS(C396&gt;=10,7%,C396&gt;=7,5%,C396&lt;7,0%)</f>
        <v>0.05</v>
      </c>
    </row>
    <row r="397" spans="1:6" x14ac:dyDescent="0.25">
      <c r="A397" s="4">
        <v>44747</v>
      </c>
      <c r="B397" s="5" t="s">
        <v>24</v>
      </c>
      <c r="C397" s="5">
        <v>8</v>
      </c>
      <c r="D397" s="5" t="s">
        <v>65</v>
      </c>
      <c r="E397" s="5" t="s">
        <v>63</v>
      </c>
      <c r="F397" s="6" cm="1">
        <f t="array" ref="F397">_xlfn.IFS(C397&gt;=10,7%,C397&gt;=7,5%,C397&lt;7,0%)</f>
        <v>0.05</v>
      </c>
    </row>
    <row r="398" spans="1:6" x14ac:dyDescent="0.25">
      <c r="A398" s="4">
        <v>44748</v>
      </c>
      <c r="B398" s="5" t="s">
        <v>53</v>
      </c>
      <c r="C398" s="5">
        <v>2</v>
      </c>
      <c r="D398" s="5" t="s">
        <v>65</v>
      </c>
      <c r="E398" s="5" t="s">
        <v>64</v>
      </c>
      <c r="F398" s="6" cm="1">
        <f t="array" ref="F398">_xlfn.IFS(C398&gt;=10,7%,C398&gt;=7,5%,C398&lt;7,0%)</f>
        <v>0</v>
      </c>
    </row>
    <row r="399" spans="1:6" x14ac:dyDescent="0.25">
      <c r="A399" s="4">
        <v>44750</v>
      </c>
      <c r="B399" s="5" t="s">
        <v>27</v>
      </c>
      <c r="C399" s="5">
        <v>2</v>
      </c>
      <c r="D399" s="5" t="s">
        <v>65</v>
      </c>
      <c r="E399" s="5" t="s">
        <v>63</v>
      </c>
      <c r="F399" s="6" cm="1">
        <f t="array" ref="F399">_xlfn.IFS(C399&gt;=10,7%,C399&gt;=7,5%,C399&lt;7,0%)</f>
        <v>0</v>
      </c>
    </row>
    <row r="400" spans="1:6" x14ac:dyDescent="0.25">
      <c r="A400" s="4">
        <v>44752</v>
      </c>
      <c r="B400" s="5" t="s">
        <v>43</v>
      </c>
      <c r="C400" s="5">
        <v>12</v>
      </c>
      <c r="D400" s="5" t="s">
        <v>63</v>
      </c>
      <c r="E400" s="5" t="s">
        <v>64</v>
      </c>
      <c r="F400" s="6" cm="1">
        <f t="array" ref="F400">_xlfn.IFS(C400&gt;=10,7%,C400&gt;=7,5%,C400&lt;7,0%)</f>
        <v>7.0000000000000007E-2</v>
      </c>
    </row>
    <row r="401" spans="1:6" x14ac:dyDescent="0.25">
      <c r="A401" s="4">
        <v>44754</v>
      </c>
      <c r="B401" s="5" t="s">
        <v>39</v>
      </c>
      <c r="C401" s="5">
        <v>12</v>
      </c>
      <c r="D401" s="5" t="s">
        <v>65</v>
      </c>
      <c r="E401" s="5" t="s">
        <v>64</v>
      </c>
      <c r="F401" s="6" cm="1">
        <f t="array" ref="F401">_xlfn.IFS(C401&gt;=10,7%,C401&gt;=7,5%,C401&lt;7,0%)</f>
        <v>7.0000000000000007E-2</v>
      </c>
    </row>
    <row r="402" spans="1:6" x14ac:dyDescent="0.25">
      <c r="A402" s="4">
        <v>44755</v>
      </c>
      <c r="B402" s="5" t="s">
        <v>35</v>
      </c>
      <c r="C402" s="5">
        <v>7</v>
      </c>
      <c r="D402" s="5" t="s">
        <v>65</v>
      </c>
      <c r="E402" s="5" t="s">
        <v>63</v>
      </c>
      <c r="F402" s="6" cm="1">
        <f t="array" ref="F402">_xlfn.IFS(C402&gt;=10,7%,C402&gt;=7,5%,C402&lt;7,0%)</f>
        <v>0.05</v>
      </c>
    </row>
    <row r="403" spans="1:6" x14ac:dyDescent="0.25">
      <c r="A403" s="4">
        <v>44756</v>
      </c>
      <c r="B403" s="5" t="s">
        <v>44</v>
      </c>
      <c r="C403" s="5">
        <v>9</v>
      </c>
      <c r="D403" s="5" t="s">
        <v>65</v>
      </c>
      <c r="E403" s="5" t="s">
        <v>63</v>
      </c>
      <c r="F403" s="6" cm="1">
        <f t="array" ref="F403">_xlfn.IFS(C403&gt;=10,7%,C403&gt;=7,5%,C403&lt;7,0%)</f>
        <v>0.05</v>
      </c>
    </row>
    <row r="404" spans="1:6" x14ac:dyDescent="0.25">
      <c r="A404" s="4">
        <v>44757</v>
      </c>
      <c r="B404" s="5" t="s">
        <v>9</v>
      </c>
      <c r="C404" s="5">
        <v>2</v>
      </c>
      <c r="D404" s="5" t="s">
        <v>63</v>
      </c>
      <c r="E404" s="5" t="s">
        <v>63</v>
      </c>
      <c r="F404" s="6" cm="1">
        <f t="array" ref="F404">_xlfn.IFS(C404&gt;=10,7%,C404&gt;=7,5%,C404&lt;7,0%)</f>
        <v>0</v>
      </c>
    </row>
    <row r="405" spans="1:6" x14ac:dyDescent="0.25">
      <c r="A405" s="4">
        <v>44759</v>
      </c>
      <c r="B405" s="5" t="s">
        <v>53</v>
      </c>
      <c r="C405" s="5">
        <v>8</v>
      </c>
      <c r="D405" s="5" t="s">
        <v>63</v>
      </c>
      <c r="E405" s="5" t="s">
        <v>64</v>
      </c>
      <c r="F405" s="6" cm="1">
        <f t="array" ref="F405">_xlfn.IFS(C405&gt;=10,7%,C405&gt;=7,5%,C405&lt;7,0%)</f>
        <v>0.05</v>
      </c>
    </row>
    <row r="406" spans="1:6" x14ac:dyDescent="0.25">
      <c r="A406" s="4">
        <v>44760</v>
      </c>
      <c r="B406" s="5" t="s">
        <v>18</v>
      </c>
      <c r="C406" s="5">
        <v>12</v>
      </c>
      <c r="D406" s="5" t="s">
        <v>65</v>
      </c>
      <c r="E406" s="5" t="s">
        <v>63</v>
      </c>
      <c r="F406" s="6" cm="1">
        <f t="array" ref="F406">_xlfn.IFS(C406&gt;=10,7%,C406&gt;=7,5%,C406&lt;7,0%)</f>
        <v>7.0000000000000007E-2</v>
      </c>
    </row>
    <row r="407" spans="1:6" x14ac:dyDescent="0.25">
      <c r="A407" s="4">
        <v>44762</v>
      </c>
      <c r="B407" s="5" t="s">
        <v>54</v>
      </c>
      <c r="C407" s="5">
        <v>8</v>
      </c>
      <c r="D407" s="5" t="s">
        <v>62</v>
      </c>
      <c r="E407" s="5" t="s">
        <v>63</v>
      </c>
      <c r="F407" s="6" cm="1">
        <f t="array" ref="F407">_xlfn.IFS(C407&gt;=10,7%,C407&gt;=7,5%,C407&lt;7,0%)</f>
        <v>0.05</v>
      </c>
    </row>
    <row r="408" spans="1:6" x14ac:dyDescent="0.25">
      <c r="A408" s="4">
        <v>44764</v>
      </c>
      <c r="B408" s="5" t="s">
        <v>45</v>
      </c>
      <c r="C408" s="5">
        <v>6</v>
      </c>
      <c r="D408" s="5" t="s">
        <v>65</v>
      </c>
      <c r="E408" s="5" t="s">
        <v>64</v>
      </c>
      <c r="F408" s="6" cm="1">
        <f t="array" ref="F408">_xlfn.IFS(C408&gt;=10,7%,C408&gt;=7,5%,C408&lt;7,0%)</f>
        <v>0</v>
      </c>
    </row>
    <row r="409" spans="1:6" x14ac:dyDescent="0.25">
      <c r="A409" s="4">
        <v>44765</v>
      </c>
      <c r="B409" s="5" t="s">
        <v>27</v>
      </c>
      <c r="C409" s="5">
        <v>2</v>
      </c>
      <c r="D409" s="5" t="s">
        <v>63</v>
      </c>
      <c r="E409" s="5" t="s">
        <v>63</v>
      </c>
      <c r="F409" s="6" cm="1">
        <f t="array" ref="F409">_xlfn.IFS(C409&gt;=10,7%,C409&gt;=7,5%,C409&lt;7,0%)</f>
        <v>0</v>
      </c>
    </row>
    <row r="410" spans="1:6" x14ac:dyDescent="0.25">
      <c r="A410" s="4">
        <v>44766</v>
      </c>
      <c r="B410" s="5" t="s">
        <v>13</v>
      </c>
      <c r="C410" s="5">
        <v>14</v>
      </c>
      <c r="D410" s="5" t="s">
        <v>65</v>
      </c>
      <c r="E410" s="5" t="s">
        <v>64</v>
      </c>
      <c r="F410" s="6" cm="1">
        <f t="array" ref="F410">_xlfn.IFS(C410&gt;=10,7%,C410&gt;=7,5%,C410&lt;7,0%)</f>
        <v>7.0000000000000007E-2</v>
      </c>
    </row>
    <row r="411" spans="1:6" x14ac:dyDescent="0.25">
      <c r="A411" s="4">
        <v>44766</v>
      </c>
      <c r="B411" s="5" t="s">
        <v>38</v>
      </c>
      <c r="C411" s="5">
        <v>1</v>
      </c>
      <c r="D411" s="5" t="s">
        <v>63</v>
      </c>
      <c r="E411" s="5" t="s">
        <v>63</v>
      </c>
      <c r="F411" s="6" cm="1">
        <f t="array" ref="F411">_xlfn.IFS(C411&gt;=10,7%,C411&gt;=7,5%,C411&lt;7,0%)</f>
        <v>0</v>
      </c>
    </row>
    <row r="412" spans="1:6" x14ac:dyDescent="0.25">
      <c r="A412" s="4">
        <v>44767</v>
      </c>
      <c r="B412" s="5" t="s">
        <v>56</v>
      </c>
      <c r="C412" s="5">
        <v>2</v>
      </c>
      <c r="D412" s="5" t="s">
        <v>65</v>
      </c>
      <c r="E412" s="5" t="s">
        <v>64</v>
      </c>
      <c r="F412" s="6" cm="1">
        <f t="array" ref="F412">_xlfn.IFS(C412&gt;=10,7%,C412&gt;=7,5%,C412&lt;7,0%)</f>
        <v>0</v>
      </c>
    </row>
    <row r="413" spans="1:6" x14ac:dyDescent="0.25">
      <c r="A413" s="4">
        <v>44767</v>
      </c>
      <c r="B413" s="5" t="s">
        <v>26</v>
      </c>
      <c r="C413" s="5">
        <v>12</v>
      </c>
      <c r="D413" s="5" t="s">
        <v>65</v>
      </c>
      <c r="E413" s="5" t="s">
        <v>64</v>
      </c>
      <c r="F413" s="6" cm="1">
        <f t="array" ref="F413">_xlfn.IFS(C413&gt;=10,7%,C413&gt;=7,5%,C413&lt;7,0%)</f>
        <v>7.0000000000000007E-2</v>
      </c>
    </row>
    <row r="414" spans="1:6" x14ac:dyDescent="0.25">
      <c r="A414" s="4">
        <v>44767</v>
      </c>
      <c r="B414" s="5" t="s">
        <v>8</v>
      </c>
      <c r="C414" s="5">
        <v>13</v>
      </c>
      <c r="D414" s="5" t="s">
        <v>63</v>
      </c>
      <c r="E414" s="5" t="s">
        <v>64</v>
      </c>
      <c r="F414" s="6" cm="1">
        <f t="array" ref="F414">_xlfn.IFS(C414&gt;=10,7%,C414&gt;=7,5%,C414&lt;7,0%)</f>
        <v>7.0000000000000007E-2</v>
      </c>
    </row>
    <row r="415" spans="1:6" x14ac:dyDescent="0.25">
      <c r="A415" s="4">
        <v>44768</v>
      </c>
      <c r="B415" s="5" t="s">
        <v>8</v>
      </c>
      <c r="C415" s="5">
        <v>10</v>
      </c>
      <c r="D415" s="5" t="s">
        <v>63</v>
      </c>
      <c r="E415" s="5" t="s">
        <v>63</v>
      </c>
      <c r="F415" s="6" cm="1">
        <f t="array" ref="F415">_xlfn.IFS(C415&gt;=10,7%,C415&gt;=7,5%,C415&lt;7,0%)</f>
        <v>7.0000000000000007E-2</v>
      </c>
    </row>
    <row r="416" spans="1:6" x14ac:dyDescent="0.25">
      <c r="A416" s="4">
        <v>44768</v>
      </c>
      <c r="B416" s="5" t="s">
        <v>36</v>
      </c>
      <c r="C416" s="5">
        <v>1</v>
      </c>
      <c r="D416" s="5" t="s">
        <v>63</v>
      </c>
      <c r="E416" s="5" t="s">
        <v>64</v>
      </c>
      <c r="F416" s="6" cm="1">
        <f t="array" ref="F416">_xlfn.IFS(C416&gt;=10,7%,C416&gt;=7,5%,C416&lt;7,0%)</f>
        <v>0</v>
      </c>
    </row>
    <row r="417" spans="1:6" x14ac:dyDescent="0.25">
      <c r="A417" s="4">
        <v>44776</v>
      </c>
      <c r="B417" s="5" t="s">
        <v>21</v>
      </c>
      <c r="C417" s="5">
        <v>5</v>
      </c>
      <c r="D417" s="5" t="s">
        <v>65</v>
      </c>
      <c r="E417" s="5" t="s">
        <v>64</v>
      </c>
      <c r="F417" s="6" cm="1">
        <f t="array" ref="F417">_xlfn.IFS(C417&gt;=10,7%,C417&gt;=7,5%,C417&lt;7,0%)</f>
        <v>0</v>
      </c>
    </row>
    <row r="418" spans="1:6" x14ac:dyDescent="0.25">
      <c r="A418" s="4">
        <v>44779</v>
      </c>
      <c r="B418" s="5" t="s">
        <v>25</v>
      </c>
      <c r="C418" s="5">
        <v>9</v>
      </c>
      <c r="D418" s="5" t="s">
        <v>63</v>
      </c>
      <c r="E418" s="5" t="s">
        <v>63</v>
      </c>
      <c r="F418" s="6" cm="1">
        <f t="array" ref="F418">_xlfn.IFS(C418&gt;=10,7%,C418&gt;=7,5%,C418&lt;7,0%)</f>
        <v>0.05</v>
      </c>
    </row>
    <row r="419" spans="1:6" x14ac:dyDescent="0.25">
      <c r="A419" s="4">
        <v>44781</v>
      </c>
      <c r="B419" s="5" t="s">
        <v>25</v>
      </c>
      <c r="C419" s="5">
        <v>2</v>
      </c>
      <c r="D419" s="5" t="s">
        <v>65</v>
      </c>
      <c r="E419" s="5" t="s">
        <v>63</v>
      </c>
      <c r="F419" s="6" cm="1">
        <f t="array" ref="F419">_xlfn.IFS(C419&gt;=10,7%,C419&gt;=7,5%,C419&lt;7,0%)</f>
        <v>0</v>
      </c>
    </row>
    <row r="420" spans="1:6" x14ac:dyDescent="0.25">
      <c r="A420" s="4">
        <v>44781</v>
      </c>
      <c r="B420" s="5" t="s">
        <v>43</v>
      </c>
      <c r="C420" s="5">
        <v>12</v>
      </c>
      <c r="D420" s="5" t="s">
        <v>65</v>
      </c>
      <c r="E420" s="5" t="s">
        <v>64</v>
      </c>
      <c r="F420" s="6" cm="1">
        <f t="array" ref="F420">_xlfn.IFS(C420&gt;=10,7%,C420&gt;=7,5%,C420&lt;7,0%)</f>
        <v>7.0000000000000007E-2</v>
      </c>
    </row>
    <row r="421" spans="1:6" x14ac:dyDescent="0.25">
      <c r="A421" s="4">
        <v>44781</v>
      </c>
      <c r="B421" s="5" t="s">
        <v>31</v>
      </c>
      <c r="C421" s="5">
        <v>11</v>
      </c>
      <c r="D421" s="5" t="s">
        <v>65</v>
      </c>
      <c r="E421" s="5" t="s">
        <v>64</v>
      </c>
      <c r="F421" s="6" cm="1">
        <f t="array" ref="F421">_xlfn.IFS(C421&gt;=10,7%,C421&gt;=7,5%,C421&lt;7,0%)</f>
        <v>7.0000000000000007E-2</v>
      </c>
    </row>
    <row r="422" spans="1:6" x14ac:dyDescent="0.25">
      <c r="A422" s="4">
        <v>44787</v>
      </c>
      <c r="B422" s="5" t="s">
        <v>41</v>
      </c>
      <c r="C422" s="5">
        <v>14</v>
      </c>
      <c r="D422" s="5" t="s">
        <v>65</v>
      </c>
      <c r="E422" s="5" t="s">
        <v>64</v>
      </c>
      <c r="F422" s="6" cm="1">
        <f t="array" ref="F422">_xlfn.IFS(C422&gt;=10,7%,C422&gt;=7,5%,C422&lt;7,0%)</f>
        <v>7.0000000000000007E-2</v>
      </c>
    </row>
    <row r="423" spans="1:6" x14ac:dyDescent="0.25">
      <c r="A423" s="4">
        <v>44788</v>
      </c>
      <c r="B423" s="5" t="s">
        <v>20</v>
      </c>
      <c r="C423" s="5">
        <v>10</v>
      </c>
      <c r="D423" s="5" t="s">
        <v>62</v>
      </c>
      <c r="E423" s="5" t="s">
        <v>64</v>
      </c>
      <c r="F423" s="6" cm="1">
        <f t="array" ref="F423">_xlfn.IFS(C423&gt;=10,7%,C423&gt;=7,5%,C423&lt;7,0%)</f>
        <v>7.0000000000000007E-2</v>
      </c>
    </row>
    <row r="424" spans="1:6" x14ac:dyDescent="0.25">
      <c r="A424" s="4">
        <v>44788</v>
      </c>
      <c r="B424" s="5" t="s">
        <v>24</v>
      </c>
      <c r="C424" s="5">
        <v>7</v>
      </c>
      <c r="D424" s="5" t="s">
        <v>65</v>
      </c>
      <c r="E424" s="5" t="s">
        <v>63</v>
      </c>
      <c r="F424" s="6" cm="1">
        <f t="array" ref="F424">_xlfn.IFS(C424&gt;=10,7%,C424&gt;=7,5%,C424&lt;7,0%)</f>
        <v>0.05</v>
      </c>
    </row>
    <row r="425" spans="1:6" x14ac:dyDescent="0.25">
      <c r="A425" s="4">
        <v>44791</v>
      </c>
      <c r="B425" s="5" t="s">
        <v>40</v>
      </c>
      <c r="C425" s="5">
        <v>8</v>
      </c>
      <c r="D425" s="5" t="s">
        <v>63</v>
      </c>
      <c r="E425" s="5" t="s">
        <v>63</v>
      </c>
      <c r="F425" s="6" cm="1">
        <f t="array" ref="F425">_xlfn.IFS(C425&gt;=10,7%,C425&gt;=7,5%,C425&lt;7,0%)</f>
        <v>0.05</v>
      </c>
    </row>
    <row r="426" spans="1:6" x14ac:dyDescent="0.25">
      <c r="A426" s="4">
        <v>44791</v>
      </c>
      <c r="B426" s="5" t="s">
        <v>18</v>
      </c>
      <c r="C426" s="5">
        <v>2</v>
      </c>
      <c r="D426" s="5" t="s">
        <v>63</v>
      </c>
      <c r="E426" s="5" t="s">
        <v>64</v>
      </c>
      <c r="F426" s="6" cm="1">
        <f t="array" ref="F426">_xlfn.IFS(C426&gt;=10,7%,C426&gt;=7,5%,C426&lt;7,0%)</f>
        <v>0</v>
      </c>
    </row>
    <row r="427" spans="1:6" x14ac:dyDescent="0.25">
      <c r="A427" s="4">
        <v>44792</v>
      </c>
      <c r="B427" s="5" t="s">
        <v>14</v>
      </c>
      <c r="C427" s="5">
        <v>3</v>
      </c>
      <c r="D427" s="5" t="s">
        <v>63</v>
      </c>
      <c r="E427" s="5" t="s">
        <v>63</v>
      </c>
      <c r="F427" s="6" cm="1">
        <f t="array" ref="F427">_xlfn.IFS(C427&gt;=10,7%,C427&gt;=7,5%,C427&lt;7,0%)</f>
        <v>0</v>
      </c>
    </row>
    <row r="428" spans="1:6" x14ac:dyDescent="0.25">
      <c r="A428" s="4">
        <v>44793</v>
      </c>
      <c r="B428" s="5" t="s">
        <v>33</v>
      </c>
      <c r="C428" s="5">
        <v>13</v>
      </c>
      <c r="D428" s="5" t="s">
        <v>65</v>
      </c>
      <c r="E428" s="5" t="s">
        <v>63</v>
      </c>
      <c r="F428" s="6" cm="1">
        <f t="array" ref="F428">_xlfn.IFS(C428&gt;=10,7%,C428&gt;=7,5%,C428&lt;7,0%)</f>
        <v>7.0000000000000007E-2</v>
      </c>
    </row>
    <row r="429" spans="1:6" x14ac:dyDescent="0.25">
      <c r="A429" s="4">
        <v>44793</v>
      </c>
      <c r="B429" s="5" t="s">
        <v>44</v>
      </c>
      <c r="C429" s="5">
        <v>14</v>
      </c>
      <c r="D429" s="5" t="s">
        <v>65</v>
      </c>
      <c r="E429" s="5" t="s">
        <v>63</v>
      </c>
      <c r="F429" s="6" cm="1">
        <f t="array" ref="F429">_xlfn.IFS(C429&gt;=10,7%,C429&gt;=7,5%,C429&lt;7,0%)</f>
        <v>7.0000000000000007E-2</v>
      </c>
    </row>
    <row r="430" spans="1:6" x14ac:dyDescent="0.25">
      <c r="A430" s="4">
        <v>44794</v>
      </c>
      <c r="B430" s="5" t="s">
        <v>25</v>
      </c>
      <c r="C430" s="5">
        <v>4</v>
      </c>
      <c r="D430" s="5" t="s">
        <v>65</v>
      </c>
      <c r="E430" s="5" t="s">
        <v>63</v>
      </c>
      <c r="F430" s="6" cm="1">
        <f t="array" ref="F430">_xlfn.IFS(C430&gt;=10,7%,C430&gt;=7,5%,C430&lt;7,0%)</f>
        <v>0</v>
      </c>
    </row>
    <row r="431" spans="1:6" x14ac:dyDescent="0.25">
      <c r="A431" s="4">
        <v>44796</v>
      </c>
      <c r="B431" s="5" t="s">
        <v>56</v>
      </c>
      <c r="C431" s="5">
        <v>11</v>
      </c>
      <c r="D431" s="5" t="s">
        <v>63</v>
      </c>
      <c r="E431" s="5" t="s">
        <v>63</v>
      </c>
      <c r="F431" s="6" cm="1">
        <f t="array" ref="F431">_xlfn.IFS(C431&gt;=10,7%,C431&gt;=7,5%,C431&lt;7,0%)</f>
        <v>7.0000000000000007E-2</v>
      </c>
    </row>
    <row r="432" spans="1:6" x14ac:dyDescent="0.25">
      <c r="A432" s="4">
        <v>44796</v>
      </c>
      <c r="B432" s="5" t="s">
        <v>40</v>
      </c>
      <c r="C432" s="5">
        <v>14</v>
      </c>
      <c r="D432" s="5" t="s">
        <v>65</v>
      </c>
      <c r="E432" s="5" t="s">
        <v>64</v>
      </c>
      <c r="F432" s="6" cm="1">
        <f t="array" ref="F432">_xlfn.IFS(C432&gt;=10,7%,C432&gt;=7,5%,C432&lt;7,0%)</f>
        <v>7.0000000000000007E-2</v>
      </c>
    </row>
    <row r="433" spans="1:6" x14ac:dyDescent="0.25">
      <c r="A433" s="4">
        <v>44797</v>
      </c>
      <c r="B433" s="5" t="s">
        <v>11</v>
      </c>
      <c r="C433" s="5">
        <v>5</v>
      </c>
      <c r="D433" s="5" t="s">
        <v>65</v>
      </c>
      <c r="E433" s="5" t="s">
        <v>64</v>
      </c>
      <c r="F433" s="6" cm="1">
        <f t="array" ref="F433">_xlfn.IFS(C433&gt;=10,7%,C433&gt;=7,5%,C433&lt;7,0%)</f>
        <v>0</v>
      </c>
    </row>
    <row r="434" spans="1:6" x14ac:dyDescent="0.25">
      <c r="A434" s="4">
        <v>44799</v>
      </c>
      <c r="B434" s="5" t="s">
        <v>28</v>
      </c>
      <c r="C434" s="5">
        <v>13</v>
      </c>
      <c r="D434" s="5" t="s">
        <v>62</v>
      </c>
      <c r="E434" s="5" t="s">
        <v>64</v>
      </c>
      <c r="F434" s="6" cm="1">
        <f t="array" ref="F434">_xlfn.IFS(C434&gt;=10,7%,C434&gt;=7,5%,C434&lt;7,0%)</f>
        <v>7.0000000000000007E-2</v>
      </c>
    </row>
    <row r="435" spans="1:6" x14ac:dyDescent="0.25">
      <c r="A435" s="4">
        <v>44799</v>
      </c>
      <c r="B435" s="5" t="s">
        <v>48</v>
      </c>
      <c r="C435" s="5">
        <v>8</v>
      </c>
      <c r="D435" s="5" t="s">
        <v>63</v>
      </c>
      <c r="E435" s="5" t="s">
        <v>63</v>
      </c>
      <c r="F435" s="6" cm="1">
        <f t="array" ref="F435">_xlfn.IFS(C435&gt;=10,7%,C435&gt;=7,5%,C435&lt;7,0%)</f>
        <v>0.05</v>
      </c>
    </row>
    <row r="436" spans="1:6" x14ac:dyDescent="0.25">
      <c r="A436" s="4">
        <v>44800</v>
      </c>
      <c r="B436" s="5" t="s">
        <v>51</v>
      </c>
      <c r="C436" s="5">
        <v>15</v>
      </c>
      <c r="D436" s="5" t="s">
        <v>62</v>
      </c>
      <c r="E436" s="5" t="s">
        <v>63</v>
      </c>
      <c r="F436" s="6" cm="1">
        <f t="array" ref="F436">_xlfn.IFS(C436&gt;=10,7%,C436&gt;=7,5%,C436&lt;7,0%)</f>
        <v>7.0000000000000007E-2</v>
      </c>
    </row>
    <row r="437" spans="1:6" x14ac:dyDescent="0.25">
      <c r="A437" s="4">
        <v>44801</v>
      </c>
      <c r="B437" s="5" t="s">
        <v>11</v>
      </c>
      <c r="C437" s="5">
        <v>9</v>
      </c>
      <c r="D437" s="5" t="s">
        <v>63</v>
      </c>
      <c r="E437" s="5" t="s">
        <v>63</v>
      </c>
      <c r="F437" s="6" cm="1">
        <f t="array" ref="F437">_xlfn.IFS(C437&gt;=10,7%,C437&gt;=7,5%,C437&lt;7,0%)</f>
        <v>0.05</v>
      </c>
    </row>
    <row r="438" spans="1:6" x14ac:dyDescent="0.25">
      <c r="A438" s="4">
        <v>44801</v>
      </c>
      <c r="B438" s="5" t="s">
        <v>51</v>
      </c>
      <c r="C438" s="5">
        <v>5</v>
      </c>
      <c r="D438" s="5" t="s">
        <v>65</v>
      </c>
      <c r="E438" s="5" t="s">
        <v>63</v>
      </c>
      <c r="F438" s="6" cm="1">
        <f t="array" ref="F438">_xlfn.IFS(C438&gt;=10,7%,C438&gt;=7,5%,C438&lt;7,0%)</f>
        <v>0</v>
      </c>
    </row>
    <row r="439" spans="1:6" x14ac:dyDescent="0.25">
      <c r="A439" s="4">
        <v>44803</v>
      </c>
      <c r="B439" s="5" t="s">
        <v>13</v>
      </c>
      <c r="C439" s="5">
        <v>6</v>
      </c>
      <c r="D439" s="5" t="s">
        <v>63</v>
      </c>
      <c r="E439" s="5" t="s">
        <v>64</v>
      </c>
      <c r="F439" s="6" cm="1">
        <f t="array" ref="F439">_xlfn.IFS(C439&gt;=10,7%,C439&gt;=7,5%,C439&lt;7,0%)</f>
        <v>0</v>
      </c>
    </row>
    <row r="440" spans="1:6" x14ac:dyDescent="0.25">
      <c r="A440" s="4">
        <v>44803</v>
      </c>
      <c r="B440" s="5" t="s">
        <v>55</v>
      </c>
      <c r="C440" s="5">
        <v>6</v>
      </c>
      <c r="D440" s="5" t="s">
        <v>65</v>
      </c>
      <c r="E440" s="5" t="s">
        <v>64</v>
      </c>
      <c r="F440" s="6" cm="1">
        <f t="array" ref="F440">_xlfn.IFS(C440&gt;=10,7%,C440&gt;=7,5%,C440&lt;7,0%)</f>
        <v>0</v>
      </c>
    </row>
    <row r="441" spans="1:6" x14ac:dyDescent="0.25">
      <c r="A441" s="4">
        <v>44803</v>
      </c>
      <c r="B441" s="5" t="s">
        <v>35</v>
      </c>
      <c r="C441" s="5">
        <v>5</v>
      </c>
      <c r="D441" s="5" t="s">
        <v>65</v>
      </c>
      <c r="E441" s="5" t="s">
        <v>64</v>
      </c>
      <c r="F441" s="6" cm="1">
        <f t="array" ref="F441">_xlfn.IFS(C441&gt;=10,7%,C441&gt;=7,5%,C441&lt;7,0%)</f>
        <v>0</v>
      </c>
    </row>
    <row r="442" spans="1:6" x14ac:dyDescent="0.25">
      <c r="A442" s="4">
        <v>44804</v>
      </c>
      <c r="B442" s="5" t="s">
        <v>24</v>
      </c>
      <c r="C442" s="5">
        <v>13</v>
      </c>
      <c r="D442" s="5" t="s">
        <v>65</v>
      </c>
      <c r="E442" s="5" t="s">
        <v>64</v>
      </c>
      <c r="F442" s="6" cm="1">
        <f t="array" ref="F442">_xlfn.IFS(C442&gt;=10,7%,C442&gt;=7,5%,C442&lt;7,0%)</f>
        <v>7.0000000000000007E-2</v>
      </c>
    </row>
    <row r="443" spans="1:6" x14ac:dyDescent="0.25">
      <c r="A443" s="4">
        <v>44808</v>
      </c>
      <c r="B443" s="5" t="s">
        <v>7</v>
      </c>
      <c r="C443" s="5">
        <v>1</v>
      </c>
      <c r="D443" s="5" t="s">
        <v>65</v>
      </c>
      <c r="E443" s="5" t="s">
        <v>64</v>
      </c>
      <c r="F443" s="6" cm="1">
        <f t="array" ref="F443">_xlfn.IFS(C443&gt;=10,7%,C443&gt;=7,5%,C443&lt;7,0%)</f>
        <v>0</v>
      </c>
    </row>
    <row r="444" spans="1:6" x14ac:dyDescent="0.25">
      <c r="A444" s="4">
        <v>44810</v>
      </c>
      <c r="B444" s="5" t="s">
        <v>11</v>
      </c>
      <c r="C444" s="5">
        <v>12</v>
      </c>
      <c r="D444" s="5" t="s">
        <v>62</v>
      </c>
      <c r="E444" s="5" t="s">
        <v>63</v>
      </c>
      <c r="F444" s="6" cm="1">
        <f t="array" ref="F444">_xlfn.IFS(C444&gt;=10,7%,C444&gt;=7,5%,C444&lt;7,0%)</f>
        <v>7.0000000000000007E-2</v>
      </c>
    </row>
    <row r="445" spans="1:6" x14ac:dyDescent="0.25">
      <c r="A445" s="4">
        <v>44813</v>
      </c>
      <c r="B445" s="5" t="s">
        <v>53</v>
      </c>
      <c r="C445" s="5">
        <v>9</v>
      </c>
      <c r="D445" s="5" t="s">
        <v>65</v>
      </c>
      <c r="E445" s="5" t="s">
        <v>63</v>
      </c>
      <c r="F445" s="6" cm="1">
        <f t="array" ref="F445">_xlfn.IFS(C445&gt;=10,7%,C445&gt;=7,5%,C445&lt;7,0%)</f>
        <v>0.05</v>
      </c>
    </row>
    <row r="446" spans="1:6" x14ac:dyDescent="0.25">
      <c r="A446" s="4">
        <v>44813</v>
      </c>
      <c r="B446" s="5" t="s">
        <v>8</v>
      </c>
      <c r="C446" s="5">
        <v>3</v>
      </c>
      <c r="D446" s="5" t="s">
        <v>65</v>
      </c>
      <c r="E446" s="5" t="s">
        <v>63</v>
      </c>
      <c r="F446" s="6" cm="1">
        <f t="array" ref="F446">_xlfn.IFS(C446&gt;=10,7%,C446&gt;=7,5%,C446&lt;7,0%)</f>
        <v>0</v>
      </c>
    </row>
    <row r="447" spans="1:6" x14ac:dyDescent="0.25">
      <c r="A447" s="4">
        <v>44814</v>
      </c>
      <c r="B447" s="5" t="s">
        <v>46</v>
      </c>
      <c r="C447" s="5">
        <v>15</v>
      </c>
      <c r="D447" s="5" t="s">
        <v>63</v>
      </c>
      <c r="E447" s="5" t="s">
        <v>64</v>
      </c>
      <c r="F447" s="6" cm="1">
        <f t="array" ref="F447">_xlfn.IFS(C447&gt;=10,7%,C447&gt;=7,5%,C447&lt;7,0%)</f>
        <v>7.0000000000000007E-2</v>
      </c>
    </row>
    <row r="448" spans="1:6" x14ac:dyDescent="0.25">
      <c r="A448" s="4">
        <v>44814</v>
      </c>
      <c r="B448" s="5" t="s">
        <v>50</v>
      </c>
      <c r="C448" s="5">
        <v>4</v>
      </c>
      <c r="D448" s="5" t="s">
        <v>65</v>
      </c>
      <c r="E448" s="5" t="s">
        <v>64</v>
      </c>
      <c r="F448" s="6" cm="1">
        <f t="array" ref="F448">_xlfn.IFS(C448&gt;=10,7%,C448&gt;=7,5%,C448&lt;7,0%)</f>
        <v>0</v>
      </c>
    </row>
    <row r="449" spans="1:6" x14ac:dyDescent="0.25">
      <c r="A449" s="4">
        <v>44818</v>
      </c>
      <c r="B449" s="5" t="s">
        <v>40</v>
      </c>
      <c r="C449" s="5">
        <v>3</v>
      </c>
      <c r="D449" s="5" t="s">
        <v>65</v>
      </c>
      <c r="E449" s="5" t="s">
        <v>64</v>
      </c>
      <c r="F449" s="6" cm="1">
        <f t="array" ref="F449">_xlfn.IFS(C449&gt;=10,7%,C449&gt;=7,5%,C449&lt;7,0%)</f>
        <v>0</v>
      </c>
    </row>
    <row r="450" spans="1:6" x14ac:dyDescent="0.25">
      <c r="A450" s="4">
        <v>44819</v>
      </c>
      <c r="B450" s="5" t="s">
        <v>48</v>
      </c>
      <c r="C450" s="5">
        <v>15</v>
      </c>
      <c r="D450" s="5" t="s">
        <v>63</v>
      </c>
      <c r="E450" s="5" t="s">
        <v>63</v>
      </c>
      <c r="F450" s="6" cm="1">
        <f t="array" ref="F450">_xlfn.IFS(C450&gt;=10,7%,C450&gt;=7,5%,C450&lt;7,0%)</f>
        <v>7.0000000000000007E-2</v>
      </c>
    </row>
    <row r="451" spans="1:6" x14ac:dyDescent="0.25">
      <c r="A451" s="4">
        <v>44822</v>
      </c>
      <c r="B451" s="5" t="s">
        <v>36</v>
      </c>
      <c r="C451" s="5">
        <v>14</v>
      </c>
      <c r="D451" s="5" t="s">
        <v>63</v>
      </c>
      <c r="E451" s="5" t="s">
        <v>64</v>
      </c>
      <c r="F451" s="6" cm="1">
        <f t="array" ref="F451">_xlfn.IFS(C451&gt;=10,7%,C451&gt;=7,5%,C451&lt;7,0%)</f>
        <v>7.0000000000000007E-2</v>
      </c>
    </row>
    <row r="452" spans="1:6" x14ac:dyDescent="0.25">
      <c r="A452" s="4">
        <v>44823</v>
      </c>
      <c r="B452" s="5" t="s">
        <v>44</v>
      </c>
      <c r="C452" s="5">
        <v>8</v>
      </c>
      <c r="D452" s="5" t="s">
        <v>62</v>
      </c>
      <c r="E452" s="5" t="s">
        <v>64</v>
      </c>
      <c r="F452" s="6" cm="1">
        <f t="array" ref="F452">_xlfn.IFS(C452&gt;=10,7%,C452&gt;=7,5%,C452&lt;7,0%)</f>
        <v>0.05</v>
      </c>
    </row>
    <row r="453" spans="1:6" x14ac:dyDescent="0.25">
      <c r="A453" s="4">
        <v>44824</v>
      </c>
      <c r="B453" s="5" t="s">
        <v>44</v>
      </c>
      <c r="C453" s="5">
        <v>6</v>
      </c>
      <c r="D453" s="5" t="s">
        <v>65</v>
      </c>
      <c r="E453" s="5" t="s">
        <v>63</v>
      </c>
      <c r="F453" s="6" cm="1">
        <f t="array" ref="F453">_xlfn.IFS(C453&gt;=10,7%,C453&gt;=7,5%,C453&lt;7,0%)</f>
        <v>0</v>
      </c>
    </row>
    <row r="454" spans="1:6" x14ac:dyDescent="0.25">
      <c r="A454" s="4">
        <v>44824</v>
      </c>
      <c r="B454" s="5" t="s">
        <v>4</v>
      </c>
      <c r="C454" s="5">
        <v>10</v>
      </c>
      <c r="D454" s="5" t="s">
        <v>65</v>
      </c>
      <c r="E454" s="5" t="s">
        <v>63</v>
      </c>
      <c r="F454" s="6" cm="1">
        <f t="array" ref="F454">_xlfn.IFS(C454&gt;=10,7%,C454&gt;=7,5%,C454&lt;7,0%)</f>
        <v>7.0000000000000007E-2</v>
      </c>
    </row>
    <row r="455" spans="1:6" x14ac:dyDescent="0.25">
      <c r="A455" s="4">
        <v>44825</v>
      </c>
      <c r="B455" s="5" t="s">
        <v>27</v>
      </c>
      <c r="C455" s="5">
        <v>14</v>
      </c>
      <c r="D455" s="5" t="s">
        <v>63</v>
      </c>
      <c r="E455" s="5" t="s">
        <v>63</v>
      </c>
      <c r="F455" s="6" cm="1">
        <f t="array" ref="F455">_xlfn.IFS(C455&gt;=10,7%,C455&gt;=7,5%,C455&lt;7,0%)</f>
        <v>7.0000000000000007E-2</v>
      </c>
    </row>
    <row r="456" spans="1:6" x14ac:dyDescent="0.25">
      <c r="A456" s="4">
        <v>44825</v>
      </c>
      <c r="B456" s="5" t="s">
        <v>36</v>
      </c>
      <c r="C456" s="5">
        <v>5</v>
      </c>
      <c r="D456" s="5" t="s">
        <v>65</v>
      </c>
      <c r="E456" s="5" t="s">
        <v>64</v>
      </c>
      <c r="F456" s="6" cm="1">
        <f t="array" ref="F456">_xlfn.IFS(C456&gt;=10,7%,C456&gt;=7,5%,C456&lt;7,0%)</f>
        <v>0</v>
      </c>
    </row>
    <row r="457" spans="1:6" x14ac:dyDescent="0.25">
      <c r="A457" s="4">
        <v>44826</v>
      </c>
      <c r="B457" s="5" t="s">
        <v>55</v>
      </c>
      <c r="C457" s="5">
        <v>12</v>
      </c>
      <c r="D457" s="5" t="s">
        <v>63</v>
      </c>
      <c r="E457" s="5" t="s">
        <v>63</v>
      </c>
      <c r="F457" s="6" cm="1">
        <f t="array" ref="F457">_xlfn.IFS(C457&gt;=10,7%,C457&gt;=7,5%,C457&lt;7,0%)</f>
        <v>7.0000000000000007E-2</v>
      </c>
    </row>
    <row r="458" spans="1:6" x14ac:dyDescent="0.25">
      <c r="A458" s="4">
        <v>44827</v>
      </c>
      <c r="B458" s="5" t="s">
        <v>21</v>
      </c>
      <c r="C458" s="5">
        <v>12</v>
      </c>
      <c r="D458" s="5" t="s">
        <v>65</v>
      </c>
      <c r="E458" s="5" t="s">
        <v>63</v>
      </c>
      <c r="F458" s="6" cm="1">
        <f t="array" ref="F458">_xlfn.IFS(C458&gt;=10,7%,C458&gt;=7,5%,C458&lt;7,0%)</f>
        <v>7.0000000000000007E-2</v>
      </c>
    </row>
    <row r="459" spans="1:6" x14ac:dyDescent="0.25">
      <c r="A459" s="4">
        <v>44828</v>
      </c>
      <c r="B459" s="5" t="s">
        <v>43</v>
      </c>
      <c r="C459" s="5">
        <v>14</v>
      </c>
      <c r="D459" s="5" t="s">
        <v>65</v>
      </c>
      <c r="E459" s="5" t="s">
        <v>63</v>
      </c>
      <c r="F459" s="6" cm="1">
        <f t="array" ref="F459">_xlfn.IFS(C459&gt;=10,7%,C459&gt;=7,5%,C459&lt;7,0%)</f>
        <v>7.0000000000000007E-2</v>
      </c>
    </row>
    <row r="460" spans="1:6" x14ac:dyDescent="0.25">
      <c r="A460" s="4">
        <v>44828</v>
      </c>
      <c r="B460" s="5" t="s">
        <v>43</v>
      </c>
      <c r="C460" s="5">
        <v>8</v>
      </c>
      <c r="D460" s="5" t="s">
        <v>65</v>
      </c>
      <c r="E460" s="5" t="s">
        <v>64</v>
      </c>
      <c r="F460" s="6" cm="1">
        <f t="array" ref="F460">_xlfn.IFS(C460&gt;=10,7%,C460&gt;=7,5%,C460&lt;7,0%)</f>
        <v>0.05</v>
      </c>
    </row>
    <row r="461" spans="1:6" x14ac:dyDescent="0.25">
      <c r="A461" s="4">
        <v>44831</v>
      </c>
      <c r="B461" s="5" t="s">
        <v>47</v>
      </c>
      <c r="C461" s="5">
        <v>4</v>
      </c>
      <c r="D461" s="5" t="s">
        <v>65</v>
      </c>
      <c r="E461" s="5" t="s">
        <v>64</v>
      </c>
      <c r="F461" s="6" cm="1">
        <f t="array" ref="F461">_xlfn.IFS(C461&gt;=10,7%,C461&gt;=7,5%,C461&lt;7,0%)</f>
        <v>0</v>
      </c>
    </row>
    <row r="462" spans="1:6" x14ac:dyDescent="0.25">
      <c r="A462" s="4">
        <v>44831</v>
      </c>
      <c r="B462" s="5" t="s">
        <v>56</v>
      </c>
      <c r="C462" s="5">
        <v>9</v>
      </c>
      <c r="D462" s="5" t="s">
        <v>65</v>
      </c>
      <c r="E462" s="5" t="s">
        <v>64</v>
      </c>
      <c r="F462" s="6" cm="1">
        <f t="array" ref="F462">_xlfn.IFS(C462&gt;=10,7%,C462&gt;=7,5%,C462&lt;7,0%)</f>
        <v>0.05</v>
      </c>
    </row>
    <row r="463" spans="1:6" x14ac:dyDescent="0.25">
      <c r="A463" s="4">
        <v>44831</v>
      </c>
      <c r="B463" s="5" t="s">
        <v>50</v>
      </c>
      <c r="C463" s="5">
        <v>3</v>
      </c>
      <c r="D463" s="5" t="s">
        <v>62</v>
      </c>
      <c r="E463" s="5" t="s">
        <v>64</v>
      </c>
      <c r="F463" s="6" cm="1">
        <f t="array" ref="F463">_xlfn.IFS(C463&gt;=10,7%,C463&gt;=7,5%,C463&lt;7,0%)</f>
        <v>0</v>
      </c>
    </row>
    <row r="464" spans="1:6" x14ac:dyDescent="0.25">
      <c r="A464" s="4">
        <v>44833</v>
      </c>
      <c r="B464" s="5" t="s">
        <v>45</v>
      </c>
      <c r="C464" s="5">
        <v>13</v>
      </c>
      <c r="D464" s="5" t="s">
        <v>65</v>
      </c>
      <c r="E464" s="5" t="s">
        <v>63</v>
      </c>
      <c r="F464" s="6" cm="1">
        <f t="array" ref="F464">_xlfn.IFS(C464&gt;=10,7%,C464&gt;=7,5%,C464&lt;7,0%)</f>
        <v>7.0000000000000007E-2</v>
      </c>
    </row>
    <row r="465" spans="1:6" x14ac:dyDescent="0.25">
      <c r="A465" s="4">
        <v>44837</v>
      </c>
      <c r="B465" s="5" t="s">
        <v>20</v>
      </c>
      <c r="C465" s="5">
        <v>5</v>
      </c>
      <c r="D465" s="5" t="s">
        <v>65</v>
      </c>
      <c r="E465" s="5" t="s">
        <v>64</v>
      </c>
      <c r="F465" s="6" cm="1">
        <f t="array" ref="F465">_xlfn.IFS(C465&gt;=10,7%,C465&gt;=7,5%,C465&lt;7,0%)</f>
        <v>0</v>
      </c>
    </row>
    <row r="466" spans="1:6" x14ac:dyDescent="0.25">
      <c r="A466" s="4">
        <v>44838</v>
      </c>
      <c r="B466" s="5" t="s">
        <v>14</v>
      </c>
      <c r="C466" s="5">
        <v>15</v>
      </c>
      <c r="D466" s="5" t="s">
        <v>65</v>
      </c>
      <c r="E466" s="5" t="s">
        <v>63</v>
      </c>
      <c r="F466" s="6" cm="1">
        <f t="array" ref="F466">_xlfn.IFS(C466&gt;=10,7%,C466&gt;=7,5%,C466&lt;7,0%)</f>
        <v>7.0000000000000007E-2</v>
      </c>
    </row>
    <row r="467" spans="1:6" x14ac:dyDescent="0.25">
      <c r="A467" s="4">
        <v>44840</v>
      </c>
      <c r="B467" s="5" t="s">
        <v>46</v>
      </c>
      <c r="C467" s="5">
        <v>1</v>
      </c>
      <c r="D467" s="5" t="s">
        <v>65</v>
      </c>
      <c r="E467" s="5" t="s">
        <v>63</v>
      </c>
      <c r="F467" s="6" cm="1">
        <f t="array" ref="F467">_xlfn.IFS(C467&gt;=10,7%,C467&gt;=7,5%,C467&lt;7,0%)</f>
        <v>0</v>
      </c>
    </row>
    <row r="468" spans="1:6" x14ac:dyDescent="0.25">
      <c r="A468" s="4">
        <v>44843</v>
      </c>
      <c r="B468" s="5" t="s">
        <v>50</v>
      </c>
      <c r="C468" s="5">
        <v>14</v>
      </c>
      <c r="D468" s="5" t="s">
        <v>63</v>
      </c>
      <c r="E468" s="5" t="s">
        <v>63</v>
      </c>
      <c r="F468" s="6" cm="1">
        <f t="array" ref="F468">_xlfn.IFS(C468&gt;=10,7%,C468&gt;=7,5%,C468&lt;7,0%)</f>
        <v>7.0000000000000007E-2</v>
      </c>
    </row>
    <row r="469" spans="1:6" x14ac:dyDescent="0.25">
      <c r="A469" s="4">
        <v>44844</v>
      </c>
      <c r="B469" s="5" t="s">
        <v>28</v>
      </c>
      <c r="C469" s="5">
        <v>9</v>
      </c>
      <c r="D469" s="5" t="s">
        <v>65</v>
      </c>
      <c r="E469" s="5" t="s">
        <v>63</v>
      </c>
      <c r="F469" s="6" cm="1">
        <f t="array" ref="F469">_xlfn.IFS(C469&gt;=10,7%,C469&gt;=7,5%,C469&lt;7,0%)</f>
        <v>0.05</v>
      </c>
    </row>
    <row r="470" spans="1:6" x14ac:dyDescent="0.25">
      <c r="A470" s="4">
        <v>44844</v>
      </c>
      <c r="B470" s="5" t="s">
        <v>56</v>
      </c>
      <c r="C470" s="5">
        <v>12</v>
      </c>
      <c r="D470" s="5" t="s">
        <v>63</v>
      </c>
      <c r="E470" s="5" t="s">
        <v>63</v>
      </c>
      <c r="F470" s="6" cm="1">
        <f t="array" ref="F470">_xlfn.IFS(C470&gt;=10,7%,C470&gt;=7,5%,C470&lt;7,0%)</f>
        <v>7.0000000000000007E-2</v>
      </c>
    </row>
    <row r="471" spans="1:6" x14ac:dyDescent="0.25">
      <c r="A471" s="4">
        <v>44845</v>
      </c>
      <c r="B471" s="5" t="s">
        <v>15</v>
      </c>
      <c r="C471" s="5">
        <v>10</v>
      </c>
      <c r="D471" s="5" t="s">
        <v>65</v>
      </c>
      <c r="E471" s="5" t="s">
        <v>63</v>
      </c>
      <c r="F471" s="6" cm="1">
        <f t="array" ref="F471">_xlfn.IFS(C471&gt;=10,7%,C471&gt;=7,5%,C471&lt;7,0%)</f>
        <v>7.0000000000000007E-2</v>
      </c>
    </row>
    <row r="472" spans="1:6" x14ac:dyDescent="0.25">
      <c r="A472" s="4">
        <v>44847</v>
      </c>
      <c r="B472" s="5" t="s">
        <v>7</v>
      </c>
      <c r="C472" s="5">
        <v>15</v>
      </c>
      <c r="D472" s="5" t="s">
        <v>63</v>
      </c>
      <c r="E472" s="5" t="s">
        <v>63</v>
      </c>
      <c r="F472" s="6" cm="1">
        <f t="array" ref="F472">_xlfn.IFS(C472&gt;=10,7%,C472&gt;=7,5%,C472&lt;7,0%)</f>
        <v>7.0000000000000007E-2</v>
      </c>
    </row>
    <row r="473" spans="1:6" x14ac:dyDescent="0.25">
      <c r="A473" s="4">
        <v>44848</v>
      </c>
      <c r="B473" s="5" t="s">
        <v>56</v>
      </c>
      <c r="C473" s="5">
        <v>15</v>
      </c>
      <c r="D473" s="5" t="s">
        <v>62</v>
      </c>
      <c r="E473" s="5" t="s">
        <v>63</v>
      </c>
      <c r="F473" s="6" cm="1">
        <f t="array" ref="F473">_xlfn.IFS(C473&gt;=10,7%,C473&gt;=7,5%,C473&lt;7,0%)</f>
        <v>7.0000000000000007E-2</v>
      </c>
    </row>
    <row r="474" spans="1:6" x14ac:dyDescent="0.25">
      <c r="A474" s="4">
        <v>44849</v>
      </c>
      <c r="B474" s="5" t="s">
        <v>24</v>
      </c>
      <c r="C474" s="5">
        <v>10</v>
      </c>
      <c r="D474" s="5" t="s">
        <v>65</v>
      </c>
      <c r="E474" s="5" t="s">
        <v>64</v>
      </c>
      <c r="F474" s="6" cm="1">
        <f t="array" ref="F474">_xlfn.IFS(C474&gt;=10,7%,C474&gt;=7,5%,C474&lt;7,0%)</f>
        <v>7.0000000000000007E-2</v>
      </c>
    </row>
    <row r="475" spans="1:6" x14ac:dyDescent="0.25">
      <c r="A475" s="4">
        <v>44850</v>
      </c>
      <c r="B475" s="5" t="s">
        <v>47</v>
      </c>
      <c r="C475" s="5">
        <v>3</v>
      </c>
      <c r="D475" s="5" t="s">
        <v>63</v>
      </c>
      <c r="E475" s="5" t="s">
        <v>63</v>
      </c>
      <c r="F475" s="6" cm="1">
        <f t="array" ref="F475">_xlfn.IFS(C475&gt;=10,7%,C475&gt;=7,5%,C475&lt;7,0%)</f>
        <v>0</v>
      </c>
    </row>
    <row r="476" spans="1:6" x14ac:dyDescent="0.25">
      <c r="A476" s="4">
        <v>44857</v>
      </c>
      <c r="B476" s="5" t="s">
        <v>34</v>
      </c>
      <c r="C476" s="5">
        <v>14</v>
      </c>
      <c r="D476" s="5" t="s">
        <v>63</v>
      </c>
      <c r="E476" s="5" t="s">
        <v>64</v>
      </c>
      <c r="F476" s="6" cm="1">
        <f t="array" ref="F476">_xlfn.IFS(C476&gt;=10,7%,C476&gt;=7,5%,C476&lt;7,0%)</f>
        <v>7.0000000000000007E-2</v>
      </c>
    </row>
    <row r="477" spans="1:6" x14ac:dyDescent="0.25">
      <c r="A477" s="4">
        <v>44864</v>
      </c>
      <c r="B477" s="5" t="s">
        <v>54</v>
      </c>
      <c r="C477" s="5">
        <v>3</v>
      </c>
      <c r="D477" s="5" t="s">
        <v>65</v>
      </c>
      <c r="E477" s="5" t="s">
        <v>64</v>
      </c>
      <c r="F477" s="6" cm="1">
        <f t="array" ref="F477">_xlfn.IFS(C477&gt;=10,7%,C477&gt;=7,5%,C477&lt;7,0%)</f>
        <v>0</v>
      </c>
    </row>
    <row r="478" spans="1:6" x14ac:dyDescent="0.25">
      <c r="A478" s="4">
        <v>44865</v>
      </c>
      <c r="B478" s="5" t="s">
        <v>50</v>
      </c>
      <c r="C478" s="5">
        <v>8</v>
      </c>
      <c r="D478" s="5" t="s">
        <v>65</v>
      </c>
      <c r="E478" s="5" t="s">
        <v>63</v>
      </c>
      <c r="F478" s="6" cm="1">
        <f t="array" ref="F478">_xlfn.IFS(C478&gt;=10,7%,C478&gt;=7,5%,C478&lt;7,0%)</f>
        <v>0.05</v>
      </c>
    </row>
    <row r="479" spans="1:6" x14ac:dyDescent="0.25">
      <c r="A479" s="4">
        <v>44866</v>
      </c>
      <c r="B479" s="5" t="s">
        <v>21</v>
      </c>
      <c r="C479" s="5">
        <v>15</v>
      </c>
      <c r="D479" s="5" t="s">
        <v>62</v>
      </c>
      <c r="E479" s="5" t="s">
        <v>63</v>
      </c>
      <c r="F479" s="6" cm="1">
        <f t="array" ref="F479">_xlfn.IFS(C479&gt;=10,7%,C479&gt;=7,5%,C479&lt;7,0%)</f>
        <v>7.0000000000000007E-2</v>
      </c>
    </row>
    <row r="480" spans="1:6" x14ac:dyDescent="0.25">
      <c r="A480" s="4">
        <v>44867</v>
      </c>
      <c r="B480" s="5" t="s">
        <v>24</v>
      </c>
      <c r="C480" s="5">
        <v>15</v>
      </c>
      <c r="D480" s="5" t="s">
        <v>62</v>
      </c>
      <c r="E480" s="5" t="s">
        <v>64</v>
      </c>
      <c r="F480" s="6" cm="1">
        <f t="array" ref="F480">_xlfn.IFS(C480&gt;=10,7%,C480&gt;=7,5%,C480&lt;7,0%)</f>
        <v>7.0000000000000007E-2</v>
      </c>
    </row>
    <row r="481" spans="1:6" x14ac:dyDescent="0.25">
      <c r="A481" s="4">
        <v>44867</v>
      </c>
      <c r="B481" s="5" t="s">
        <v>41</v>
      </c>
      <c r="C481" s="5">
        <v>15</v>
      </c>
      <c r="D481" s="5" t="s">
        <v>65</v>
      </c>
      <c r="E481" s="5" t="s">
        <v>64</v>
      </c>
      <c r="F481" s="6" cm="1">
        <f t="array" ref="F481">_xlfn.IFS(C481&gt;=10,7%,C481&gt;=7,5%,C481&lt;7,0%)</f>
        <v>7.0000000000000007E-2</v>
      </c>
    </row>
    <row r="482" spans="1:6" x14ac:dyDescent="0.25">
      <c r="A482" s="4">
        <v>44867</v>
      </c>
      <c r="B482" s="5" t="s">
        <v>46</v>
      </c>
      <c r="C482" s="5">
        <v>5</v>
      </c>
      <c r="D482" s="5" t="s">
        <v>65</v>
      </c>
      <c r="E482" s="5" t="s">
        <v>64</v>
      </c>
      <c r="F482" s="6" cm="1">
        <f t="array" ref="F482">_xlfn.IFS(C482&gt;=10,7%,C482&gt;=7,5%,C482&lt;7,0%)</f>
        <v>0</v>
      </c>
    </row>
    <row r="483" spans="1:6" x14ac:dyDescent="0.25">
      <c r="A483" s="4">
        <v>44868</v>
      </c>
      <c r="B483" s="5" t="s">
        <v>29</v>
      </c>
      <c r="C483" s="5">
        <v>11</v>
      </c>
      <c r="D483" s="5" t="s">
        <v>63</v>
      </c>
      <c r="E483" s="5" t="s">
        <v>63</v>
      </c>
      <c r="F483" s="6" cm="1">
        <f t="array" ref="F483">_xlfn.IFS(C483&gt;=10,7%,C483&gt;=7,5%,C483&lt;7,0%)</f>
        <v>7.0000000000000007E-2</v>
      </c>
    </row>
    <row r="484" spans="1:6" x14ac:dyDescent="0.25">
      <c r="A484" s="4">
        <v>44869</v>
      </c>
      <c r="B484" s="5" t="s">
        <v>15</v>
      </c>
      <c r="C484" s="5">
        <v>10</v>
      </c>
      <c r="D484" s="5" t="s">
        <v>65</v>
      </c>
      <c r="E484" s="5" t="s">
        <v>63</v>
      </c>
      <c r="F484" s="6" cm="1">
        <f t="array" ref="F484">_xlfn.IFS(C484&gt;=10,7%,C484&gt;=7,5%,C484&lt;7,0%)</f>
        <v>7.0000000000000007E-2</v>
      </c>
    </row>
    <row r="485" spans="1:6" x14ac:dyDescent="0.25">
      <c r="A485" s="4">
        <v>44870</v>
      </c>
      <c r="B485" s="5" t="s">
        <v>28</v>
      </c>
      <c r="C485" s="5">
        <v>15</v>
      </c>
      <c r="D485" s="5" t="s">
        <v>65</v>
      </c>
      <c r="E485" s="5" t="s">
        <v>64</v>
      </c>
      <c r="F485" s="6" cm="1">
        <f t="array" ref="F485">_xlfn.IFS(C485&gt;=10,7%,C485&gt;=7,5%,C485&lt;7,0%)</f>
        <v>7.0000000000000007E-2</v>
      </c>
    </row>
    <row r="486" spans="1:6" x14ac:dyDescent="0.25">
      <c r="A486" s="4">
        <v>44871</v>
      </c>
      <c r="B486" s="5" t="s">
        <v>55</v>
      </c>
      <c r="C486" s="5">
        <v>13</v>
      </c>
      <c r="D486" s="5" t="s">
        <v>65</v>
      </c>
      <c r="E486" s="5" t="s">
        <v>64</v>
      </c>
      <c r="F486" s="6" cm="1">
        <f t="array" ref="F486">_xlfn.IFS(C486&gt;=10,7%,C486&gt;=7,5%,C486&lt;7,0%)</f>
        <v>7.0000000000000007E-2</v>
      </c>
    </row>
    <row r="487" spans="1:6" x14ac:dyDescent="0.25">
      <c r="A487" s="4">
        <v>44871</v>
      </c>
      <c r="B487" s="5" t="s">
        <v>24</v>
      </c>
      <c r="C487" s="5">
        <v>13</v>
      </c>
      <c r="D487" s="5" t="s">
        <v>63</v>
      </c>
      <c r="E487" s="5" t="s">
        <v>63</v>
      </c>
      <c r="F487" s="6" cm="1">
        <f t="array" ref="F487">_xlfn.IFS(C487&gt;=10,7%,C487&gt;=7,5%,C487&lt;7,0%)</f>
        <v>7.0000000000000007E-2</v>
      </c>
    </row>
    <row r="488" spans="1:6" x14ac:dyDescent="0.25">
      <c r="A488" s="4">
        <v>44871</v>
      </c>
      <c r="B488" s="5" t="s">
        <v>54</v>
      </c>
      <c r="C488" s="5">
        <v>13</v>
      </c>
      <c r="D488" s="5" t="s">
        <v>65</v>
      </c>
      <c r="E488" s="5" t="s">
        <v>64</v>
      </c>
      <c r="F488" s="6" cm="1">
        <f t="array" ref="F488">_xlfn.IFS(C488&gt;=10,7%,C488&gt;=7,5%,C488&lt;7,0%)</f>
        <v>7.0000000000000007E-2</v>
      </c>
    </row>
    <row r="489" spans="1:6" x14ac:dyDescent="0.25">
      <c r="A489" s="4">
        <v>44872</v>
      </c>
      <c r="B489" s="5" t="s">
        <v>52</v>
      </c>
      <c r="C489" s="5">
        <v>13</v>
      </c>
      <c r="D489" s="5" t="s">
        <v>63</v>
      </c>
      <c r="E489" s="5" t="s">
        <v>64</v>
      </c>
      <c r="F489" s="6" cm="1">
        <f t="array" ref="F489">_xlfn.IFS(C489&gt;=10,7%,C489&gt;=7,5%,C489&lt;7,0%)</f>
        <v>7.0000000000000007E-2</v>
      </c>
    </row>
    <row r="490" spans="1:6" x14ac:dyDescent="0.25">
      <c r="A490" s="4">
        <v>44873</v>
      </c>
      <c r="B490" s="5" t="s">
        <v>47</v>
      </c>
      <c r="C490" s="5">
        <v>11</v>
      </c>
      <c r="D490" s="5" t="s">
        <v>62</v>
      </c>
      <c r="E490" s="5" t="s">
        <v>64</v>
      </c>
      <c r="F490" s="6" cm="1">
        <f t="array" ref="F490">_xlfn.IFS(C490&gt;=10,7%,C490&gt;=7,5%,C490&lt;7,0%)</f>
        <v>7.0000000000000007E-2</v>
      </c>
    </row>
    <row r="491" spans="1:6" x14ac:dyDescent="0.25">
      <c r="A491" s="4">
        <v>44873</v>
      </c>
      <c r="B491" s="5" t="s">
        <v>28</v>
      </c>
      <c r="C491" s="5">
        <v>10</v>
      </c>
      <c r="D491" s="5" t="s">
        <v>62</v>
      </c>
      <c r="E491" s="5" t="s">
        <v>63</v>
      </c>
      <c r="F491" s="6" cm="1">
        <f t="array" ref="F491">_xlfn.IFS(C491&gt;=10,7%,C491&gt;=7,5%,C491&lt;7,0%)</f>
        <v>7.0000000000000007E-2</v>
      </c>
    </row>
    <row r="492" spans="1:6" x14ac:dyDescent="0.25">
      <c r="A492" s="4">
        <v>44874</v>
      </c>
      <c r="B492" s="5" t="s">
        <v>38</v>
      </c>
      <c r="C492" s="5">
        <v>8</v>
      </c>
      <c r="D492" s="5" t="s">
        <v>63</v>
      </c>
      <c r="E492" s="5" t="s">
        <v>64</v>
      </c>
      <c r="F492" s="6" cm="1">
        <f t="array" ref="F492">_xlfn.IFS(C492&gt;=10,7%,C492&gt;=7,5%,C492&lt;7,0%)</f>
        <v>0.05</v>
      </c>
    </row>
    <row r="493" spans="1:6" x14ac:dyDescent="0.25">
      <c r="A493" s="4">
        <v>44875</v>
      </c>
      <c r="B493" s="5" t="s">
        <v>27</v>
      </c>
      <c r="C493" s="5">
        <v>7</v>
      </c>
      <c r="D493" s="5" t="s">
        <v>65</v>
      </c>
      <c r="E493" s="5" t="s">
        <v>63</v>
      </c>
      <c r="F493" s="6" cm="1">
        <f t="array" ref="F493">_xlfn.IFS(C493&gt;=10,7%,C493&gt;=7,5%,C493&lt;7,0%)</f>
        <v>0.05</v>
      </c>
    </row>
    <row r="494" spans="1:6" x14ac:dyDescent="0.25">
      <c r="A494" s="4">
        <v>44878</v>
      </c>
      <c r="B494" s="5" t="s">
        <v>38</v>
      </c>
      <c r="C494" s="5">
        <v>10</v>
      </c>
      <c r="D494" s="5" t="s">
        <v>62</v>
      </c>
      <c r="E494" s="5" t="s">
        <v>64</v>
      </c>
      <c r="F494" s="6" cm="1">
        <f t="array" ref="F494">_xlfn.IFS(C494&gt;=10,7%,C494&gt;=7,5%,C494&lt;7,0%)</f>
        <v>7.0000000000000007E-2</v>
      </c>
    </row>
    <row r="495" spans="1:6" x14ac:dyDescent="0.25">
      <c r="A495" s="4">
        <v>44879</v>
      </c>
      <c r="B495" s="5" t="s">
        <v>7</v>
      </c>
      <c r="C495" s="5">
        <v>1</v>
      </c>
      <c r="D495" s="5" t="s">
        <v>65</v>
      </c>
      <c r="E495" s="5" t="s">
        <v>64</v>
      </c>
      <c r="F495" s="6" cm="1">
        <f t="array" ref="F495">_xlfn.IFS(C495&gt;=10,7%,C495&gt;=7,5%,C495&lt;7,0%)</f>
        <v>0</v>
      </c>
    </row>
    <row r="496" spans="1:6" x14ac:dyDescent="0.25">
      <c r="A496" s="4">
        <v>44880</v>
      </c>
      <c r="B496" s="5" t="s">
        <v>21</v>
      </c>
      <c r="C496" s="5">
        <v>14</v>
      </c>
      <c r="D496" s="5" t="s">
        <v>65</v>
      </c>
      <c r="E496" s="5" t="s">
        <v>64</v>
      </c>
      <c r="F496" s="6" cm="1">
        <f t="array" ref="F496">_xlfn.IFS(C496&gt;=10,7%,C496&gt;=7,5%,C496&lt;7,0%)</f>
        <v>7.0000000000000007E-2</v>
      </c>
    </row>
    <row r="497" spans="1:6" x14ac:dyDescent="0.25">
      <c r="A497" s="4">
        <v>44881</v>
      </c>
      <c r="B497" s="5" t="s">
        <v>26</v>
      </c>
      <c r="C497" s="5">
        <v>8</v>
      </c>
      <c r="D497" s="5" t="s">
        <v>63</v>
      </c>
      <c r="E497" s="5" t="s">
        <v>63</v>
      </c>
      <c r="F497" s="6" cm="1">
        <f t="array" ref="F497">_xlfn.IFS(C497&gt;=10,7%,C497&gt;=7,5%,C497&lt;7,0%)</f>
        <v>0.05</v>
      </c>
    </row>
    <row r="498" spans="1:6" x14ac:dyDescent="0.25">
      <c r="A498" s="4">
        <v>44883</v>
      </c>
      <c r="B498" s="5" t="s">
        <v>45</v>
      </c>
      <c r="C498" s="5">
        <v>8</v>
      </c>
      <c r="D498" s="5" t="s">
        <v>65</v>
      </c>
      <c r="E498" s="5" t="s">
        <v>64</v>
      </c>
      <c r="F498" s="6" cm="1">
        <f t="array" ref="F498">_xlfn.IFS(C498&gt;=10,7%,C498&gt;=7,5%,C498&lt;7,0%)</f>
        <v>0.05</v>
      </c>
    </row>
    <row r="499" spans="1:6" x14ac:dyDescent="0.25">
      <c r="A499" s="4">
        <v>44886</v>
      </c>
      <c r="B499" s="5" t="s">
        <v>29</v>
      </c>
      <c r="C499" s="5">
        <v>6</v>
      </c>
      <c r="D499" s="5" t="s">
        <v>65</v>
      </c>
      <c r="E499" s="5" t="s">
        <v>64</v>
      </c>
      <c r="F499" s="6" cm="1">
        <f t="array" ref="F499">_xlfn.IFS(C499&gt;=10,7%,C499&gt;=7,5%,C499&lt;7,0%)</f>
        <v>0</v>
      </c>
    </row>
    <row r="500" spans="1:6" x14ac:dyDescent="0.25">
      <c r="A500" s="4">
        <v>44888</v>
      </c>
      <c r="B500" s="5" t="s">
        <v>47</v>
      </c>
      <c r="C500" s="5">
        <v>12</v>
      </c>
      <c r="D500" s="5" t="s">
        <v>63</v>
      </c>
      <c r="E500" s="5" t="s">
        <v>63</v>
      </c>
      <c r="F500" s="6" cm="1">
        <f t="array" ref="F500">_xlfn.IFS(C500&gt;=10,7%,C500&gt;=7,5%,C500&lt;7,0%)</f>
        <v>7.0000000000000007E-2</v>
      </c>
    </row>
    <row r="501" spans="1:6" x14ac:dyDescent="0.25">
      <c r="A501" s="4">
        <v>44890</v>
      </c>
      <c r="B501" s="5" t="s">
        <v>9</v>
      </c>
      <c r="C501" s="5">
        <v>5</v>
      </c>
      <c r="D501" s="5" t="s">
        <v>65</v>
      </c>
      <c r="E501" s="5" t="s">
        <v>64</v>
      </c>
      <c r="F501" s="6" cm="1">
        <f t="array" ref="F501">_xlfn.IFS(C501&gt;=10,7%,C501&gt;=7,5%,C501&lt;7,0%)</f>
        <v>0</v>
      </c>
    </row>
    <row r="502" spans="1:6" x14ac:dyDescent="0.25">
      <c r="A502" s="4">
        <v>44891</v>
      </c>
      <c r="B502" s="5" t="s">
        <v>43</v>
      </c>
      <c r="C502" s="5">
        <v>5</v>
      </c>
      <c r="D502" s="5" t="s">
        <v>65</v>
      </c>
      <c r="E502" s="5" t="s">
        <v>63</v>
      </c>
      <c r="F502" s="6" cm="1">
        <f t="array" ref="F502">_xlfn.IFS(C502&gt;=10,7%,C502&gt;=7,5%,C502&lt;7,0%)</f>
        <v>0</v>
      </c>
    </row>
    <row r="503" spans="1:6" x14ac:dyDescent="0.25">
      <c r="A503" s="4">
        <v>44892</v>
      </c>
      <c r="B503" s="5" t="s">
        <v>45</v>
      </c>
      <c r="C503" s="5">
        <v>15</v>
      </c>
      <c r="D503" s="5" t="s">
        <v>65</v>
      </c>
      <c r="E503" s="5" t="s">
        <v>63</v>
      </c>
      <c r="F503" s="6" cm="1">
        <f t="array" ref="F503">_xlfn.IFS(C503&gt;=10,7%,C503&gt;=7,5%,C503&lt;7,0%)</f>
        <v>7.0000000000000007E-2</v>
      </c>
    </row>
    <row r="504" spans="1:6" x14ac:dyDescent="0.25">
      <c r="A504" s="4">
        <v>44893</v>
      </c>
      <c r="B504" s="5" t="s">
        <v>42</v>
      </c>
      <c r="C504" s="5">
        <v>8</v>
      </c>
      <c r="D504" s="5" t="s">
        <v>65</v>
      </c>
      <c r="E504" s="5" t="s">
        <v>64</v>
      </c>
      <c r="F504" s="6" cm="1">
        <f t="array" ref="F504">_xlfn.IFS(C504&gt;=10,7%,C504&gt;=7,5%,C504&lt;7,0%)</f>
        <v>0.05</v>
      </c>
    </row>
    <row r="505" spans="1:6" x14ac:dyDescent="0.25">
      <c r="A505" s="4">
        <v>44895</v>
      </c>
      <c r="B505" s="5" t="s">
        <v>24</v>
      </c>
      <c r="C505" s="5">
        <v>2</v>
      </c>
      <c r="D505" s="5" t="s">
        <v>65</v>
      </c>
      <c r="E505" s="5" t="s">
        <v>63</v>
      </c>
      <c r="F505" s="6" cm="1">
        <f t="array" ref="F505">_xlfn.IFS(C505&gt;=10,7%,C505&gt;=7,5%,C505&lt;7,0%)</f>
        <v>0</v>
      </c>
    </row>
    <row r="506" spans="1:6" x14ac:dyDescent="0.25">
      <c r="A506" s="4">
        <v>44898</v>
      </c>
      <c r="B506" s="5" t="s">
        <v>39</v>
      </c>
      <c r="C506" s="5">
        <v>5</v>
      </c>
      <c r="D506" s="5" t="s">
        <v>62</v>
      </c>
      <c r="E506" s="5" t="s">
        <v>64</v>
      </c>
      <c r="F506" s="6" cm="1">
        <f t="array" ref="F506">_xlfn.IFS(C506&gt;=10,7%,C506&gt;=7,5%,C506&lt;7,0%)</f>
        <v>0</v>
      </c>
    </row>
    <row r="507" spans="1:6" x14ac:dyDescent="0.25">
      <c r="A507" s="4">
        <v>44899</v>
      </c>
      <c r="B507" s="5" t="s">
        <v>36</v>
      </c>
      <c r="C507" s="5">
        <v>10</v>
      </c>
      <c r="D507" s="5" t="s">
        <v>65</v>
      </c>
      <c r="E507" s="5" t="s">
        <v>64</v>
      </c>
      <c r="F507" s="6" cm="1">
        <f t="array" ref="F507">_xlfn.IFS(C507&gt;=10,7%,C507&gt;=7,5%,C507&lt;7,0%)</f>
        <v>7.0000000000000007E-2</v>
      </c>
    </row>
    <row r="508" spans="1:6" x14ac:dyDescent="0.25">
      <c r="A508" s="4">
        <v>44899</v>
      </c>
      <c r="B508" s="5" t="s">
        <v>56</v>
      </c>
      <c r="C508" s="5">
        <v>15</v>
      </c>
      <c r="D508" s="5" t="s">
        <v>65</v>
      </c>
      <c r="E508" s="5" t="s">
        <v>64</v>
      </c>
      <c r="F508" s="6" cm="1">
        <f t="array" ref="F508">_xlfn.IFS(C508&gt;=10,7%,C508&gt;=7,5%,C508&lt;7,0%)</f>
        <v>7.0000000000000007E-2</v>
      </c>
    </row>
    <row r="509" spans="1:6" x14ac:dyDescent="0.25">
      <c r="A509" s="4">
        <v>44902</v>
      </c>
      <c r="B509" s="5" t="s">
        <v>50</v>
      </c>
      <c r="C509" s="5">
        <v>12</v>
      </c>
      <c r="D509" s="5" t="s">
        <v>65</v>
      </c>
      <c r="E509" s="5" t="s">
        <v>64</v>
      </c>
      <c r="F509" s="6" cm="1">
        <f t="array" ref="F509">_xlfn.IFS(C509&gt;=10,7%,C509&gt;=7,5%,C509&lt;7,0%)</f>
        <v>7.0000000000000007E-2</v>
      </c>
    </row>
    <row r="510" spans="1:6" x14ac:dyDescent="0.25">
      <c r="A510" s="4">
        <v>44902</v>
      </c>
      <c r="B510" s="5" t="s">
        <v>25</v>
      </c>
      <c r="C510" s="5">
        <v>13</v>
      </c>
      <c r="D510" s="5" t="s">
        <v>65</v>
      </c>
      <c r="E510" s="5" t="s">
        <v>63</v>
      </c>
      <c r="F510" s="6" cm="1">
        <f t="array" ref="F510">_xlfn.IFS(C510&gt;=10,7%,C510&gt;=7,5%,C510&lt;7,0%)</f>
        <v>7.0000000000000007E-2</v>
      </c>
    </row>
    <row r="511" spans="1:6" x14ac:dyDescent="0.25">
      <c r="A511" s="4">
        <v>44902</v>
      </c>
      <c r="B511" s="5" t="s">
        <v>50</v>
      </c>
      <c r="C511" s="5">
        <v>5</v>
      </c>
      <c r="D511" s="5" t="s">
        <v>65</v>
      </c>
      <c r="E511" s="5" t="s">
        <v>64</v>
      </c>
      <c r="F511" s="6" cm="1">
        <f t="array" ref="F511">_xlfn.IFS(C511&gt;=10,7%,C511&gt;=7,5%,C511&lt;7,0%)</f>
        <v>0</v>
      </c>
    </row>
    <row r="512" spans="1:6" x14ac:dyDescent="0.25">
      <c r="A512" s="4">
        <v>44906</v>
      </c>
      <c r="B512" s="5" t="s">
        <v>38</v>
      </c>
      <c r="C512" s="5">
        <v>5</v>
      </c>
      <c r="D512" s="5" t="s">
        <v>65</v>
      </c>
      <c r="E512" s="5" t="s">
        <v>63</v>
      </c>
      <c r="F512" s="6" cm="1">
        <f t="array" ref="F512">_xlfn.IFS(C512&gt;=10,7%,C512&gt;=7,5%,C512&lt;7,0%)</f>
        <v>0</v>
      </c>
    </row>
    <row r="513" spans="1:6" x14ac:dyDescent="0.25">
      <c r="A513" s="4">
        <v>44906</v>
      </c>
      <c r="B513" s="5" t="s">
        <v>22</v>
      </c>
      <c r="C513" s="5">
        <v>9</v>
      </c>
      <c r="D513" s="5" t="s">
        <v>62</v>
      </c>
      <c r="E513" s="5" t="s">
        <v>63</v>
      </c>
      <c r="F513" s="6" cm="1">
        <f t="array" ref="F513">_xlfn.IFS(C513&gt;=10,7%,C513&gt;=7,5%,C513&lt;7,0%)</f>
        <v>0.05</v>
      </c>
    </row>
    <row r="514" spans="1:6" x14ac:dyDescent="0.25">
      <c r="A514" s="4">
        <v>44906</v>
      </c>
      <c r="B514" s="5" t="s">
        <v>23</v>
      </c>
      <c r="C514" s="5">
        <v>10</v>
      </c>
      <c r="D514" s="5" t="s">
        <v>63</v>
      </c>
      <c r="E514" s="5" t="s">
        <v>64</v>
      </c>
      <c r="F514" s="6" cm="1">
        <f t="array" ref="F514">_xlfn.IFS(C514&gt;=10,7%,C514&gt;=7,5%,C514&lt;7,0%)</f>
        <v>7.0000000000000007E-2</v>
      </c>
    </row>
    <row r="515" spans="1:6" x14ac:dyDescent="0.25">
      <c r="A515" s="4">
        <v>44907</v>
      </c>
      <c r="B515" s="5" t="s">
        <v>41</v>
      </c>
      <c r="C515" s="5">
        <v>9</v>
      </c>
      <c r="D515" s="5" t="s">
        <v>62</v>
      </c>
      <c r="E515" s="5" t="s">
        <v>64</v>
      </c>
      <c r="F515" s="6" cm="1">
        <f t="array" ref="F515">_xlfn.IFS(C515&gt;=10,7%,C515&gt;=7,5%,C515&lt;7,0%)</f>
        <v>0.05</v>
      </c>
    </row>
    <row r="516" spans="1:6" x14ac:dyDescent="0.25">
      <c r="A516" s="4">
        <v>44907</v>
      </c>
      <c r="B516" s="5" t="s">
        <v>53</v>
      </c>
      <c r="C516" s="5">
        <v>10</v>
      </c>
      <c r="D516" s="5" t="s">
        <v>62</v>
      </c>
      <c r="E516" s="5" t="s">
        <v>63</v>
      </c>
      <c r="F516" s="6" cm="1">
        <f t="array" ref="F516">_xlfn.IFS(C516&gt;=10,7%,C516&gt;=7,5%,C516&lt;7,0%)</f>
        <v>7.0000000000000007E-2</v>
      </c>
    </row>
    <row r="517" spans="1:6" x14ac:dyDescent="0.25">
      <c r="A517" s="4">
        <v>44909</v>
      </c>
      <c r="B517" s="5" t="s">
        <v>11</v>
      </c>
      <c r="C517" s="5">
        <v>4</v>
      </c>
      <c r="D517" s="5" t="s">
        <v>65</v>
      </c>
      <c r="E517" s="5" t="s">
        <v>64</v>
      </c>
      <c r="F517" s="6" cm="1">
        <f t="array" ref="F517">_xlfn.IFS(C517&gt;=10,7%,C517&gt;=7,5%,C517&lt;7,0%)</f>
        <v>0</v>
      </c>
    </row>
    <row r="518" spans="1:6" x14ac:dyDescent="0.25">
      <c r="A518" s="4">
        <v>44910</v>
      </c>
      <c r="B518" s="5" t="s">
        <v>16</v>
      </c>
      <c r="C518" s="5">
        <v>13</v>
      </c>
      <c r="D518" s="5" t="s">
        <v>65</v>
      </c>
      <c r="E518" s="5" t="s">
        <v>63</v>
      </c>
      <c r="F518" s="6" cm="1">
        <f t="array" ref="F518">_xlfn.IFS(C518&gt;=10,7%,C518&gt;=7,5%,C518&lt;7,0%)</f>
        <v>7.0000000000000007E-2</v>
      </c>
    </row>
    <row r="519" spans="1:6" x14ac:dyDescent="0.25">
      <c r="A519" s="4">
        <v>44914</v>
      </c>
      <c r="B519" s="5" t="s">
        <v>56</v>
      </c>
      <c r="C519" s="5">
        <v>7</v>
      </c>
      <c r="D519" s="5" t="s">
        <v>65</v>
      </c>
      <c r="E519" s="5" t="s">
        <v>63</v>
      </c>
      <c r="F519" s="6" cm="1">
        <f t="array" ref="F519">_xlfn.IFS(C519&gt;=10,7%,C519&gt;=7,5%,C519&lt;7,0%)</f>
        <v>0.05</v>
      </c>
    </row>
    <row r="520" spans="1:6" x14ac:dyDescent="0.25">
      <c r="A520" s="4">
        <v>44914</v>
      </c>
      <c r="B520" s="5" t="s">
        <v>20</v>
      </c>
      <c r="C520" s="5">
        <v>14</v>
      </c>
      <c r="D520" s="5" t="s">
        <v>65</v>
      </c>
      <c r="E520" s="5" t="s">
        <v>64</v>
      </c>
      <c r="F520" s="6" cm="1">
        <f t="array" ref="F520">_xlfn.IFS(C520&gt;=10,7%,C520&gt;=7,5%,C520&lt;7,0%)</f>
        <v>7.0000000000000007E-2</v>
      </c>
    </row>
    <row r="521" spans="1:6" x14ac:dyDescent="0.25">
      <c r="A521" s="4">
        <v>44914</v>
      </c>
      <c r="B521" s="5" t="s">
        <v>16</v>
      </c>
      <c r="C521" s="5">
        <v>11</v>
      </c>
      <c r="D521" s="5" t="s">
        <v>63</v>
      </c>
      <c r="E521" s="5" t="s">
        <v>63</v>
      </c>
      <c r="F521" s="6" cm="1">
        <f t="array" ref="F521">_xlfn.IFS(C521&gt;=10,7%,C521&gt;=7,5%,C521&lt;7,0%)</f>
        <v>7.0000000000000007E-2</v>
      </c>
    </row>
    <row r="522" spans="1:6" x14ac:dyDescent="0.25">
      <c r="A522" s="4">
        <v>44916</v>
      </c>
      <c r="B522" s="5" t="s">
        <v>13</v>
      </c>
      <c r="C522" s="5">
        <v>10</v>
      </c>
      <c r="D522" s="5" t="s">
        <v>65</v>
      </c>
      <c r="E522" s="5" t="s">
        <v>63</v>
      </c>
      <c r="F522" s="6" cm="1">
        <f t="array" ref="F522">_xlfn.IFS(C522&gt;=10,7%,C522&gt;=7,5%,C522&lt;7,0%)</f>
        <v>7.0000000000000007E-2</v>
      </c>
    </row>
    <row r="523" spans="1:6" x14ac:dyDescent="0.25">
      <c r="A523" s="4">
        <v>44924</v>
      </c>
      <c r="B523" s="5" t="s">
        <v>15</v>
      </c>
      <c r="C523" s="5">
        <v>15</v>
      </c>
      <c r="D523" s="5" t="s">
        <v>65</v>
      </c>
      <c r="E523" s="5" t="s">
        <v>63</v>
      </c>
      <c r="F523" s="6" cm="1">
        <f t="array" ref="F523">_xlfn.IFS(C523&gt;=10,7%,C523&gt;=7,5%,C523&lt;7,0%)</f>
        <v>7.0000000000000007E-2</v>
      </c>
    </row>
    <row r="524" spans="1:6" x14ac:dyDescent="0.25">
      <c r="A524" s="4">
        <v>44924</v>
      </c>
      <c r="B524" s="5" t="s">
        <v>54</v>
      </c>
      <c r="C524" s="5">
        <v>1</v>
      </c>
      <c r="D524" s="5" t="s">
        <v>62</v>
      </c>
      <c r="E524" s="5" t="s">
        <v>64</v>
      </c>
      <c r="F524" s="6" cm="1">
        <f t="array" ref="F524">_xlfn.IFS(C524&gt;=10,7%,C524&gt;=7,5%,C524&lt;7,0%)</f>
        <v>0</v>
      </c>
    </row>
    <row r="525" spans="1:6" x14ac:dyDescent="0.25">
      <c r="A525" s="4">
        <v>44925</v>
      </c>
      <c r="B525" s="5" t="s">
        <v>53</v>
      </c>
      <c r="C525" s="5">
        <v>14</v>
      </c>
      <c r="D525" s="5" t="s">
        <v>65</v>
      </c>
      <c r="E525" s="5" t="s">
        <v>63</v>
      </c>
      <c r="F525" s="6" cm="1">
        <f t="array" ref="F525">_xlfn.IFS(C525&gt;=10,7%,C525&gt;=7,5%,C525&lt;7,0%)</f>
        <v>7.0000000000000007E-2</v>
      </c>
    </row>
    <row r="526" spans="1:6" x14ac:dyDescent="0.25">
      <c r="A526" s="4">
        <v>44926</v>
      </c>
      <c r="B526" s="5" t="s">
        <v>44</v>
      </c>
      <c r="C526" s="5">
        <v>12</v>
      </c>
      <c r="D526" s="5" t="s">
        <v>63</v>
      </c>
      <c r="E526" s="5" t="s">
        <v>63</v>
      </c>
      <c r="F526" s="6" cm="1">
        <f t="array" ref="F526">_xlfn.IFS(C526&gt;=10,7%,C526&gt;=7,5%,C526&lt;7,0%)</f>
        <v>7.0000000000000007E-2</v>
      </c>
    </row>
    <row r="527" spans="1:6" x14ac:dyDescent="0.25">
      <c r="A527" s="4">
        <v>44926</v>
      </c>
      <c r="B527" s="5" t="s">
        <v>20</v>
      </c>
      <c r="C527" s="5">
        <v>6</v>
      </c>
      <c r="D527" s="5" t="s">
        <v>63</v>
      </c>
      <c r="E527" s="5" t="s">
        <v>63</v>
      </c>
      <c r="F527" s="6" cm="1">
        <f t="array" ref="F527">_xlfn.IFS(C527&gt;=10,7%,C527&gt;=7,5%,C527&lt;7,0%)</f>
        <v>0</v>
      </c>
    </row>
    <row r="528" spans="1:6" x14ac:dyDescent="0.25">
      <c r="A528" s="7">
        <v>44926</v>
      </c>
      <c r="B528" s="5" t="s">
        <v>20</v>
      </c>
      <c r="C528" s="8">
        <v>3</v>
      </c>
      <c r="D528" s="8" t="s">
        <v>62</v>
      </c>
      <c r="E528" s="8" t="s">
        <v>64</v>
      </c>
      <c r="F528" s="6" cm="1">
        <f t="array" ref="F528">_xlfn.IFS(C528&gt;=10,7%,C528&gt;=7,5%,C528&lt;7,0%)</f>
        <v>0</v>
      </c>
    </row>
    <row r="535" spans="3:3" x14ac:dyDescent="0.25">
      <c r="C535" s="17"/>
    </row>
    <row r="536" spans="3:3" x14ac:dyDescent="0.25">
      <c r="C536" s="17"/>
    </row>
    <row r="537" spans="3:3" x14ac:dyDescent="0.25">
      <c r="C537" s="17"/>
    </row>
    <row r="538" spans="3:3" x14ac:dyDescent="0.25">
      <c r="C538" s="17"/>
    </row>
    <row r="539" spans="3:3" x14ac:dyDescent="0.25">
      <c r="C539" s="17"/>
    </row>
    <row r="540" spans="3:3" x14ac:dyDescent="0.25">
      <c r="C540" s="17"/>
    </row>
    <row r="541" spans="3:3" x14ac:dyDescent="0.25">
      <c r="C541" s="17"/>
    </row>
  </sheetData>
  <autoFilter ref="A1:F528" xr:uid="{E1C103D3-101E-4C38-9C68-765DB18B8E45}"/>
  <phoneticPr fontId="3" type="noConversion"/>
  <dataValidations count="3">
    <dataValidation type="list" allowBlank="1" showInputMessage="1" sqref="D2:D528" xr:uid="{EDD1E75A-97D5-4C03-ABBA-394DADA83F1C}">
      <formula1>"Online,Wholesaler,Direct Sales"</formula1>
    </dataValidation>
    <dataValidation type="whole" allowBlank="1" showInputMessage="1" showErrorMessage="1" sqref="C2:C528" xr:uid="{D72F38D5-2A16-4F14-B7D0-CAE213530178}">
      <formula1>1</formula1>
      <formula2>1000</formula2>
    </dataValidation>
    <dataValidation type="list" allowBlank="1" showInputMessage="1" showErrorMessage="1" sqref="E2:E528" xr:uid="{629A2759-B56C-4664-8F82-D2D5473FC426}">
      <formula1>"Online,Cash"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9BBC-7AC2-4B0B-9BC1-EFAC5798E980}">
  <dimension ref="B2:P1048576"/>
  <sheetViews>
    <sheetView zoomScale="80" zoomScaleNormal="80" workbookViewId="0">
      <selection activeCell="D4" sqref="D4"/>
    </sheetView>
  </sheetViews>
  <sheetFormatPr defaultRowHeight="15" x14ac:dyDescent="0.25"/>
  <cols>
    <col min="2" max="2" width="10.5703125" bestFit="1" customWidth="1"/>
    <col min="3" max="3" width="10.5703125" customWidth="1"/>
    <col min="4" max="4" width="22.7109375" bestFit="1" customWidth="1"/>
    <col min="5" max="5" width="12.85546875" bestFit="1" customWidth="1"/>
    <col min="6" max="6" width="12.85546875" customWidth="1"/>
    <col min="7" max="7" width="10.85546875" bestFit="1" customWidth="1"/>
    <col min="8" max="8" width="14.42578125" bestFit="1" customWidth="1"/>
    <col min="9" max="9" width="20.5703125" bestFit="1" customWidth="1"/>
    <col min="10" max="10" width="16" bestFit="1" customWidth="1"/>
    <col min="11" max="11" width="12.28515625" bestFit="1" customWidth="1"/>
    <col min="12" max="12" width="13.7109375" bestFit="1" customWidth="1"/>
    <col min="13" max="13" width="16" bestFit="1" customWidth="1"/>
    <col min="14" max="14" width="16" customWidth="1"/>
    <col min="15" max="15" width="19" bestFit="1" customWidth="1"/>
    <col min="16" max="16" width="12.28515625" bestFit="1" customWidth="1"/>
  </cols>
  <sheetData>
    <row r="2" spans="2:16" x14ac:dyDescent="0.25">
      <c r="B2" s="1" t="s">
        <v>57</v>
      </c>
      <c r="C2" s="2" t="s">
        <v>96</v>
      </c>
      <c r="D2" s="2" t="s">
        <v>93</v>
      </c>
      <c r="E2" s="2" t="s">
        <v>72</v>
      </c>
      <c r="F2" s="14" t="s">
        <v>0</v>
      </c>
      <c r="G2" s="2" t="s">
        <v>58</v>
      </c>
      <c r="H2" s="2" t="s">
        <v>59</v>
      </c>
      <c r="I2" s="2" t="s">
        <v>60</v>
      </c>
      <c r="J2" s="3" t="s">
        <v>61</v>
      </c>
      <c r="K2" s="15" t="s">
        <v>1</v>
      </c>
      <c r="L2" s="15" t="s">
        <v>2</v>
      </c>
      <c r="M2" s="15" t="s">
        <v>3</v>
      </c>
      <c r="N2" s="15" t="s">
        <v>73</v>
      </c>
      <c r="O2" s="15" t="s">
        <v>74</v>
      </c>
      <c r="P2" s="16" t="s">
        <v>70</v>
      </c>
    </row>
    <row r="3" spans="2:16" x14ac:dyDescent="0.25">
      <c r="B3" s="4">
        <v>44197</v>
      </c>
      <c r="C3" s="5">
        <f>YEAR(B3)</f>
        <v>2021</v>
      </c>
      <c r="D3" s="5">
        <f>ROUNDUP(MONTH(B3)/3,0)</f>
        <v>1</v>
      </c>
      <c r="E3" s="5" t="s">
        <v>42</v>
      </c>
      <c r="F3" t="str">
        <f>VLOOKUP($E3,Table1[],2,FALSE)</f>
        <v>Category04</v>
      </c>
      <c r="G3" s="5">
        <v>9</v>
      </c>
      <c r="H3" s="5" t="s">
        <v>62</v>
      </c>
      <c r="I3" s="5" t="s">
        <v>63</v>
      </c>
      <c r="J3" s="6" cm="1">
        <f t="array" ref="J3">_xlfn.IFS(G3&gt;=10,7%,G3&gt;=7,5%,G3&lt;7,0%)</f>
        <v>0.05</v>
      </c>
      <c r="K3" t="str">
        <f>VLOOKUP($E3,Table1[],3,FALSE)</f>
        <v>Kg</v>
      </c>
      <c r="L3">
        <f>VLOOKUP($E3,Table1[],4,FALSE)</f>
        <v>93</v>
      </c>
      <c r="M3">
        <f>VLOOKUP($E3,Table1[],5,FALSE)</f>
        <v>104.16</v>
      </c>
      <c r="N3">
        <f>L3*G3</f>
        <v>837</v>
      </c>
      <c r="O3">
        <f>(G3*M3)-(G3*M3*J3)</f>
        <v>890.56799999999998</v>
      </c>
      <c r="P3">
        <f>O3-N3</f>
        <v>53.567999999999984</v>
      </c>
    </row>
    <row r="4" spans="2:16" x14ac:dyDescent="0.25">
      <c r="B4" s="4">
        <v>44198</v>
      </c>
      <c r="C4" s="5">
        <f t="shared" ref="C4:C67" si="0">YEAR(B4)</f>
        <v>2021</v>
      </c>
      <c r="D4" s="5">
        <f t="shared" ref="D4:D67" si="1">ROUNDUP(MONTH(B4)/3,0)</f>
        <v>1</v>
      </c>
      <c r="E4" s="5" t="s">
        <v>50</v>
      </c>
      <c r="F4" t="str">
        <f>VLOOKUP(E4,Table1[],2,FALSE)</f>
        <v>Category05</v>
      </c>
      <c r="G4" s="5">
        <v>15</v>
      </c>
      <c r="H4" s="5" t="s">
        <v>63</v>
      </c>
      <c r="I4" s="5" t="s">
        <v>64</v>
      </c>
      <c r="J4" s="6" cm="1">
        <f t="array" ref="J4">_xlfn.IFS(G4&gt;=10,7%,G4&gt;=7,5%,G4&lt;7,0%)</f>
        <v>7.0000000000000007E-2</v>
      </c>
      <c r="K4" t="str">
        <f>VLOOKUP($E4,Table1[],3,FALSE)</f>
        <v>Kg</v>
      </c>
      <c r="L4">
        <f>VLOOKUP($E4,Table1[],4,FALSE)</f>
        <v>72</v>
      </c>
      <c r="M4">
        <f>VLOOKUP($E4,Table1[],5,FALSE)</f>
        <v>79.92</v>
      </c>
      <c r="N4">
        <f t="shared" ref="N4:N67" si="2">L4*G4</f>
        <v>1080</v>
      </c>
      <c r="O4">
        <f>(G4*M4)-(G4*M4*J4)</f>
        <v>1114.884</v>
      </c>
      <c r="P4">
        <f t="shared" ref="P4:P67" si="3">O4-N4</f>
        <v>34.884000000000015</v>
      </c>
    </row>
    <row r="5" spans="2:16" x14ac:dyDescent="0.25">
      <c r="B5" s="4">
        <v>44198</v>
      </c>
      <c r="C5" s="5">
        <f t="shared" si="0"/>
        <v>2021</v>
      </c>
      <c r="D5" s="5">
        <f t="shared" si="1"/>
        <v>1</v>
      </c>
      <c r="E5" s="5" t="s">
        <v>22</v>
      </c>
      <c r="F5" t="str">
        <f>VLOOKUP(E5,Table1[],2,FALSE)</f>
        <v>Category02</v>
      </c>
      <c r="G5" s="5">
        <v>6</v>
      </c>
      <c r="H5" s="5" t="s">
        <v>65</v>
      </c>
      <c r="I5" s="5" t="s">
        <v>64</v>
      </c>
      <c r="J5" s="6" cm="1">
        <f t="array" ref="J5">_xlfn.IFS(G5&gt;=10,7%,G5&gt;=7,5%,G5&lt;7,0%)</f>
        <v>0</v>
      </c>
      <c r="K5" t="str">
        <f>VLOOKUP($E5,Table1[],3,FALSE)</f>
        <v>Kg</v>
      </c>
      <c r="L5">
        <f>VLOOKUP($E5,Table1[],4,FALSE)</f>
        <v>112</v>
      </c>
      <c r="M5">
        <f>VLOOKUP($E5,Table1[],5,FALSE)</f>
        <v>122.08</v>
      </c>
      <c r="N5">
        <f t="shared" si="2"/>
        <v>672</v>
      </c>
      <c r="O5">
        <f t="shared" ref="O5:O67" si="4">(G5*M5)-(G5*M5*J5)</f>
        <v>732.48</v>
      </c>
      <c r="P5">
        <f t="shared" si="3"/>
        <v>60.480000000000018</v>
      </c>
    </row>
    <row r="6" spans="2:16" x14ac:dyDescent="0.25">
      <c r="B6" s="4">
        <v>44199</v>
      </c>
      <c r="C6" s="5">
        <f t="shared" si="0"/>
        <v>2021</v>
      </c>
      <c r="D6" s="5">
        <f t="shared" si="1"/>
        <v>1</v>
      </c>
      <c r="E6" s="5" t="s">
        <v>9</v>
      </c>
      <c r="F6" t="str">
        <f>VLOOKUP(E6,Table1[],2,FALSE)</f>
        <v>Category01</v>
      </c>
      <c r="G6" s="5">
        <v>5</v>
      </c>
      <c r="H6" s="5" t="s">
        <v>65</v>
      </c>
      <c r="I6" s="5" t="s">
        <v>63</v>
      </c>
      <c r="J6" s="6" cm="1">
        <f t="array" ref="J6">_xlfn.IFS(G6&gt;=10,7%,G6&gt;=7,5%,G6&lt;7,0%)</f>
        <v>0</v>
      </c>
      <c r="K6" t="str">
        <f>VLOOKUP($E6,Table1[],3,FALSE)</f>
        <v>Lt</v>
      </c>
      <c r="L6">
        <f>VLOOKUP($E6,Table1[],4,FALSE)</f>
        <v>44</v>
      </c>
      <c r="M6">
        <f>VLOOKUP($E6,Table1[],5,FALSE)</f>
        <v>48.84</v>
      </c>
      <c r="N6">
        <f t="shared" si="2"/>
        <v>220</v>
      </c>
      <c r="O6">
        <f t="shared" si="4"/>
        <v>244.20000000000002</v>
      </c>
      <c r="P6">
        <f t="shared" si="3"/>
        <v>24.200000000000017</v>
      </c>
    </row>
    <row r="7" spans="2:16" x14ac:dyDescent="0.25">
      <c r="B7" s="4">
        <v>44200</v>
      </c>
      <c r="C7" s="5">
        <f t="shared" si="0"/>
        <v>2021</v>
      </c>
      <c r="D7" s="5">
        <f t="shared" si="1"/>
        <v>1</v>
      </c>
      <c r="E7" s="5" t="s">
        <v>46</v>
      </c>
      <c r="F7" t="str">
        <f>VLOOKUP(E7,Table1[],2,FALSE)</f>
        <v>Category04</v>
      </c>
      <c r="G7" s="5">
        <v>12</v>
      </c>
      <c r="H7" s="5" t="s">
        <v>63</v>
      </c>
      <c r="I7" s="5" t="s">
        <v>63</v>
      </c>
      <c r="J7" s="6" cm="1">
        <f t="array" ref="J7">_xlfn.IFS(G7&gt;=10,7%,G7&gt;=7,5%,G7&lt;7,0%)</f>
        <v>7.0000000000000007E-2</v>
      </c>
      <c r="K7" t="str">
        <f>VLOOKUP($E7,Table1[],3,FALSE)</f>
        <v>No.</v>
      </c>
      <c r="L7">
        <f>VLOOKUP($E7,Table1[],4,FALSE)</f>
        <v>5</v>
      </c>
      <c r="M7">
        <f>VLOOKUP($E7,Table1[],5,FALSE)</f>
        <v>6.7</v>
      </c>
      <c r="N7">
        <f t="shared" si="2"/>
        <v>60</v>
      </c>
      <c r="O7">
        <f t="shared" si="4"/>
        <v>74.772000000000006</v>
      </c>
      <c r="P7">
        <f t="shared" si="3"/>
        <v>14.772000000000006</v>
      </c>
    </row>
    <row r="8" spans="2:16" x14ac:dyDescent="0.25">
      <c r="B8" s="4">
        <v>44205</v>
      </c>
      <c r="C8" s="5">
        <f t="shared" si="0"/>
        <v>2021</v>
      </c>
      <c r="D8" s="5">
        <f t="shared" si="1"/>
        <v>1</v>
      </c>
      <c r="E8" s="5" t="s">
        <v>42</v>
      </c>
      <c r="F8" t="str">
        <f>VLOOKUP(E8,Table1[],2,FALSE)</f>
        <v>Category04</v>
      </c>
      <c r="G8" s="5">
        <v>1</v>
      </c>
      <c r="H8" s="5" t="s">
        <v>65</v>
      </c>
      <c r="I8" s="5" t="s">
        <v>64</v>
      </c>
      <c r="J8" s="6" cm="1">
        <f t="array" ref="J8">_xlfn.IFS(G8&gt;=10,7%,G8&gt;=7,5%,G8&lt;7,0%)</f>
        <v>0</v>
      </c>
      <c r="K8" t="str">
        <f>VLOOKUP($E8,Table1[],3,FALSE)</f>
        <v>Kg</v>
      </c>
      <c r="L8">
        <f>VLOOKUP($E8,Table1[],4,FALSE)</f>
        <v>93</v>
      </c>
      <c r="M8">
        <f>VLOOKUP($E8,Table1[],5,FALSE)</f>
        <v>104.16</v>
      </c>
      <c r="N8">
        <f t="shared" si="2"/>
        <v>93</v>
      </c>
      <c r="O8">
        <f t="shared" si="4"/>
        <v>104.16</v>
      </c>
      <c r="P8">
        <f t="shared" si="3"/>
        <v>11.159999999999997</v>
      </c>
    </row>
    <row r="9" spans="2:16" x14ac:dyDescent="0.25">
      <c r="B9" s="4">
        <v>44205</v>
      </c>
      <c r="C9" s="5">
        <f t="shared" si="0"/>
        <v>2021</v>
      </c>
      <c r="D9" s="5">
        <f t="shared" si="1"/>
        <v>1</v>
      </c>
      <c r="E9" s="5" t="s">
        <v>8</v>
      </c>
      <c r="F9" t="str">
        <f>VLOOKUP(E9,Table1[],2,FALSE)</f>
        <v>Category01</v>
      </c>
      <c r="G9" s="5">
        <v>8</v>
      </c>
      <c r="H9" s="5" t="s">
        <v>65</v>
      </c>
      <c r="I9" s="5" t="s">
        <v>64</v>
      </c>
      <c r="J9" s="6" cm="1">
        <f t="array" ref="J9">_xlfn.IFS(G9&gt;=10,7%,G9&gt;=7,5%,G9&lt;7,0%)</f>
        <v>0.05</v>
      </c>
      <c r="K9" t="str">
        <f>VLOOKUP($E9,Table1[],3,FALSE)</f>
        <v>Kg</v>
      </c>
      <c r="L9">
        <f>VLOOKUP($E9,Table1[],4,FALSE)</f>
        <v>71</v>
      </c>
      <c r="M9">
        <f>VLOOKUP($E9,Table1[],5,FALSE)</f>
        <v>80.94</v>
      </c>
      <c r="N9">
        <f t="shared" si="2"/>
        <v>568</v>
      </c>
      <c r="O9">
        <f t="shared" si="4"/>
        <v>615.14400000000001</v>
      </c>
      <c r="P9">
        <f t="shared" si="3"/>
        <v>47.144000000000005</v>
      </c>
    </row>
    <row r="10" spans="2:16" x14ac:dyDescent="0.25">
      <c r="B10" s="4">
        <v>44205</v>
      </c>
      <c r="C10" s="5">
        <f t="shared" si="0"/>
        <v>2021</v>
      </c>
      <c r="D10" s="5">
        <f t="shared" si="1"/>
        <v>1</v>
      </c>
      <c r="E10" s="5" t="s">
        <v>35</v>
      </c>
      <c r="F10" t="str">
        <f>VLOOKUP(E10,Table1[],2,FALSE)</f>
        <v>Category03</v>
      </c>
      <c r="G10" s="5">
        <v>4</v>
      </c>
      <c r="H10" s="5" t="s">
        <v>65</v>
      </c>
      <c r="I10" s="5" t="s">
        <v>63</v>
      </c>
      <c r="J10" s="6" cm="1">
        <f t="array" ref="J10">_xlfn.IFS(G10&gt;=10,7%,G10&gt;=7,5%,G10&lt;7,0%)</f>
        <v>0</v>
      </c>
      <c r="K10" t="str">
        <f>VLOOKUP($E10,Table1[],3,FALSE)</f>
        <v>No.</v>
      </c>
      <c r="L10">
        <f>VLOOKUP($E10,Table1[],4,FALSE)</f>
        <v>7</v>
      </c>
      <c r="M10">
        <f>VLOOKUP($E10,Table1[],5,FALSE)</f>
        <v>8.33</v>
      </c>
      <c r="N10">
        <f t="shared" si="2"/>
        <v>28</v>
      </c>
      <c r="O10">
        <f t="shared" si="4"/>
        <v>33.32</v>
      </c>
      <c r="P10">
        <f t="shared" si="3"/>
        <v>5.32</v>
      </c>
    </row>
    <row r="11" spans="2:16" x14ac:dyDescent="0.25">
      <c r="B11" s="4">
        <v>44207</v>
      </c>
      <c r="C11" s="5">
        <f t="shared" si="0"/>
        <v>2021</v>
      </c>
      <c r="D11" s="5">
        <f t="shared" si="1"/>
        <v>1</v>
      </c>
      <c r="E11" s="5" t="s">
        <v>48</v>
      </c>
      <c r="F11" t="str">
        <f>VLOOKUP(E11,Table1[],2,FALSE)</f>
        <v>Category05</v>
      </c>
      <c r="G11" s="5">
        <v>3</v>
      </c>
      <c r="H11" s="5" t="s">
        <v>65</v>
      </c>
      <c r="I11" s="5" t="s">
        <v>64</v>
      </c>
      <c r="J11" s="6" cm="1">
        <f t="array" ref="J11">_xlfn.IFS(G11&gt;=10,7%,G11&gt;=7,5%,G11&lt;7,0%)</f>
        <v>0</v>
      </c>
      <c r="K11" t="str">
        <f>VLOOKUP($E11,Table1[],3,FALSE)</f>
        <v>Kg</v>
      </c>
      <c r="L11">
        <f>VLOOKUP($E11,Table1[],4,FALSE)</f>
        <v>67</v>
      </c>
      <c r="M11">
        <f>VLOOKUP($E11,Table1[],5,FALSE)</f>
        <v>85.76</v>
      </c>
      <c r="N11">
        <f t="shared" si="2"/>
        <v>201</v>
      </c>
      <c r="O11">
        <f t="shared" si="4"/>
        <v>257.28000000000003</v>
      </c>
      <c r="P11">
        <f t="shared" si="3"/>
        <v>56.28000000000003</v>
      </c>
    </row>
    <row r="12" spans="2:16" x14ac:dyDescent="0.25">
      <c r="B12" s="4">
        <v>44207</v>
      </c>
      <c r="C12" s="5">
        <f t="shared" si="0"/>
        <v>2021</v>
      </c>
      <c r="D12" s="5">
        <f t="shared" si="1"/>
        <v>1</v>
      </c>
      <c r="E12" s="5" t="s">
        <v>23</v>
      </c>
      <c r="F12" t="str">
        <f>VLOOKUP(E12,Table1[],2,FALSE)</f>
        <v>Category02</v>
      </c>
      <c r="G12" s="5">
        <v>4</v>
      </c>
      <c r="H12" s="5" t="s">
        <v>62</v>
      </c>
      <c r="I12" s="5" t="s">
        <v>63</v>
      </c>
      <c r="J12" s="6" cm="1">
        <f t="array" ref="J12">_xlfn.IFS(G12&gt;=10,7%,G12&gt;=7,5%,G12&lt;7,0%)</f>
        <v>0</v>
      </c>
      <c r="K12" t="str">
        <f>VLOOKUP($E12,Table1[],3,FALSE)</f>
        <v>Kg</v>
      </c>
      <c r="L12">
        <f>VLOOKUP($E12,Table1[],4,FALSE)</f>
        <v>112</v>
      </c>
      <c r="M12">
        <f>VLOOKUP($E12,Table1[],5,FALSE)</f>
        <v>146.72</v>
      </c>
      <c r="N12">
        <f t="shared" si="2"/>
        <v>448</v>
      </c>
      <c r="O12">
        <f t="shared" si="4"/>
        <v>586.88</v>
      </c>
      <c r="P12">
        <f t="shared" si="3"/>
        <v>138.88</v>
      </c>
    </row>
    <row r="13" spans="2:16" x14ac:dyDescent="0.25">
      <c r="B13" s="4">
        <v>44207</v>
      </c>
      <c r="C13" s="5">
        <f t="shared" si="0"/>
        <v>2021</v>
      </c>
      <c r="D13" s="5">
        <f t="shared" si="1"/>
        <v>1</v>
      </c>
      <c r="E13" s="5" t="s">
        <v>54</v>
      </c>
      <c r="F13" t="str">
        <f>VLOOKUP(E13,Table1[],2,FALSE)</f>
        <v>Category05</v>
      </c>
      <c r="G13" s="5">
        <v>4</v>
      </c>
      <c r="H13" s="5" t="s">
        <v>65</v>
      </c>
      <c r="I13" s="5" t="s">
        <v>64</v>
      </c>
      <c r="J13" s="6" cm="1">
        <f t="array" ref="J13">_xlfn.IFS(G13&gt;=10,7%,G13&gt;=7,5%,G13&lt;7,0%)</f>
        <v>0</v>
      </c>
      <c r="K13" t="str">
        <f>VLOOKUP($E13,Table1[],3,FALSE)</f>
        <v>Ft</v>
      </c>
      <c r="L13">
        <f>VLOOKUP($E13,Table1[],4,FALSE)</f>
        <v>120</v>
      </c>
      <c r="M13">
        <f>VLOOKUP($E13,Table1[],5,FALSE)</f>
        <v>162</v>
      </c>
      <c r="N13">
        <f t="shared" si="2"/>
        <v>480</v>
      </c>
      <c r="O13">
        <f t="shared" si="4"/>
        <v>648</v>
      </c>
      <c r="P13">
        <f t="shared" si="3"/>
        <v>168</v>
      </c>
    </row>
    <row r="14" spans="2:16" x14ac:dyDescent="0.25">
      <c r="B14" s="4">
        <v>44208</v>
      </c>
      <c r="C14" s="5">
        <f t="shared" si="0"/>
        <v>2021</v>
      </c>
      <c r="D14" s="5">
        <f t="shared" si="1"/>
        <v>1</v>
      </c>
      <c r="E14" s="5" t="s">
        <v>54</v>
      </c>
      <c r="F14" t="str">
        <f>VLOOKUP(E14,Table1[],2,FALSE)</f>
        <v>Category05</v>
      </c>
      <c r="G14" s="5">
        <v>10</v>
      </c>
      <c r="H14" s="5" t="s">
        <v>63</v>
      </c>
      <c r="I14" s="5" t="s">
        <v>64</v>
      </c>
      <c r="J14" s="6" cm="1">
        <f t="array" ref="J14">_xlfn.IFS(G14&gt;=10,7%,G14&gt;=7,5%,G14&lt;7,0%)</f>
        <v>7.0000000000000007E-2</v>
      </c>
      <c r="K14" t="str">
        <f>VLOOKUP($E14,Table1[],3,FALSE)</f>
        <v>Ft</v>
      </c>
      <c r="L14">
        <f>VLOOKUP($E14,Table1[],4,FALSE)</f>
        <v>120</v>
      </c>
      <c r="M14">
        <f>VLOOKUP($E14,Table1[],5,FALSE)</f>
        <v>162</v>
      </c>
      <c r="N14">
        <f t="shared" si="2"/>
        <v>1200</v>
      </c>
      <c r="O14">
        <f t="shared" si="4"/>
        <v>1506.6</v>
      </c>
      <c r="P14">
        <f t="shared" si="3"/>
        <v>306.59999999999991</v>
      </c>
    </row>
    <row r="15" spans="2:16" x14ac:dyDescent="0.25">
      <c r="B15" s="4">
        <v>44214</v>
      </c>
      <c r="C15" s="5">
        <f t="shared" si="0"/>
        <v>2021</v>
      </c>
      <c r="D15" s="5">
        <f t="shared" si="1"/>
        <v>1</v>
      </c>
      <c r="E15" s="5" t="s">
        <v>56</v>
      </c>
      <c r="F15" t="str">
        <f>VLOOKUP(E15,Table1[],2,FALSE)</f>
        <v>Category05</v>
      </c>
      <c r="G15" s="5">
        <v>13</v>
      </c>
      <c r="H15" s="5" t="s">
        <v>65</v>
      </c>
      <c r="I15" s="5" t="s">
        <v>63</v>
      </c>
      <c r="J15" s="6" cm="1">
        <f t="array" ref="J15">_xlfn.IFS(G15&gt;=10,7%,G15&gt;=7,5%,G15&lt;7,0%)</f>
        <v>7.0000000000000007E-2</v>
      </c>
      <c r="K15" t="str">
        <f>VLOOKUP($E15,Table1[],3,FALSE)</f>
        <v>Kg</v>
      </c>
      <c r="L15">
        <f>VLOOKUP($E15,Table1[],4,FALSE)</f>
        <v>76</v>
      </c>
      <c r="M15">
        <f>VLOOKUP($E15,Table1[],5,FALSE)</f>
        <v>82.08</v>
      </c>
      <c r="N15">
        <f t="shared" si="2"/>
        <v>988</v>
      </c>
      <c r="O15">
        <f t="shared" si="4"/>
        <v>992.34719999999993</v>
      </c>
      <c r="P15">
        <f t="shared" si="3"/>
        <v>4.3471999999999298</v>
      </c>
    </row>
    <row r="16" spans="2:16" x14ac:dyDescent="0.25">
      <c r="B16" s="4">
        <v>44214</v>
      </c>
      <c r="C16" s="5">
        <f t="shared" si="0"/>
        <v>2021</v>
      </c>
      <c r="D16" s="5">
        <f t="shared" si="1"/>
        <v>1</v>
      </c>
      <c r="E16" s="5" t="s">
        <v>33</v>
      </c>
      <c r="F16" t="str">
        <f>VLOOKUP(E16,Table1[],2,FALSE)</f>
        <v>Category03</v>
      </c>
      <c r="G16" s="5">
        <v>3</v>
      </c>
      <c r="H16" s="5" t="s">
        <v>63</v>
      </c>
      <c r="I16" s="5" t="s">
        <v>64</v>
      </c>
      <c r="J16" s="6" cm="1">
        <f t="array" ref="J16">_xlfn.IFS(G16&gt;=10,7%,G16&gt;=7,5%,G16&lt;7,0%)</f>
        <v>0</v>
      </c>
      <c r="K16" t="str">
        <f>VLOOKUP($E16,Table1[],3,FALSE)</f>
        <v>Ft</v>
      </c>
      <c r="L16">
        <f>VLOOKUP($E16,Table1[],4,FALSE)</f>
        <v>141</v>
      </c>
      <c r="M16">
        <f>VLOOKUP($E16,Table1[],5,FALSE)</f>
        <v>149.46</v>
      </c>
      <c r="N16">
        <f t="shared" si="2"/>
        <v>423</v>
      </c>
      <c r="O16">
        <f t="shared" si="4"/>
        <v>448.38</v>
      </c>
      <c r="P16">
        <f t="shared" si="3"/>
        <v>25.379999999999995</v>
      </c>
    </row>
    <row r="17" spans="2:16" x14ac:dyDescent="0.25">
      <c r="B17" s="4">
        <v>44215</v>
      </c>
      <c r="C17" s="5">
        <f t="shared" si="0"/>
        <v>2021</v>
      </c>
      <c r="D17" s="5">
        <f t="shared" si="1"/>
        <v>1</v>
      </c>
      <c r="E17" s="5" t="s">
        <v>46</v>
      </c>
      <c r="F17" t="str">
        <f>VLOOKUP(E17,Table1[],2,FALSE)</f>
        <v>Category04</v>
      </c>
      <c r="G17" s="5">
        <v>6</v>
      </c>
      <c r="H17" s="5" t="s">
        <v>65</v>
      </c>
      <c r="I17" s="5" t="s">
        <v>64</v>
      </c>
      <c r="J17" s="6" cm="1">
        <f t="array" ref="J17">_xlfn.IFS(G17&gt;=10,7%,G17&gt;=7,5%,G17&lt;7,0%)</f>
        <v>0</v>
      </c>
      <c r="K17" t="str">
        <f>VLOOKUP($E17,Table1[],3,FALSE)</f>
        <v>No.</v>
      </c>
      <c r="L17">
        <f>VLOOKUP($E17,Table1[],4,FALSE)</f>
        <v>5</v>
      </c>
      <c r="M17">
        <f>VLOOKUP($E17,Table1[],5,FALSE)</f>
        <v>6.7</v>
      </c>
      <c r="N17">
        <f t="shared" si="2"/>
        <v>30</v>
      </c>
      <c r="O17">
        <f t="shared" si="4"/>
        <v>40.200000000000003</v>
      </c>
      <c r="P17">
        <f t="shared" si="3"/>
        <v>10.200000000000003</v>
      </c>
    </row>
    <row r="18" spans="2:16" x14ac:dyDescent="0.25">
      <c r="B18" s="4">
        <v>44216</v>
      </c>
      <c r="C18" s="5">
        <f t="shared" si="0"/>
        <v>2021</v>
      </c>
      <c r="D18" s="5">
        <f t="shared" si="1"/>
        <v>1</v>
      </c>
      <c r="E18" s="5" t="s">
        <v>45</v>
      </c>
      <c r="F18" t="str">
        <f>VLOOKUP(E18,Table1[],2,FALSE)</f>
        <v>Category04</v>
      </c>
      <c r="G18" s="5">
        <v>4</v>
      </c>
      <c r="H18" s="5" t="s">
        <v>65</v>
      </c>
      <c r="I18" s="5" t="s">
        <v>64</v>
      </c>
      <c r="J18" s="6" cm="1">
        <f t="array" ref="J18">_xlfn.IFS(G18&gt;=10,7%,G18&gt;=7,5%,G18&lt;7,0%)</f>
        <v>0</v>
      </c>
      <c r="K18" t="str">
        <f>VLOOKUP($E18,Table1[],3,FALSE)</f>
        <v>Lt</v>
      </c>
      <c r="L18">
        <f>VLOOKUP($E18,Table1[],4,FALSE)</f>
        <v>55</v>
      </c>
      <c r="M18">
        <f>VLOOKUP($E18,Table1[],5,FALSE)</f>
        <v>58.3</v>
      </c>
      <c r="N18">
        <f t="shared" si="2"/>
        <v>220</v>
      </c>
      <c r="O18">
        <f t="shared" si="4"/>
        <v>233.2</v>
      </c>
      <c r="P18">
        <f t="shared" si="3"/>
        <v>13.199999999999989</v>
      </c>
    </row>
    <row r="19" spans="2:16" x14ac:dyDescent="0.25">
      <c r="B19" s="4">
        <v>44216</v>
      </c>
      <c r="C19" s="5">
        <f t="shared" si="0"/>
        <v>2021</v>
      </c>
      <c r="D19" s="5">
        <f t="shared" si="1"/>
        <v>1</v>
      </c>
      <c r="E19" s="5" t="s">
        <v>29</v>
      </c>
      <c r="F19" t="str">
        <f>VLOOKUP(E19,Table1[],2,FALSE)</f>
        <v>Category03</v>
      </c>
      <c r="G19" s="5">
        <v>4</v>
      </c>
      <c r="H19" s="5" t="s">
        <v>65</v>
      </c>
      <c r="I19" s="5" t="s">
        <v>64</v>
      </c>
      <c r="J19" s="6" cm="1">
        <f t="array" ref="J19">_xlfn.IFS(G19&gt;=10,7%,G19&gt;=7,5%,G19&lt;7,0%)</f>
        <v>0</v>
      </c>
      <c r="K19" t="str">
        <f>VLOOKUP($E19,Table1[],3,FALSE)</f>
        <v>Lt</v>
      </c>
      <c r="L19">
        <f>VLOOKUP($E19,Table1[],4,FALSE)</f>
        <v>61</v>
      </c>
      <c r="M19">
        <f>VLOOKUP($E19,Table1[],5,FALSE)</f>
        <v>76.25</v>
      </c>
      <c r="N19">
        <f t="shared" si="2"/>
        <v>244</v>
      </c>
      <c r="O19">
        <f t="shared" si="4"/>
        <v>305</v>
      </c>
      <c r="P19">
        <f t="shared" si="3"/>
        <v>61</v>
      </c>
    </row>
    <row r="20" spans="2:16" x14ac:dyDescent="0.25">
      <c r="B20" s="4">
        <v>44217</v>
      </c>
      <c r="C20" s="5">
        <f t="shared" si="0"/>
        <v>2021</v>
      </c>
      <c r="D20" s="5">
        <f t="shared" si="1"/>
        <v>1</v>
      </c>
      <c r="E20" s="5" t="s">
        <v>9</v>
      </c>
      <c r="F20" t="str">
        <f>VLOOKUP(E20,Table1[],2,FALSE)</f>
        <v>Category01</v>
      </c>
      <c r="G20" s="5">
        <v>15</v>
      </c>
      <c r="H20" s="5" t="s">
        <v>62</v>
      </c>
      <c r="I20" s="5" t="s">
        <v>64</v>
      </c>
      <c r="J20" s="6" cm="1">
        <f t="array" ref="J20">_xlfn.IFS(G20&gt;=10,7%,G20&gt;=7,5%,G20&lt;7,0%)</f>
        <v>7.0000000000000007E-2</v>
      </c>
      <c r="K20" t="str">
        <f>VLOOKUP($E20,Table1[],3,FALSE)</f>
        <v>Lt</v>
      </c>
      <c r="L20">
        <f>VLOOKUP($E20,Table1[],4,FALSE)</f>
        <v>44</v>
      </c>
      <c r="M20">
        <f>VLOOKUP($E20,Table1[],5,FALSE)</f>
        <v>48.84</v>
      </c>
      <c r="N20">
        <f t="shared" si="2"/>
        <v>660</v>
      </c>
      <c r="O20">
        <f t="shared" si="4"/>
        <v>681.31799999999998</v>
      </c>
      <c r="P20">
        <f t="shared" si="3"/>
        <v>21.317999999999984</v>
      </c>
    </row>
    <row r="21" spans="2:16" x14ac:dyDescent="0.25">
      <c r="B21" s="4">
        <v>44217</v>
      </c>
      <c r="C21" s="5">
        <f t="shared" si="0"/>
        <v>2021</v>
      </c>
      <c r="D21" s="5">
        <f t="shared" si="1"/>
        <v>1</v>
      </c>
      <c r="E21" s="5" t="s">
        <v>8</v>
      </c>
      <c r="F21" t="str">
        <f>VLOOKUP(E21,Table1[],2,FALSE)</f>
        <v>Category01</v>
      </c>
      <c r="G21" s="5">
        <v>9</v>
      </c>
      <c r="H21" s="5" t="s">
        <v>65</v>
      </c>
      <c r="I21" s="5" t="s">
        <v>63</v>
      </c>
      <c r="J21" s="6" cm="1">
        <f t="array" ref="J21">_xlfn.IFS(G21&gt;=10,7%,G21&gt;=7,5%,G21&lt;7,0%)</f>
        <v>0.05</v>
      </c>
      <c r="K21" t="str">
        <f>VLOOKUP($E21,Table1[],3,FALSE)</f>
        <v>Kg</v>
      </c>
      <c r="L21">
        <f>VLOOKUP($E21,Table1[],4,FALSE)</f>
        <v>71</v>
      </c>
      <c r="M21">
        <f>VLOOKUP($E21,Table1[],5,FALSE)</f>
        <v>80.94</v>
      </c>
      <c r="N21">
        <f t="shared" si="2"/>
        <v>639</v>
      </c>
      <c r="O21">
        <f t="shared" si="4"/>
        <v>692.03700000000003</v>
      </c>
      <c r="P21">
        <f t="shared" si="3"/>
        <v>53.037000000000035</v>
      </c>
    </row>
    <row r="22" spans="2:16" x14ac:dyDescent="0.25">
      <c r="B22" s="4">
        <v>44217</v>
      </c>
      <c r="C22" s="5">
        <f t="shared" si="0"/>
        <v>2021</v>
      </c>
      <c r="D22" s="5">
        <f t="shared" si="1"/>
        <v>1</v>
      </c>
      <c r="E22" s="5" t="s">
        <v>54</v>
      </c>
      <c r="F22" t="str">
        <f>VLOOKUP(E22,Table1[],2,FALSE)</f>
        <v>Category05</v>
      </c>
      <c r="G22" s="5">
        <v>6</v>
      </c>
      <c r="H22" s="5" t="s">
        <v>65</v>
      </c>
      <c r="I22" s="5" t="s">
        <v>63</v>
      </c>
      <c r="J22" s="6" cm="1">
        <f t="array" ref="J22">_xlfn.IFS(G22&gt;=10,7%,G22&gt;=7,5%,G22&lt;7,0%)</f>
        <v>0</v>
      </c>
      <c r="K22" t="str">
        <f>VLOOKUP($E22,Table1[],3,FALSE)</f>
        <v>Ft</v>
      </c>
      <c r="L22">
        <f>VLOOKUP($E22,Table1[],4,FALSE)</f>
        <v>120</v>
      </c>
      <c r="M22">
        <f>VLOOKUP($E22,Table1[],5,FALSE)</f>
        <v>162</v>
      </c>
      <c r="N22">
        <f t="shared" si="2"/>
        <v>720</v>
      </c>
      <c r="O22">
        <f t="shared" si="4"/>
        <v>972</v>
      </c>
      <c r="P22">
        <f t="shared" si="3"/>
        <v>252</v>
      </c>
    </row>
    <row r="23" spans="2:16" x14ac:dyDescent="0.25">
      <c r="B23" s="4">
        <v>44221</v>
      </c>
      <c r="C23" s="5">
        <f t="shared" si="0"/>
        <v>2021</v>
      </c>
      <c r="D23" s="5">
        <f t="shared" si="1"/>
        <v>1</v>
      </c>
      <c r="E23" s="5" t="s">
        <v>45</v>
      </c>
      <c r="F23" t="str">
        <f>VLOOKUP(E23,Table1[],2,FALSE)</f>
        <v>Category04</v>
      </c>
      <c r="G23" s="5">
        <v>6</v>
      </c>
      <c r="H23" s="5" t="s">
        <v>65</v>
      </c>
      <c r="I23" s="5" t="s">
        <v>64</v>
      </c>
      <c r="J23" s="6" cm="1">
        <f t="array" ref="J23">_xlfn.IFS(G23&gt;=10,7%,G23&gt;=7,5%,G23&lt;7,0%)</f>
        <v>0</v>
      </c>
      <c r="K23" t="str">
        <f>VLOOKUP($E23,Table1[],3,FALSE)</f>
        <v>Lt</v>
      </c>
      <c r="L23">
        <f>VLOOKUP($E23,Table1[],4,FALSE)</f>
        <v>55</v>
      </c>
      <c r="M23">
        <f>VLOOKUP($E23,Table1[],5,FALSE)</f>
        <v>58.3</v>
      </c>
      <c r="N23">
        <f t="shared" si="2"/>
        <v>330</v>
      </c>
      <c r="O23">
        <f t="shared" si="4"/>
        <v>349.79999999999995</v>
      </c>
      <c r="P23">
        <f t="shared" si="3"/>
        <v>19.799999999999955</v>
      </c>
    </row>
    <row r="24" spans="2:16" x14ac:dyDescent="0.25">
      <c r="B24" s="4">
        <v>44221</v>
      </c>
      <c r="C24" s="5">
        <f t="shared" si="0"/>
        <v>2021</v>
      </c>
      <c r="D24" s="5">
        <f t="shared" si="1"/>
        <v>1</v>
      </c>
      <c r="E24" s="5" t="s">
        <v>46</v>
      </c>
      <c r="F24" t="str">
        <f>VLOOKUP(E24,Table1[],2,FALSE)</f>
        <v>Category04</v>
      </c>
      <c r="G24" s="5">
        <v>7</v>
      </c>
      <c r="H24" s="5" t="s">
        <v>65</v>
      </c>
      <c r="I24" s="5" t="s">
        <v>63</v>
      </c>
      <c r="J24" s="6" cm="1">
        <f t="array" ref="J24">_xlfn.IFS(G24&gt;=10,7%,G24&gt;=7,5%,G24&lt;7,0%)</f>
        <v>0.05</v>
      </c>
      <c r="K24" t="str">
        <f>VLOOKUP($E24,Table1[],3,FALSE)</f>
        <v>No.</v>
      </c>
      <c r="L24">
        <f>VLOOKUP($E24,Table1[],4,FALSE)</f>
        <v>5</v>
      </c>
      <c r="M24">
        <f>VLOOKUP($E24,Table1[],5,FALSE)</f>
        <v>6.7</v>
      </c>
      <c r="N24">
        <f t="shared" si="2"/>
        <v>35</v>
      </c>
      <c r="O24">
        <f t="shared" si="4"/>
        <v>44.555</v>
      </c>
      <c r="P24">
        <f t="shared" si="3"/>
        <v>9.5549999999999997</v>
      </c>
    </row>
    <row r="25" spans="2:16" x14ac:dyDescent="0.25">
      <c r="B25" s="4">
        <v>44221</v>
      </c>
      <c r="C25" s="5">
        <f t="shared" si="0"/>
        <v>2021</v>
      </c>
      <c r="D25" s="5">
        <f t="shared" si="1"/>
        <v>1</v>
      </c>
      <c r="E25" s="5" t="s">
        <v>42</v>
      </c>
      <c r="F25" t="str">
        <f>VLOOKUP(E25,Table1[],2,FALSE)</f>
        <v>Category04</v>
      </c>
      <c r="G25" s="5">
        <v>14</v>
      </c>
      <c r="H25" s="5" t="s">
        <v>65</v>
      </c>
      <c r="I25" s="5" t="s">
        <v>63</v>
      </c>
      <c r="J25" s="6" cm="1">
        <f t="array" ref="J25">_xlfn.IFS(G25&gt;=10,7%,G25&gt;=7,5%,G25&lt;7,0%)</f>
        <v>7.0000000000000007E-2</v>
      </c>
      <c r="K25" t="str">
        <f>VLOOKUP($E25,Table1[],3,FALSE)</f>
        <v>Kg</v>
      </c>
      <c r="L25">
        <f>VLOOKUP($E25,Table1[],4,FALSE)</f>
        <v>93</v>
      </c>
      <c r="M25">
        <f>VLOOKUP($E25,Table1[],5,FALSE)</f>
        <v>104.16</v>
      </c>
      <c r="N25">
        <f t="shared" si="2"/>
        <v>1302</v>
      </c>
      <c r="O25">
        <f t="shared" si="4"/>
        <v>1356.1632</v>
      </c>
      <c r="P25">
        <f t="shared" si="3"/>
        <v>54.163199999999961</v>
      </c>
    </row>
    <row r="26" spans="2:16" x14ac:dyDescent="0.25">
      <c r="B26" s="4">
        <v>44222</v>
      </c>
      <c r="C26" s="5">
        <f t="shared" si="0"/>
        <v>2021</v>
      </c>
      <c r="D26" s="5">
        <f t="shared" si="1"/>
        <v>1</v>
      </c>
      <c r="E26" s="5" t="s">
        <v>56</v>
      </c>
      <c r="F26" t="str">
        <f>VLOOKUP(E26,Table1[],2,FALSE)</f>
        <v>Category05</v>
      </c>
      <c r="G26" s="5">
        <v>9</v>
      </c>
      <c r="H26" s="5" t="s">
        <v>62</v>
      </c>
      <c r="I26" s="5" t="s">
        <v>64</v>
      </c>
      <c r="J26" s="6" cm="1">
        <f t="array" ref="J26">_xlfn.IFS(G26&gt;=10,7%,G26&gt;=7,5%,G26&lt;7,0%)</f>
        <v>0.05</v>
      </c>
      <c r="K26" t="str">
        <f>VLOOKUP($E26,Table1[],3,FALSE)</f>
        <v>Kg</v>
      </c>
      <c r="L26">
        <f>VLOOKUP($E26,Table1[],4,FALSE)</f>
        <v>76</v>
      </c>
      <c r="M26">
        <f>VLOOKUP($E26,Table1[],5,FALSE)</f>
        <v>82.08</v>
      </c>
      <c r="N26">
        <f t="shared" si="2"/>
        <v>684</v>
      </c>
      <c r="O26">
        <f t="shared" si="4"/>
        <v>701.78399999999999</v>
      </c>
      <c r="P26">
        <f t="shared" si="3"/>
        <v>17.783999999999992</v>
      </c>
    </row>
    <row r="27" spans="2:16" x14ac:dyDescent="0.25">
      <c r="B27" s="4">
        <v>44222</v>
      </c>
      <c r="C27" s="5">
        <f t="shared" si="0"/>
        <v>2021</v>
      </c>
      <c r="D27" s="5">
        <f t="shared" si="1"/>
        <v>1</v>
      </c>
      <c r="E27" s="5" t="s">
        <v>13</v>
      </c>
      <c r="F27" t="str">
        <f>VLOOKUP(E27,Table1[],2,FALSE)</f>
        <v>Category01</v>
      </c>
      <c r="G27" s="5">
        <v>7</v>
      </c>
      <c r="H27" s="5" t="s">
        <v>63</v>
      </c>
      <c r="I27" s="5" t="s">
        <v>64</v>
      </c>
      <c r="J27" s="6" cm="1">
        <f t="array" ref="J27">_xlfn.IFS(G27&gt;=10,7%,G27&gt;=7,5%,G27&lt;7,0%)</f>
        <v>0.05</v>
      </c>
      <c r="K27" t="str">
        <f>VLOOKUP($E27,Table1[],3,FALSE)</f>
        <v>Kg</v>
      </c>
      <c r="L27">
        <f>VLOOKUP($E27,Table1[],4,FALSE)</f>
        <v>75</v>
      </c>
      <c r="M27">
        <f>VLOOKUP($E27,Table1[],5,FALSE)</f>
        <v>85.5</v>
      </c>
      <c r="N27">
        <f t="shared" si="2"/>
        <v>525</v>
      </c>
      <c r="O27">
        <f t="shared" si="4"/>
        <v>568.57500000000005</v>
      </c>
      <c r="P27">
        <f t="shared" si="3"/>
        <v>43.575000000000045</v>
      </c>
    </row>
    <row r="28" spans="2:16" x14ac:dyDescent="0.25">
      <c r="B28" s="4">
        <v>44222</v>
      </c>
      <c r="C28" s="5">
        <f t="shared" si="0"/>
        <v>2021</v>
      </c>
      <c r="D28" s="5">
        <f t="shared" si="1"/>
        <v>1</v>
      </c>
      <c r="E28" s="5" t="s">
        <v>4</v>
      </c>
      <c r="F28" t="str">
        <f>VLOOKUP(E28,Table1[],2,FALSE)</f>
        <v>Category01</v>
      </c>
      <c r="G28" s="5">
        <v>7</v>
      </c>
      <c r="H28" s="5" t="s">
        <v>63</v>
      </c>
      <c r="I28" s="5" t="s">
        <v>63</v>
      </c>
      <c r="J28" s="6" cm="1">
        <f t="array" ref="J28">_xlfn.IFS(G28&gt;=10,7%,G28&gt;=7,5%,G28&lt;7,0%)</f>
        <v>0.05</v>
      </c>
      <c r="K28" t="str">
        <f>VLOOKUP($E28,Table1[],3,FALSE)</f>
        <v>Kg</v>
      </c>
      <c r="L28">
        <f>VLOOKUP($E28,Table1[],4,FALSE)</f>
        <v>98</v>
      </c>
      <c r="M28">
        <f>VLOOKUP($E28,Table1[],5,FALSE)</f>
        <v>103.88</v>
      </c>
      <c r="N28">
        <f t="shared" si="2"/>
        <v>686</v>
      </c>
      <c r="O28">
        <f t="shared" si="4"/>
        <v>690.80200000000002</v>
      </c>
      <c r="P28">
        <f t="shared" si="3"/>
        <v>4.8020000000000209</v>
      </c>
    </row>
    <row r="29" spans="2:16" x14ac:dyDescent="0.25">
      <c r="B29" s="4">
        <v>44223</v>
      </c>
      <c r="C29" s="5">
        <f t="shared" si="0"/>
        <v>2021</v>
      </c>
      <c r="D29" s="5">
        <f t="shared" si="1"/>
        <v>1</v>
      </c>
      <c r="E29" s="5" t="s">
        <v>52</v>
      </c>
      <c r="F29" t="str">
        <f>VLOOKUP(E29,Table1[],2,FALSE)</f>
        <v>Category05</v>
      </c>
      <c r="G29" s="5">
        <v>7</v>
      </c>
      <c r="H29" s="5" t="s">
        <v>62</v>
      </c>
      <c r="I29" s="5" t="s">
        <v>63</v>
      </c>
      <c r="J29" s="6" cm="1">
        <f t="array" ref="J29">_xlfn.IFS(G29&gt;=10,7%,G29&gt;=7,5%,G29&lt;7,0%)</f>
        <v>0.05</v>
      </c>
      <c r="K29" t="str">
        <f>VLOOKUP($E29,Table1[],3,FALSE)</f>
        <v>Kg</v>
      </c>
      <c r="L29">
        <f>VLOOKUP($E29,Table1[],4,FALSE)</f>
        <v>90</v>
      </c>
      <c r="M29">
        <f>VLOOKUP($E29,Table1[],5,FALSE)</f>
        <v>115.2</v>
      </c>
      <c r="N29">
        <f t="shared" si="2"/>
        <v>630</v>
      </c>
      <c r="O29">
        <f t="shared" si="4"/>
        <v>766.07999999999993</v>
      </c>
      <c r="P29">
        <f t="shared" si="3"/>
        <v>136.07999999999993</v>
      </c>
    </row>
    <row r="30" spans="2:16" x14ac:dyDescent="0.25">
      <c r="B30" s="4">
        <v>44223</v>
      </c>
      <c r="C30" s="5">
        <f t="shared" si="0"/>
        <v>2021</v>
      </c>
      <c r="D30" s="5">
        <f t="shared" si="1"/>
        <v>1</v>
      </c>
      <c r="E30" s="5" t="s">
        <v>43</v>
      </c>
      <c r="F30" t="str">
        <f>VLOOKUP(E30,Table1[],2,FALSE)</f>
        <v>Category04</v>
      </c>
      <c r="G30" s="5">
        <v>3</v>
      </c>
      <c r="H30" s="5" t="s">
        <v>62</v>
      </c>
      <c r="I30" s="5" t="s">
        <v>63</v>
      </c>
      <c r="J30" s="6" cm="1">
        <f t="array" ref="J30">_xlfn.IFS(G30&gt;=10,7%,G30&gt;=7,5%,G30&lt;7,0%)</f>
        <v>0</v>
      </c>
      <c r="K30" t="str">
        <f>VLOOKUP($E30,Table1[],3,FALSE)</f>
        <v>Kg</v>
      </c>
      <c r="L30">
        <f>VLOOKUP($E30,Table1[],4,FALSE)</f>
        <v>89</v>
      </c>
      <c r="M30">
        <f>VLOOKUP($E30,Table1[],5,FALSE)</f>
        <v>117.48</v>
      </c>
      <c r="N30">
        <f t="shared" si="2"/>
        <v>267</v>
      </c>
      <c r="O30">
        <f t="shared" si="4"/>
        <v>352.44</v>
      </c>
      <c r="P30">
        <f t="shared" si="3"/>
        <v>85.44</v>
      </c>
    </row>
    <row r="31" spans="2:16" x14ac:dyDescent="0.25">
      <c r="B31" s="4">
        <v>44224</v>
      </c>
      <c r="C31" s="5">
        <f t="shared" si="0"/>
        <v>2021</v>
      </c>
      <c r="D31" s="5">
        <f t="shared" si="1"/>
        <v>1</v>
      </c>
      <c r="E31" s="5" t="s">
        <v>9</v>
      </c>
      <c r="F31" t="str">
        <f>VLOOKUP(E31,Table1[],2,FALSE)</f>
        <v>Category01</v>
      </c>
      <c r="G31" s="5">
        <v>10</v>
      </c>
      <c r="H31" s="5" t="s">
        <v>63</v>
      </c>
      <c r="I31" s="5" t="s">
        <v>64</v>
      </c>
      <c r="J31" s="6" cm="1">
        <f t="array" ref="J31">_xlfn.IFS(G31&gt;=10,7%,G31&gt;=7,5%,G31&lt;7,0%)</f>
        <v>7.0000000000000007E-2</v>
      </c>
      <c r="K31" t="str">
        <f>VLOOKUP($E31,Table1[],3,FALSE)</f>
        <v>Lt</v>
      </c>
      <c r="L31">
        <f>VLOOKUP($E31,Table1[],4,FALSE)</f>
        <v>44</v>
      </c>
      <c r="M31">
        <f>VLOOKUP($E31,Table1[],5,FALSE)</f>
        <v>48.84</v>
      </c>
      <c r="N31">
        <f t="shared" si="2"/>
        <v>440</v>
      </c>
      <c r="O31">
        <f t="shared" si="4"/>
        <v>454.21200000000005</v>
      </c>
      <c r="P31">
        <f t="shared" si="3"/>
        <v>14.212000000000046</v>
      </c>
    </row>
    <row r="32" spans="2:16" x14ac:dyDescent="0.25">
      <c r="B32" s="4">
        <v>44224</v>
      </c>
      <c r="C32" s="5">
        <f t="shared" si="0"/>
        <v>2021</v>
      </c>
      <c r="D32" s="5">
        <f t="shared" si="1"/>
        <v>1</v>
      </c>
      <c r="E32" s="5" t="s">
        <v>40</v>
      </c>
      <c r="F32" t="str">
        <f>VLOOKUP(E32,Table1[],2,FALSE)</f>
        <v>Category04</v>
      </c>
      <c r="G32" s="5">
        <v>2</v>
      </c>
      <c r="H32" s="5" t="s">
        <v>65</v>
      </c>
      <c r="I32" s="5" t="s">
        <v>64</v>
      </c>
      <c r="J32" s="6" cm="1">
        <f t="array" ref="J32">_xlfn.IFS(G32&gt;=10,7%,G32&gt;=7,5%,G32&lt;7,0%)</f>
        <v>0</v>
      </c>
      <c r="K32" t="str">
        <f>VLOOKUP($E32,Table1[],3,FALSE)</f>
        <v>Lt</v>
      </c>
      <c r="L32">
        <f>VLOOKUP($E32,Table1[],4,FALSE)</f>
        <v>47</v>
      </c>
      <c r="M32">
        <f>VLOOKUP($E32,Table1[],5,FALSE)</f>
        <v>53.11</v>
      </c>
      <c r="N32">
        <f t="shared" si="2"/>
        <v>94</v>
      </c>
      <c r="O32">
        <f t="shared" si="4"/>
        <v>106.22</v>
      </c>
      <c r="P32">
        <f t="shared" si="3"/>
        <v>12.219999999999999</v>
      </c>
    </row>
    <row r="33" spans="2:16" x14ac:dyDescent="0.25">
      <c r="B33" s="4">
        <v>44229</v>
      </c>
      <c r="C33" s="5">
        <f t="shared" si="0"/>
        <v>2021</v>
      </c>
      <c r="D33" s="5">
        <f t="shared" si="1"/>
        <v>1</v>
      </c>
      <c r="E33" s="5" t="s">
        <v>18</v>
      </c>
      <c r="F33" t="str">
        <f>VLOOKUP(E33,Table1[],2,FALSE)</f>
        <v>Category02</v>
      </c>
      <c r="G33" s="5">
        <v>7</v>
      </c>
      <c r="H33" s="5" t="s">
        <v>63</v>
      </c>
      <c r="I33" s="5" t="s">
        <v>63</v>
      </c>
      <c r="J33" s="6" cm="1">
        <f t="array" ref="J33">_xlfn.IFS(G33&gt;=10,7%,G33&gt;=7,5%,G33&lt;7,0%)</f>
        <v>0.05</v>
      </c>
      <c r="K33" t="str">
        <f>VLOOKUP($E33,Table1[],3,FALSE)</f>
        <v>Ft</v>
      </c>
      <c r="L33">
        <f>VLOOKUP($E33,Table1[],4,FALSE)</f>
        <v>148</v>
      </c>
      <c r="M33">
        <f>VLOOKUP($E33,Table1[],5,FALSE)</f>
        <v>164.28</v>
      </c>
      <c r="N33">
        <f t="shared" si="2"/>
        <v>1036</v>
      </c>
      <c r="O33">
        <f t="shared" si="4"/>
        <v>1092.462</v>
      </c>
      <c r="P33">
        <f t="shared" si="3"/>
        <v>56.461999999999989</v>
      </c>
    </row>
    <row r="34" spans="2:16" x14ac:dyDescent="0.25">
      <c r="B34" s="4">
        <v>44230</v>
      </c>
      <c r="C34" s="5">
        <f t="shared" si="0"/>
        <v>2021</v>
      </c>
      <c r="D34" s="5">
        <f t="shared" si="1"/>
        <v>1</v>
      </c>
      <c r="E34" s="5" t="s">
        <v>25</v>
      </c>
      <c r="F34" t="str">
        <f>VLOOKUP(E34,Table1[],2,FALSE)</f>
        <v>Category02</v>
      </c>
      <c r="G34" s="5">
        <v>13</v>
      </c>
      <c r="H34" s="5" t="s">
        <v>65</v>
      </c>
      <c r="I34" s="5" t="s">
        <v>63</v>
      </c>
      <c r="J34" s="6" cm="1">
        <f t="array" ref="J34">_xlfn.IFS(G34&gt;=10,7%,G34&gt;=7,5%,G34&lt;7,0%)</f>
        <v>7.0000000000000007E-2</v>
      </c>
      <c r="K34" t="str">
        <f>VLOOKUP($E34,Table1[],3,FALSE)</f>
        <v>No.</v>
      </c>
      <c r="L34">
        <f>VLOOKUP($E34,Table1[],4,FALSE)</f>
        <v>13</v>
      </c>
      <c r="M34">
        <f>VLOOKUP($E34,Table1[],5,FALSE)</f>
        <v>16.64</v>
      </c>
      <c r="N34">
        <f t="shared" si="2"/>
        <v>169</v>
      </c>
      <c r="O34">
        <f t="shared" si="4"/>
        <v>201.17759999999998</v>
      </c>
      <c r="P34">
        <f t="shared" si="3"/>
        <v>32.177599999999984</v>
      </c>
    </row>
    <row r="35" spans="2:16" x14ac:dyDescent="0.25">
      <c r="B35" s="4">
        <v>44230</v>
      </c>
      <c r="C35" s="5">
        <f t="shared" si="0"/>
        <v>2021</v>
      </c>
      <c r="D35" s="5">
        <f t="shared" si="1"/>
        <v>1</v>
      </c>
      <c r="E35" s="5" t="s">
        <v>32</v>
      </c>
      <c r="F35" t="str">
        <f>VLOOKUP(E35,Table1[],2,FALSE)</f>
        <v>Category03</v>
      </c>
      <c r="G35" s="5">
        <v>2</v>
      </c>
      <c r="H35" s="5" t="s">
        <v>62</v>
      </c>
      <c r="I35" s="5" t="s">
        <v>64</v>
      </c>
      <c r="J35" s="6" cm="1">
        <f t="array" ref="J35">_xlfn.IFS(G35&gt;=10,7%,G35&gt;=7,5%,G35&lt;7,0%)</f>
        <v>0</v>
      </c>
      <c r="K35" t="str">
        <f>VLOOKUP($E35,Table1[],3,FALSE)</f>
        <v>Ft</v>
      </c>
      <c r="L35">
        <f>VLOOKUP($E35,Table1[],4,FALSE)</f>
        <v>121</v>
      </c>
      <c r="M35">
        <f>VLOOKUP($E35,Table1[],5,FALSE)</f>
        <v>141.57</v>
      </c>
      <c r="N35">
        <f t="shared" si="2"/>
        <v>242</v>
      </c>
      <c r="O35">
        <f t="shared" si="4"/>
        <v>283.14</v>
      </c>
      <c r="P35">
        <f t="shared" si="3"/>
        <v>41.139999999999986</v>
      </c>
    </row>
    <row r="36" spans="2:16" x14ac:dyDescent="0.25">
      <c r="B36" s="4">
        <v>44231</v>
      </c>
      <c r="C36" s="5">
        <f t="shared" si="0"/>
        <v>2021</v>
      </c>
      <c r="D36" s="5">
        <f t="shared" si="1"/>
        <v>1</v>
      </c>
      <c r="E36" s="5" t="s">
        <v>48</v>
      </c>
      <c r="F36" t="str">
        <f>VLOOKUP(E36,Table1[],2,FALSE)</f>
        <v>Category05</v>
      </c>
      <c r="G36" s="5">
        <v>4</v>
      </c>
      <c r="H36" s="5" t="s">
        <v>63</v>
      </c>
      <c r="I36" s="5" t="s">
        <v>63</v>
      </c>
      <c r="J36" s="6" cm="1">
        <f t="array" ref="J36">_xlfn.IFS(G36&gt;=10,7%,G36&gt;=7,5%,G36&lt;7,0%)</f>
        <v>0</v>
      </c>
      <c r="K36" t="str">
        <f>VLOOKUP($E36,Table1[],3,FALSE)</f>
        <v>Kg</v>
      </c>
      <c r="L36">
        <f>VLOOKUP($E36,Table1[],4,FALSE)</f>
        <v>67</v>
      </c>
      <c r="M36">
        <f>VLOOKUP($E36,Table1[],5,FALSE)</f>
        <v>85.76</v>
      </c>
      <c r="N36">
        <f t="shared" si="2"/>
        <v>268</v>
      </c>
      <c r="O36">
        <f t="shared" si="4"/>
        <v>343.04</v>
      </c>
      <c r="P36">
        <f t="shared" si="3"/>
        <v>75.04000000000002</v>
      </c>
    </row>
    <row r="37" spans="2:16" x14ac:dyDescent="0.25">
      <c r="B37" s="4">
        <v>44232</v>
      </c>
      <c r="C37" s="5">
        <f t="shared" si="0"/>
        <v>2021</v>
      </c>
      <c r="D37" s="5">
        <f t="shared" si="1"/>
        <v>1</v>
      </c>
      <c r="E37" s="5" t="s">
        <v>55</v>
      </c>
      <c r="F37" t="str">
        <f>VLOOKUP(E37,Table1[],2,FALSE)</f>
        <v>Category05</v>
      </c>
      <c r="G37" s="5">
        <v>7</v>
      </c>
      <c r="H37" s="5" t="s">
        <v>63</v>
      </c>
      <c r="I37" s="5" t="s">
        <v>64</v>
      </c>
      <c r="J37" s="6" cm="1">
        <f t="array" ref="J37">_xlfn.IFS(G37&gt;=10,7%,G37&gt;=7,5%,G37&lt;7,0%)</f>
        <v>0.05</v>
      </c>
      <c r="K37" t="str">
        <f>VLOOKUP($E37,Table1[],3,FALSE)</f>
        <v>Kg</v>
      </c>
      <c r="L37">
        <f>VLOOKUP($E37,Table1[],4,FALSE)</f>
        <v>67</v>
      </c>
      <c r="M37">
        <f>VLOOKUP($E37,Table1[],5,FALSE)</f>
        <v>83.08</v>
      </c>
      <c r="N37">
        <f t="shared" si="2"/>
        <v>469</v>
      </c>
      <c r="O37">
        <f t="shared" si="4"/>
        <v>552.48199999999997</v>
      </c>
      <c r="P37">
        <f t="shared" si="3"/>
        <v>83.481999999999971</v>
      </c>
    </row>
    <row r="38" spans="2:16" x14ac:dyDescent="0.25">
      <c r="B38" s="4">
        <v>44232</v>
      </c>
      <c r="C38" s="5">
        <f t="shared" si="0"/>
        <v>2021</v>
      </c>
      <c r="D38" s="5">
        <f t="shared" si="1"/>
        <v>1</v>
      </c>
      <c r="E38" s="5" t="s">
        <v>11</v>
      </c>
      <c r="F38" t="str">
        <f>VLOOKUP(E38,Table1[],2,FALSE)</f>
        <v>Category01</v>
      </c>
      <c r="G38" s="5">
        <v>1</v>
      </c>
      <c r="H38" s="5" t="s">
        <v>65</v>
      </c>
      <c r="I38" s="5" t="s">
        <v>64</v>
      </c>
      <c r="J38" s="6" cm="1">
        <f t="array" ref="J38">_xlfn.IFS(G38&gt;=10,7%,G38&gt;=7,5%,G38&lt;7,0%)</f>
        <v>0</v>
      </c>
      <c r="K38" t="str">
        <f>VLOOKUP($E38,Table1[],3,FALSE)</f>
        <v>Ft</v>
      </c>
      <c r="L38">
        <f>VLOOKUP($E38,Table1[],4,FALSE)</f>
        <v>133</v>
      </c>
      <c r="M38">
        <f>VLOOKUP($E38,Table1[],5,FALSE)</f>
        <v>155.61000000000001</v>
      </c>
      <c r="N38">
        <f t="shared" si="2"/>
        <v>133</v>
      </c>
      <c r="O38">
        <f t="shared" si="4"/>
        <v>155.61000000000001</v>
      </c>
      <c r="P38">
        <f t="shared" si="3"/>
        <v>22.610000000000014</v>
      </c>
    </row>
    <row r="39" spans="2:16" x14ac:dyDescent="0.25">
      <c r="B39" s="4">
        <v>44232</v>
      </c>
      <c r="C39" s="5">
        <f t="shared" si="0"/>
        <v>2021</v>
      </c>
      <c r="D39" s="5">
        <f t="shared" si="1"/>
        <v>1</v>
      </c>
      <c r="E39" s="5" t="s">
        <v>55</v>
      </c>
      <c r="F39" t="str">
        <f>VLOOKUP(E39,Table1[],2,FALSE)</f>
        <v>Category05</v>
      </c>
      <c r="G39" s="5">
        <v>9</v>
      </c>
      <c r="H39" s="5" t="s">
        <v>65</v>
      </c>
      <c r="I39" s="5" t="s">
        <v>64</v>
      </c>
      <c r="J39" s="6" cm="1">
        <f t="array" ref="J39">_xlfn.IFS(G39&gt;=10,7%,G39&gt;=7,5%,G39&lt;7,0%)</f>
        <v>0.05</v>
      </c>
      <c r="K39" t="str">
        <f>VLOOKUP($E39,Table1[],3,FALSE)</f>
        <v>Kg</v>
      </c>
      <c r="L39">
        <f>VLOOKUP($E39,Table1[],4,FALSE)</f>
        <v>67</v>
      </c>
      <c r="M39">
        <f>VLOOKUP($E39,Table1[],5,FALSE)</f>
        <v>83.08</v>
      </c>
      <c r="N39">
        <f t="shared" si="2"/>
        <v>603</v>
      </c>
      <c r="O39">
        <f t="shared" si="4"/>
        <v>710.33400000000006</v>
      </c>
      <c r="P39">
        <f t="shared" si="3"/>
        <v>107.33400000000006</v>
      </c>
    </row>
    <row r="40" spans="2:16" x14ac:dyDescent="0.25">
      <c r="B40" s="4">
        <v>44233</v>
      </c>
      <c r="C40" s="5">
        <f t="shared" si="0"/>
        <v>2021</v>
      </c>
      <c r="D40" s="5">
        <f t="shared" si="1"/>
        <v>1</v>
      </c>
      <c r="E40" s="5" t="s">
        <v>46</v>
      </c>
      <c r="F40" t="str">
        <f>VLOOKUP(E40,Table1[],2,FALSE)</f>
        <v>Category04</v>
      </c>
      <c r="G40" s="5">
        <v>1</v>
      </c>
      <c r="H40" s="5" t="s">
        <v>65</v>
      </c>
      <c r="I40" s="5" t="s">
        <v>64</v>
      </c>
      <c r="J40" s="6" cm="1">
        <f t="array" ref="J40">_xlfn.IFS(G40&gt;=10,7%,G40&gt;=7,5%,G40&lt;7,0%)</f>
        <v>0</v>
      </c>
      <c r="K40" t="str">
        <f>VLOOKUP($E40,Table1[],3,FALSE)</f>
        <v>No.</v>
      </c>
      <c r="L40">
        <f>VLOOKUP($E40,Table1[],4,FALSE)</f>
        <v>5</v>
      </c>
      <c r="M40">
        <f>VLOOKUP($E40,Table1[],5,FALSE)</f>
        <v>6.7</v>
      </c>
      <c r="N40">
        <f t="shared" si="2"/>
        <v>5</v>
      </c>
      <c r="O40">
        <f t="shared" si="4"/>
        <v>6.7</v>
      </c>
      <c r="P40">
        <f t="shared" si="3"/>
        <v>1.7000000000000002</v>
      </c>
    </row>
    <row r="41" spans="2:16" x14ac:dyDescent="0.25">
      <c r="B41" s="4">
        <v>44236</v>
      </c>
      <c r="C41" s="5">
        <f t="shared" si="0"/>
        <v>2021</v>
      </c>
      <c r="D41" s="5">
        <f t="shared" si="1"/>
        <v>1</v>
      </c>
      <c r="E41" s="5" t="s">
        <v>45</v>
      </c>
      <c r="F41" t="str">
        <f>VLOOKUP(E41,Table1[],2,FALSE)</f>
        <v>Category04</v>
      </c>
      <c r="G41" s="5">
        <v>14</v>
      </c>
      <c r="H41" s="5" t="s">
        <v>65</v>
      </c>
      <c r="I41" s="5" t="s">
        <v>63</v>
      </c>
      <c r="J41" s="6" cm="1">
        <f t="array" ref="J41">_xlfn.IFS(G41&gt;=10,7%,G41&gt;=7,5%,G41&lt;7,0%)</f>
        <v>7.0000000000000007E-2</v>
      </c>
      <c r="K41" t="str">
        <f>VLOOKUP($E41,Table1[],3,FALSE)</f>
        <v>Lt</v>
      </c>
      <c r="L41">
        <f>VLOOKUP($E41,Table1[],4,FALSE)</f>
        <v>55</v>
      </c>
      <c r="M41">
        <f>VLOOKUP($E41,Table1[],5,FALSE)</f>
        <v>58.3</v>
      </c>
      <c r="N41">
        <f t="shared" si="2"/>
        <v>770</v>
      </c>
      <c r="O41">
        <f t="shared" si="4"/>
        <v>759.06599999999992</v>
      </c>
      <c r="P41">
        <f t="shared" si="3"/>
        <v>-10.934000000000083</v>
      </c>
    </row>
    <row r="42" spans="2:16" x14ac:dyDescent="0.25">
      <c r="B42" s="4">
        <v>44239</v>
      </c>
      <c r="C42" s="5">
        <f t="shared" si="0"/>
        <v>2021</v>
      </c>
      <c r="D42" s="5">
        <f t="shared" si="1"/>
        <v>1</v>
      </c>
      <c r="E42" s="5" t="s">
        <v>15</v>
      </c>
      <c r="F42" t="str">
        <f>VLOOKUP(E42,Table1[],2,FALSE)</f>
        <v>Category01</v>
      </c>
      <c r="G42" s="5">
        <v>7</v>
      </c>
      <c r="H42" s="5" t="s">
        <v>65</v>
      </c>
      <c r="I42" s="5" t="s">
        <v>64</v>
      </c>
      <c r="J42" s="6" cm="1">
        <f t="array" ref="J42">_xlfn.IFS(G42&gt;=10,7%,G42&gt;=7,5%,G42&lt;7,0%)</f>
        <v>0.05</v>
      </c>
      <c r="K42" t="str">
        <f>VLOOKUP($E42,Table1[],3,FALSE)</f>
        <v>Kg</v>
      </c>
      <c r="L42">
        <f>VLOOKUP($E42,Table1[],4,FALSE)</f>
        <v>83</v>
      </c>
      <c r="M42">
        <f>VLOOKUP($E42,Table1[],5,FALSE)</f>
        <v>94.62</v>
      </c>
      <c r="N42">
        <f t="shared" si="2"/>
        <v>581</v>
      </c>
      <c r="O42">
        <f t="shared" si="4"/>
        <v>629.22300000000007</v>
      </c>
      <c r="P42">
        <f t="shared" si="3"/>
        <v>48.22300000000007</v>
      </c>
    </row>
    <row r="43" spans="2:16" x14ac:dyDescent="0.25">
      <c r="B43" s="4">
        <v>44239</v>
      </c>
      <c r="C43" s="5">
        <f t="shared" si="0"/>
        <v>2021</v>
      </c>
      <c r="D43" s="5">
        <f t="shared" si="1"/>
        <v>1</v>
      </c>
      <c r="E43" s="5" t="s">
        <v>33</v>
      </c>
      <c r="F43" t="str">
        <f>VLOOKUP(E43,Table1[],2,FALSE)</f>
        <v>Category03</v>
      </c>
      <c r="G43" s="5">
        <v>9</v>
      </c>
      <c r="H43" s="5" t="s">
        <v>63</v>
      </c>
      <c r="I43" s="5" t="s">
        <v>64</v>
      </c>
      <c r="J43" s="6" cm="1">
        <f t="array" ref="J43">_xlfn.IFS(G43&gt;=10,7%,G43&gt;=7,5%,G43&lt;7,0%)</f>
        <v>0.05</v>
      </c>
      <c r="K43" t="str">
        <f>VLOOKUP($E43,Table1[],3,FALSE)</f>
        <v>Ft</v>
      </c>
      <c r="L43">
        <f>VLOOKUP($E43,Table1[],4,FALSE)</f>
        <v>141</v>
      </c>
      <c r="M43">
        <f>VLOOKUP($E43,Table1[],5,FALSE)</f>
        <v>149.46</v>
      </c>
      <c r="N43">
        <f t="shared" si="2"/>
        <v>1269</v>
      </c>
      <c r="O43">
        <f t="shared" si="4"/>
        <v>1277.883</v>
      </c>
      <c r="P43">
        <f t="shared" si="3"/>
        <v>8.8830000000000382</v>
      </c>
    </row>
    <row r="44" spans="2:16" x14ac:dyDescent="0.25">
      <c r="B44" s="4">
        <v>44242</v>
      </c>
      <c r="C44" s="5">
        <f t="shared" si="0"/>
        <v>2021</v>
      </c>
      <c r="D44" s="5">
        <f t="shared" si="1"/>
        <v>1</v>
      </c>
      <c r="E44" s="5" t="s">
        <v>38</v>
      </c>
      <c r="F44" t="str">
        <f>VLOOKUP(E44,Table1[],2,FALSE)</f>
        <v>Category04</v>
      </c>
      <c r="G44" s="5">
        <v>4</v>
      </c>
      <c r="H44" s="5" t="s">
        <v>65</v>
      </c>
      <c r="I44" s="5" t="s">
        <v>63</v>
      </c>
      <c r="J44" s="6" cm="1">
        <f t="array" ref="J44">_xlfn.IFS(G44&gt;=10,7%,G44&gt;=7,5%,G44&lt;7,0%)</f>
        <v>0</v>
      </c>
      <c r="K44" t="str">
        <f>VLOOKUP($E44,Table1[],3,FALSE)</f>
        <v>Lt</v>
      </c>
      <c r="L44">
        <f>VLOOKUP($E44,Table1[],4,FALSE)</f>
        <v>48</v>
      </c>
      <c r="M44">
        <f>VLOOKUP($E44,Table1[],5,FALSE)</f>
        <v>57.120000000000005</v>
      </c>
      <c r="N44">
        <f t="shared" si="2"/>
        <v>192</v>
      </c>
      <c r="O44">
        <f t="shared" si="4"/>
        <v>228.48000000000002</v>
      </c>
      <c r="P44">
        <f t="shared" si="3"/>
        <v>36.480000000000018</v>
      </c>
    </row>
    <row r="45" spans="2:16" x14ac:dyDescent="0.25">
      <c r="B45" s="4">
        <v>44245</v>
      </c>
      <c r="C45" s="5">
        <f t="shared" si="0"/>
        <v>2021</v>
      </c>
      <c r="D45" s="5">
        <f t="shared" si="1"/>
        <v>1</v>
      </c>
      <c r="E45" s="5" t="s">
        <v>24</v>
      </c>
      <c r="F45" t="str">
        <f>VLOOKUP(E45,Table1[],2,FALSE)</f>
        <v>Category02</v>
      </c>
      <c r="G45" s="5">
        <v>6</v>
      </c>
      <c r="H45" s="5" t="s">
        <v>63</v>
      </c>
      <c r="I45" s="5" t="s">
        <v>64</v>
      </c>
      <c r="J45" s="6" cm="1">
        <f t="array" ref="J45">_xlfn.IFS(G45&gt;=10,7%,G45&gt;=7,5%,G45&lt;7,0%)</f>
        <v>0</v>
      </c>
      <c r="K45" t="str">
        <f>VLOOKUP($E45,Table1[],3,FALSE)</f>
        <v>No.</v>
      </c>
      <c r="L45">
        <f>VLOOKUP($E45,Table1[],4,FALSE)</f>
        <v>12</v>
      </c>
      <c r="M45">
        <f>VLOOKUP($E45,Table1[],5,FALSE)</f>
        <v>15.719999999999999</v>
      </c>
      <c r="N45">
        <f t="shared" si="2"/>
        <v>72</v>
      </c>
      <c r="O45">
        <f t="shared" si="4"/>
        <v>94.32</v>
      </c>
      <c r="P45">
        <f t="shared" si="3"/>
        <v>22.319999999999993</v>
      </c>
    </row>
    <row r="46" spans="2:16" x14ac:dyDescent="0.25">
      <c r="B46" s="4">
        <v>44247</v>
      </c>
      <c r="C46" s="5">
        <f t="shared" si="0"/>
        <v>2021</v>
      </c>
      <c r="D46" s="5">
        <f t="shared" si="1"/>
        <v>1</v>
      </c>
      <c r="E46" s="5" t="s">
        <v>41</v>
      </c>
      <c r="F46" t="str">
        <f>VLOOKUP(E46,Table1[],2,FALSE)</f>
        <v>Category04</v>
      </c>
      <c r="G46" s="5">
        <v>11</v>
      </c>
      <c r="H46" s="5" t="s">
        <v>63</v>
      </c>
      <c r="I46" s="5" t="s">
        <v>64</v>
      </c>
      <c r="J46" s="6" cm="1">
        <f t="array" ref="J46">_xlfn.IFS(G46&gt;=10,7%,G46&gt;=7,5%,G46&lt;7,0%)</f>
        <v>7.0000000000000007E-2</v>
      </c>
      <c r="K46" t="str">
        <f>VLOOKUP($E46,Table1[],3,FALSE)</f>
        <v>Ft</v>
      </c>
      <c r="L46">
        <f>VLOOKUP($E46,Table1[],4,FALSE)</f>
        <v>148</v>
      </c>
      <c r="M46">
        <f>VLOOKUP($E46,Table1[],5,FALSE)</f>
        <v>201.28</v>
      </c>
      <c r="N46">
        <f t="shared" si="2"/>
        <v>1628</v>
      </c>
      <c r="O46">
        <f t="shared" si="4"/>
        <v>2059.0944</v>
      </c>
      <c r="P46">
        <f t="shared" si="3"/>
        <v>431.09439999999995</v>
      </c>
    </row>
    <row r="47" spans="2:16" x14ac:dyDescent="0.25">
      <c r="B47" s="4">
        <v>44249</v>
      </c>
      <c r="C47" s="5">
        <f t="shared" si="0"/>
        <v>2021</v>
      </c>
      <c r="D47" s="5">
        <f t="shared" si="1"/>
        <v>1</v>
      </c>
      <c r="E47" s="5" t="s">
        <v>22</v>
      </c>
      <c r="F47" t="str">
        <f>VLOOKUP(E47,Table1[],2,FALSE)</f>
        <v>Category02</v>
      </c>
      <c r="G47" s="5">
        <v>5</v>
      </c>
      <c r="H47" s="5" t="s">
        <v>63</v>
      </c>
      <c r="I47" s="5" t="s">
        <v>64</v>
      </c>
      <c r="J47" s="6" cm="1">
        <f t="array" ref="J47">_xlfn.IFS(G47&gt;=10,7%,G47&gt;=7,5%,G47&lt;7,0%)</f>
        <v>0</v>
      </c>
      <c r="K47" t="str">
        <f>VLOOKUP($E47,Table1[],3,FALSE)</f>
        <v>Kg</v>
      </c>
      <c r="L47">
        <f>VLOOKUP($E47,Table1[],4,FALSE)</f>
        <v>112</v>
      </c>
      <c r="M47">
        <f>VLOOKUP($E47,Table1[],5,FALSE)</f>
        <v>122.08</v>
      </c>
      <c r="N47">
        <f t="shared" si="2"/>
        <v>560</v>
      </c>
      <c r="O47">
        <f t="shared" si="4"/>
        <v>610.4</v>
      </c>
      <c r="P47">
        <f t="shared" si="3"/>
        <v>50.399999999999977</v>
      </c>
    </row>
    <row r="48" spans="2:16" x14ac:dyDescent="0.25">
      <c r="B48" s="4">
        <v>44250</v>
      </c>
      <c r="C48" s="5">
        <f t="shared" si="0"/>
        <v>2021</v>
      </c>
      <c r="D48" s="5">
        <f t="shared" si="1"/>
        <v>1</v>
      </c>
      <c r="E48" s="5" t="s">
        <v>35</v>
      </c>
      <c r="F48" t="str">
        <f>VLOOKUP(E48,Table1[],2,FALSE)</f>
        <v>Category03</v>
      </c>
      <c r="G48" s="5">
        <v>3</v>
      </c>
      <c r="H48" s="5" t="s">
        <v>65</v>
      </c>
      <c r="I48" s="5" t="s">
        <v>64</v>
      </c>
      <c r="J48" s="6" cm="1">
        <f t="array" ref="J48">_xlfn.IFS(G48&gt;=10,7%,G48&gt;=7,5%,G48&lt;7,0%)</f>
        <v>0</v>
      </c>
      <c r="K48" t="str">
        <f>VLOOKUP($E48,Table1[],3,FALSE)</f>
        <v>No.</v>
      </c>
      <c r="L48">
        <f>VLOOKUP($E48,Table1[],4,FALSE)</f>
        <v>7</v>
      </c>
      <c r="M48">
        <f>VLOOKUP($E48,Table1[],5,FALSE)</f>
        <v>8.33</v>
      </c>
      <c r="N48">
        <f t="shared" si="2"/>
        <v>21</v>
      </c>
      <c r="O48">
        <f t="shared" si="4"/>
        <v>24.990000000000002</v>
      </c>
      <c r="P48">
        <f t="shared" si="3"/>
        <v>3.990000000000002</v>
      </c>
    </row>
    <row r="49" spans="2:16" x14ac:dyDescent="0.25">
      <c r="B49" s="4">
        <v>44250</v>
      </c>
      <c r="C49" s="5">
        <f t="shared" si="0"/>
        <v>2021</v>
      </c>
      <c r="D49" s="5">
        <f t="shared" si="1"/>
        <v>1</v>
      </c>
      <c r="E49" s="5" t="s">
        <v>11</v>
      </c>
      <c r="F49" t="str">
        <f>VLOOKUP(E49,Table1[],2,FALSE)</f>
        <v>Category01</v>
      </c>
      <c r="G49" s="5">
        <v>2</v>
      </c>
      <c r="H49" s="5" t="s">
        <v>65</v>
      </c>
      <c r="I49" s="5" t="s">
        <v>63</v>
      </c>
      <c r="J49" s="6" cm="1">
        <f t="array" ref="J49">_xlfn.IFS(G49&gt;=10,7%,G49&gt;=7,5%,G49&lt;7,0%)</f>
        <v>0</v>
      </c>
      <c r="K49" t="str">
        <f>VLOOKUP($E49,Table1[],3,FALSE)</f>
        <v>Ft</v>
      </c>
      <c r="L49">
        <f>VLOOKUP($E49,Table1[],4,FALSE)</f>
        <v>133</v>
      </c>
      <c r="M49">
        <f>VLOOKUP($E49,Table1[],5,FALSE)</f>
        <v>155.61000000000001</v>
      </c>
      <c r="N49">
        <f t="shared" si="2"/>
        <v>266</v>
      </c>
      <c r="O49">
        <f t="shared" si="4"/>
        <v>311.22000000000003</v>
      </c>
      <c r="P49">
        <f t="shared" si="3"/>
        <v>45.220000000000027</v>
      </c>
    </row>
    <row r="50" spans="2:16" x14ac:dyDescent="0.25">
      <c r="B50" s="4">
        <v>44252</v>
      </c>
      <c r="C50" s="5">
        <f t="shared" si="0"/>
        <v>2021</v>
      </c>
      <c r="D50" s="5">
        <f t="shared" si="1"/>
        <v>1</v>
      </c>
      <c r="E50" s="5" t="s">
        <v>7</v>
      </c>
      <c r="F50" t="str">
        <f>VLOOKUP(E50,Table1[],2,FALSE)</f>
        <v>Category01</v>
      </c>
      <c r="G50" s="5">
        <v>4</v>
      </c>
      <c r="H50" s="5" t="s">
        <v>62</v>
      </c>
      <c r="I50" s="5" t="s">
        <v>63</v>
      </c>
      <c r="J50" s="6" cm="1">
        <f t="array" ref="J50">_xlfn.IFS(G50&gt;=10,7%,G50&gt;=7,5%,G50&lt;7,0%)</f>
        <v>0</v>
      </c>
      <c r="K50" t="str">
        <f>VLOOKUP($E50,Table1[],3,FALSE)</f>
        <v>Kg</v>
      </c>
      <c r="L50">
        <f>VLOOKUP($E50,Table1[],4,FALSE)</f>
        <v>105</v>
      </c>
      <c r="M50">
        <f>VLOOKUP($E50,Table1[],5,FALSE)</f>
        <v>142.80000000000001</v>
      </c>
      <c r="N50">
        <f t="shared" si="2"/>
        <v>420</v>
      </c>
      <c r="O50">
        <f t="shared" si="4"/>
        <v>571.20000000000005</v>
      </c>
      <c r="P50">
        <f t="shared" si="3"/>
        <v>151.20000000000005</v>
      </c>
    </row>
    <row r="51" spans="2:16" x14ac:dyDescent="0.25">
      <c r="B51" s="4">
        <v>44252</v>
      </c>
      <c r="C51" s="5">
        <f t="shared" si="0"/>
        <v>2021</v>
      </c>
      <c r="D51" s="5">
        <f t="shared" si="1"/>
        <v>1</v>
      </c>
      <c r="E51" s="5" t="s">
        <v>43</v>
      </c>
      <c r="F51" t="str">
        <f>VLOOKUP(E51,Table1[],2,FALSE)</f>
        <v>Category04</v>
      </c>
      <c r="G51" s="5">
        <v>11</v>
      </c>
      <c r="H51" s="5" t="s">
        <v>63</v>
      </c>
      <c r="I51" s="5" t="s">
        <v>64</v>
      </c>
      <c r="J51" s="6" cm="1">
        <f t="array" ref="J51">_xlfn.IFS(G51&gt;=10,7%,G51&gt;=7,5%,G51&lt;7,0%)</f>
        <v>7.0000000000000007E-2</v>
      </c>
      <c r="K51" t="str">
        <f>VLOOKUP($E51,Table1[],3,FALSE)</f>
        <v>Kg</v>
      </c>
      <c r="L51">
        <f>VLOOKUP($E51,Table1[],4,FALSE)</f>
        <v>89</v>
      </c>
      <c r="M51">
        <f>VLOOKUP($E51,Table1[],5,FALSE)</f>
        <v>117.48</v>
      </c>
      <c r="N51">
        <f t="shared" si="2"/>
        <v>979</v>
      </c>
      <c r="O51">
        <f t="shared" si="4"/>
        <v>1201.8204000000001</v>
      </c>
      <c r="P51">
        <f t="shared" si="3"/>
        <v>222.82040000000006</v>
      </c>
    </row>
    <row r="52" spans="2:16" x14ac:dyDescent="0.25">
      <c r="B52" s="4">
        <v>44252</v>
      </c>
      <c r="C52" s="5">
        <f t="shared" si="0"/>
        <v>2021</v>
      </c>
      <c r="D52" s="5">
        <f t="shared" si="1"/>
        <v>1</v>
      </c>
      <c r="E52" s="5" t="s">
        <v>41</v>
      </c>
      <c r="F52" t="str">
        <f>VLOOKUP(E52,Table1[],2,FALSE)</f>
        <v>Category04</v>
      </c>
      <c r="G52" s="5">
        <v>2</v>
      </c>
      <c r="H52" s="5" t="s">
        <v>65</v>
      </c>
      <c r="I52" s="5" t="s">
        <v>63</v>
      </c>
      <c r="J52" s="6" cm="1">
        <f t="array" ref="J52">_xlfn.IFS(G52&gt;=10,7%,G52&gt;=7,5%,G52&lt;7,0%)</f>
        <v>0</v>
      </c>
      <c r="K52" t="str">
        <f>VLOOKUP($E52,Table1[],3,FALSE)</f>
        <v>Ft</v>
      </c>
      <c r="L52">
        <f>VLOOKUP($E52,Table1[],4,FALSE)</f>
        <v>148</v>
      </c>
      <c r="M52">
        <f>VLOOKUP($E52,Table1[],5,FALSE)</f>
        <v>201.28</v>
      </c>
      <c r="N52">
        <f t="shared" si="2"/>
        <v>296</v>
      </c>
      <c r="O52">
        <f t="shared" si="4"/>
        <v>402.56</v>
      </c>
      <c r="P52">
        <f t="shared" si="3"/>
        <v>106.56</v>
      </c>
    </row>
    <row r="53" spans="2:16" x14ac:dyDescent="0.25">
      <c r="B53" s="4">
        <v>44254</v>
      </c>
      <c r="C53" s="5">
        <f t="shared" si="0"/>
        <v>2021</v>
      </c>
      <c r="D53" s="5">
        <f t="shared" si="1"/>
        <v>1</v>
      </c>
      <c r="E53" s="5" t="s">
        <v>27</v>
      </c>
      <c r="F53" t="str">
        <f>VLOOKUP(E53,Table1[],2,FALSE)</f>
        <v>Category02</v>
      </c>
      <c r="G53" s="5">
        <v>11</v>
      </c>
      <c r="H53" s="5" t="s">
        <v>62</v>
      </c>
      <c r="I53" s="5" t="s">
        <v>63</v>
      </c>
      <c r="J53" s="6" cm="1">
        <f t="array" ref="J53">_xlfn.IFS(G53&gt;=10,7%,G53&gt;=7,5%,G53&lt;7,0%)</f>
        <v>7.0000000000000007E-2</v>
      </c>
      <c r="K53" t="str">
        <f>VLOOKUP($E53,Table1[],3,FALSE)</f>
        <v>No.</v>
      </c>
      <c r="L53">
        <f>VLOOKUP($E53,Table1[],4,FALSE)</f>
        <v>37</v>
      </c>
      <c r="M53">
        <f>VLOOKUP($E53,Table1[],5,FALSE)</f>
        <v>49.21</v>
      </c>
      <c r="N53">
        <f t="shared" si="2"/>
        <v>407</v>
      </c>
      <c r="O53">
        <f t="shared" si="4"/>
        <v>503.41830000000004</v>
      </c>
      <c r="P53">
        <f t="shared" si="3"/>
        <v>96.418300000000045</v>
      </c>
    </row>
    <row r="54" spans="2:16" x14ac:dyDescent="0.25">
      <c r="B54" s="4">
        <v>44258</v>
      </c>
      <c r="C54" s="5">
        <f t="shared" si="0"/>
        <v>2021</v>
      </c>
      <c r="D54" s="5">
        <f t="shared" si="1"/>
        <v>1</v>
      </c>
      <c r="E54" s="5" t="s">
        <v>20</v>
      </c>
      <c r="F54" t="str">
        <f>VLOOKUP(E54,Table1[],2,FALSE)</f>
        <v>Category02</v>
      </c>
      <c r="G54" s="5">
        <v>1</v>
      </c>
      <c r="H54" s="5" t="s">
        <v>65</v>
      </c>
      <c r="I54" s="5" t="s">
        <v>63</v>
      </c>
      <c r="J54" s="6" cm="1">
        <f t="array" ref="J54">_xlfn.IFS(G54&gt;=10,7%,G54&gt;=7,5%,G54&lt;7,0%)</f>
        <v>0</v>
      </c>
      <c r="K54" t="str">
        <f>VLOOKUP($E54,Table1[],3,FALSE)</f>
        <v>Lt</v>
      </c>
      <c r="L54">
        <f>VLOOKUP($E54,Table1[],4,FALSE)</f>
        <v>44</v>
      </c>
      <c r="M54">
        <f>VLOOKUP($E54,Table1[],5,FALSE)</f>
        <v>48.4</v>
      </c>
      <c r="N54">
        <f t="shared" si="2"/>
        <v>44</v>
      </c>
      <c r="O54">
        <f t="shared" si="4"/>
        <v>48.4</v>
      </c>
      <c r="P54">
        <f t="shared" si="3"/>
        <v>4.3999999999999986</v>
      </c>
    </row>
    <row r="55" spans="2:16" x14ac:dyDescent="0.25">
      <c r="B55" s="4">
        <v>44262</v>
      </c>
      <c r="C55" s="5">
        <f t="shared" si="0"/>
        <v>2021</v>
      </c>
      <c r="D55" s="5">
        <f t="shared" si="1"/>
        <v>1</v>
      </c>
      <c r="E55" s="5" t="s">
        <v>31</v>
      </c>
      <c r="F55" t="str">
        <f>VLOOKUP(E55,Table1[],2,FALSE)</f>
        <v>Category03</v>
      </c>
      <c r="G55" s="5">
        <v>9</v>
      </c>
      <c r="H55" s="5" t="s">
        <v>65</v>
      </c>
      <c r="I55" s="5" t="s">
        <v>64</v>
      </c>
      <c r="J55" s="6" cm="1">
        <f t="array" ref="J55">_xlfn.IFS(G55&gt;=10,7%,G55&gt;=7,5%,G55&lt;7,0%)</f>
        <v>0.05</v>
      </c>
      <c r="K55" t="str">
        <f>VLOOKUP($E55,Table1[],3,FALSE)</f>
        <v>Ft</v>
      </c>
      <c r="L55">
        <f>VLOOKUP($E55,Table1[],4,FALSE)</f>
        <v>126</v>
      </c>
      <c r="M55">
        <f>VLOOKUP($E55,Table1[],5,FALSE)</f>
        <v>162.54</v>
      </c>
      <c r="N55">
        <f t="shared" si="2"/>
        <v>1134</v>
      </c>
      <c r="O55">
        <f t="shared" si="4"/>
        <v>1389.7169999999999</v>
      </c>
      <c r="P55">
        <f t="shared" si="3"/>
        <v>255.71699999999987</v>
      </c>
    </row>
    <row r="56" spans="2:16" x14ac:dyDescent="0.25">
      <c r="B56" s="4">
        <v>44263</v>
      </c>
      <c r="C56" s="5">
        <f t="shared" si="0"/>
        <v>2021</v>
      </c>
      <c r="D56" s="5">
        <f t="shared" si="1"/>
        <v>1</v>
      </c>
      <c r="E56" s="5" t="s">
        <v>38</v>
      </c>
      <c r="F56" t="str">
        <f>VLOOKUP(E56,Table1[],2,FALSE)</f>
        <v>Category04</v>
      </c>
      <c r="G56" s="5">
        <v>6</v>
      </c>
      <c r="H56" s="5" t="s">
        <v>63</v>
      </c>
      <c r="I56" s="5" t="s">
        <v>64</v>
      </c>
      <c r="J56" s="6" cm="1">
        <f t="array" ref="J56">_xlfn.IFS(G56&gt;=10,7%,G56&gt;=7,5%,G56&lt;7,0%)</f>
        <v>0</v>
      </c>
      <c r="K56" t="str">
        <f>VLOOKUP($E56,Table1[],3,FALSE)</f>
        <v>Lt</v>
      </c>
      <c r="L56">
        <f>VLOOKUP($E56,Table1[],4,FALSE)</f>
        <v>48</v>
      </c>
      <c r="M56">
        <f>VLOOKUP($E56,Table1[],5,FALSE)</f>
        <v>57.120000000000005</v>
      </c>
      <c r="N56">
        <f t="shared" si="2"/>
        <v>288</v>
      </c>
      <c r="O56">
        <f t="shared" si="4"/>
        <v>342.72</v>
      </c>
      <c r="P56">
        <f t="shared" si="3"/>
        <v>54.720000000000027</v>
      </c>
    </row>
    <row r="57" spans="2:16" x14ac:dyDescent="0.25">
      <c r="B57" s="4">
        <v>44263</v>
      </c>
      <c r="C57" s="5">
        <f t="shared" si="0"/>
        <v>2021</v>
      </c>
      <c r="D57" s="5">
        <f t="shared" si="1"/>
        <v>1</v>
      </c>
      <c r="E57" s="5" t="s">
        <v>56</v>
      </c>
      <c r="F57" t="str">
        <f>VLOOKUP(E57,Table1[],2,FALSE)</f>
        <v>Category05</v>
      </c>
      <c r="G57" s="5">
        <v>9</v>
      </c>
      <c r="H57" s="5" t="s">
        <v>63</v>
      </c>
      <c r="I57" s="5" t="s">
        <v>63</v>
      </c>
      <c r="J57" s="6" cm="1">
        <f t="array" ref="J57">_xlfn.IFS(G57&gt;=10,7%,G57&gt;=7,5%,G57&lt;7,0%)</f>
        <v>0.05</v>
      </c>
      <c r="K57" t="str">
        <f>VLOOKUP($E57,Table1[],3,FALSE)</f>
        <v>Kg</v>
      </c>
      <c r="L57">
        <f>VLOOKUP($E57,Table1[],4,FALSE)</f>
        <v>76</v>
      </c>
      <c r="M57">
        <f>VLOOKUP($E57,Table1[],5,FALSE)</f>
        <v>82.08</v>
      </c>
      <c r="N57">
        <f t="shared" si="2"/>
        <v>684</v>
      </c>
      <c r="O57">
        <f t="shared" si="4"/>
        <v>701.78399999999999</v>
      </c>
      <c r="P57">
        <f t="shared" si="3"/>
        <v>17.783999999999992</v>
      </c>
    </row>
    <row r="58" spans="2:16" x14ac:dyDescent="0.25">
      <c r="B58" s="4">
        <v>44264</v>
      </c>
      <c r="C58" s="5">
        <f t="shared" si="0"/>
        <v>2021</v>
      </c>
      <c r="D58" s="5">
        <f t="shared" si="1"/>
        <v>1</v>
      </c>
      <c r="E58" s="5" t="s">
        <v>40</v>
      </c>
      <c r="F58" t="str">
        <f>VLOOKUP(E58,Table1[],2,FALSE)</f>
        <v>Category04</v>
      </c>
      <c r="G58" s="5">
        <v>6</v>
      </c>
      <c r="H58" s="5" t="s">
        <v>62</v>
      </c>
      <c r="I58" s="5" t="s">
        <v>63</v>
      </c>
      <c r="J58" s="6" cm="1">
        <f t="array" ref="J58">_xlfn.IFS(G58&gt;=10,7%,G58&gt;=7,5%,G58&lt;7,0%)</f>
        <v>0</v>
      </c>
      <c r="K58" t="str">
        <f>VLOOKUP($E58,Table1[],3,FALSE)</f>
        <v>Lt</v>
      </c>
      <c r="L58">
        <f>VLOOKUP($E58,Table1[],4,FALSE)</f>
        <v>47</v>
      </c>
      <c r="M58">
        <f>VLOOKUP($E58,Table1[],5,FALSE)</f>
        <v>53.11</v>
      </c>
      <c r="N58">
        <f t="shared" si="2"/>
        <v>282</v>
      </c>
      <c r="O58">
        <f t="shared" si="4"/>
        <v>318.65999999999997</v>
      </c>
      <c r="P58">
        <f t="shared" si="3"/>
        <v>36.659999999999968</v>
      </c>
    </row>
    <row r="59" spans="2:16" x14ac:dyDescent="0.25">
      <c r="B59" s="4">
        <v>44266</v>
      </c>
      <c r="C59" s="5">
        <f t="shared" si="0"/>
        <v>2021</v>
      </c>
      <c r="D59" s="5">
        <f t="shared" si="1"/>
        <v>1</v>
      </c>
      <c r="E59" s="5" t="s">
        <v>35</v>
      </c>
      <c r="F59" t="str">
        <f>VLOOKUP(E59,Table1[],2,FALSE)</f>
        <v>Category03</v>
      </c>
      <c r="G59" s="5">
        <v>11</v>
      </c>
      <c r="H59" s="5" t="s">
        <v>65</v>
      </c>
      <c r="I59" s="5" t="s">
        <v>64</v>
      </c>
      <c r="J59" s="6" cm="1">
        <f t="array" ref="J59">_xlfn.IFS(G59&gt;=10,7%,G59&gt;=7,5%,G59&lt;7,0%)</f>
        <v>7.0000000000000007E-2</v>
      </c>
      <c r="K59" t="str">
        <f>VLOOKUP($E59,Table1[],3,FALSE)</f>
        <v>No.</v>
      </c>
      <c r="L59">
        <f>VLOOKUP($E59,Table1[],4,FALSE)</f>
        <v>7</v>
      </c>
      <c r="M59">
        <f>VLOOKUP($E59,Table1[],5,FALSE)</f>
        <v>8.33</v>
      </c>
      <c r="N59">
        <f t="shared" si="2"/>
        <v>77</v>
      </c>
      <c r="O59">
        <f t="shared" si="4"/>
        <v>85.215899999999991</v>
      </c>
      <c r="P59">
        <f t="shared" si="3"/>
        <v>8.2158999999999907</v>
      </c>
    </row>
    <row r="60" spans="2:16" x14ac:dyDescent="0.25">
      <c r="B60" s="4">
        <v>44268</v>
      </c>
      <c r="C60" s="5">
        <f t="shared" si="0"/>
        <v>2021</v>
      </c>
      <c r="D60" s="5">
        <f t="shared" si="1"/>
        <v>1</v>
      </c>
      <c r="E60" s="5" t="s">
        <v>39</v>
      </c>
      <c r="F60" t="str">
        <f>VLOOKUP(E60,Table1[],2,FALSE)</f>
        <v>Category04</v>
      </c>
      <c r="G60" s="5">
        <v>10</v>
      </c>
      <c r="H60" s="5" t="s">
        <v>62</v>
      </c>
      <c r="I60" s="5" t="s">
        <v>64</v>
      </c>
      <c r="J60" s="6" cm="1">
        <f t="array" ref="J60">_xlfn.IFS(G60&gt;=10,7%,G60&gt;=7,5%,G60&lt;7,0%)</f>
        <v>7.0000000000000007E-2</v>
      </c>
      <c r="K60" t="str">
        <f>VLOOKUP($E60,Table1[],3,FALSE)</f>
        <v>No.</v>
      </c>
      <c r="L60">
        <f>VLOOKUP($E60,Table1[],4,FALSE)</f>
        <v>37</v>
      </c>
      <c r="M60">
        <f>VLOOKUP($E60,Table1[],5,FALSE)</f>
        <v>41.81</v>
      </c>
      <c r="N60">
        <f t="shared" si="2"/>
        <v>370</v>
      </c>
      <c r="O60">
        <f t="shared" si="4"/>
        <v>388.83300000000003</v>
      </c>
      <c r="P60">
        <f t="shared" si="3"/>
        <v>18.833000000000027</v>
      </c>
    </row>
    <row r="61" spans="2:16" x14ac:dyDescent="0.25">
      <c r="B61" s="4">
        <v>44270</v>
      </c>
      <c r="C61" s="5">
        <f t="shared" si="0"/>
        <v>2021</v>
      </c>
      <c r="D61" s="5">
        <f t="shared" si="1"/>
        <v>1</v>
      </c>
      <c r="E61" s="5" t="s">
        <v>51</v>
      </c>
      <c r="F61" t="str">
        <f>VLOOKUP(E61,Table1[],2,FALSE)</f>
        <v>Category05</v>
      </c>
      <c r="G61" s="5">
        <v>11</v>
      </c>
      <c r="H61" s="5" t="s">
        <v>63</v>
      </c>
      <c r="I61" s="5" t="s">
        <v>64</v>
      </c>
      <c r="J61" s="6" cm="1">
        <f t="array" ref="J61">_xlfn.IFS(G61&gt;=10,7%,G61&gt;=7,5%,G61&lt;7,0%)</f>
        <v>7.0000000000000007E-2</v>
      </c>
      <c r="K61" t="str">
        <f>VLOOKUP($E61,Table1[],3,FALSE)</f>
        <v>No.</v>
      </c>
      <c r="L61">
        <f>VLOOKUP($E61,Table1[],4,FALSE)</f>
        <v>37</v>
      </c>
      <c r="M61">
        <f>VLOOKUP($E61,Table1[],5,FALSE)</f>
        <v>42.55</v>
      </c>
      <c r="N61">
        <f t="shared" si="2"/>
        <v>407</v>
      </c>
      <c r="O61">
        <f t="shared" si="4"/>
        <v>435.28649999999993</v>
      </c>
      <c r="P61">
        <f t="shared" si="3"/>
        <v>28.286499999999933</v>
      </c>
    </row>
    <row r="62" spans="2:16" x14ac:dyDescent="0.25">
      <c r="B62" s="4">
        <v>44271</v>
      </c>
      <c r="C62" s="5">
        <f t="shared" si="0"/>
        <v>2021</v>
      </c>
      <c r="D62" s="5">
        <f t="shared" si="1"/>
        <v>1</v>
      </c>
      <c r="E62" s="5" t="s">
        <v>21</v>
      </c>
      <c r="F62" t="str">
        <f>VLOOKUP(E62,Table1[],2,FALSE)</f>
        <v>Category02</v>
      </c>
      <c r="G62" s="5">
        <v>14</v>
      </c>
      <c r="H62" s="5" t="s">
        <v>65</v>
      </c>
      <c r="I62" s="5" t="s">
        <v>64</v>
      </c>
      <c r="J62" s="6" cm="1">
        <f t="array" ref="J62">_xlfn.IFS(G62&gt;=10,7%,G62&gt;=7,5%,G62&lt;7,0%)</f>
        <v>7.0000000000000007E-2</v>
      </c>
      <c r="K62" t="str">
        <f>VLOOKUP($E62,Table1[],3,FALSE)</f>
        <v>Kg</v>
      </c>
      <c r="L62">
        <f>VLOOKUP($E62,Table1[],4,FALSE)</f>
        <v>73</v>
      </c>
      <c r="M62">
        <f>VLOOKUP($E62,Table1[],5,FALSE)</f>
        <v>94.17</v>
      </c>
      <c r="N62">
        <f t="shared" si="2"/>
        <v>1022</v>
      </c>
      <c r="O62">
        <f t="shared" si="4"/>
        <v>1226.0934000000002</v>
      </c>
      <c r="P62">
        <f t="shared" si="3"/>
        <v>204.0934000000002</v>
      </c>
    </row>
    <row r="63" spans="2:16" x14ac:dyDescent="0.25">
      <c r="B63" s="4">
        <v>44273</v>
      </c>
      <c r="C63" s="5">
        <f t="shared" si="0"/>
        <v>2021</v>
      </c>
      <c r="D63" s="5">
        <f t="shared" si="1"/>
        <v>1</v>
      </c>
      <c r="E63" s="5" t="s">
        <v>54</v>
      </c>
      <c r="F63" t="str">
        <f>VLOOKUP(E63,Table1[],2,FALSE)</f>
        <v>Category05</v>
      </c>
      <c r="G63" s="5">
        <v>8</v>
      </c>
      <c r="H63" s="5" t="s">
        <v>62</v>
      </c>
      <c r="I63" s="5" t="s">
        <v>64</v>
      </c>
      <c r="J63" s="6" cm="1">
        <f t="array" ref="J63">_xlfn.IFS(G63&gt;=10,7%,G63&gt;=7,5%,G63&lt;7,0%)</f>
        <v>0.05</v>
      </c>
      <c r="K63" t="str">
        <f>VLOOKUP($E63,Table1[],3,FALSE)</f>
        <v>Ft</v>
      </c>
      <c r="L63">
        <f>VLOOKUP($E63,Table1[],4,FALSE)</f>
        <v>120</v>
      </c>
      <c r="M63">
        <f>VLOOKUP($E63,Table1[],5,FALSE)</f>
        <v>162</v>
      </c>
      <c r="N63">
        <f t="shared" si="2"/>
        <v>960</v>
      </c>
      <c r="O63">
        <f t="shared" si="4"/>
        <v>1231.2</v>
      </c>
      <c r="P63">
        <f t="shared" si="3"/>
        <v>271.20000000000005</v>
      </c>
    </row>
    <row r="64" spans="2:16" x14ac:dyDescent="0.25">
      <c r="B64" s="4">
        <v>44274</v>
      </c>
      <c r="C64" s="5">
        <f t="shared" si="0"/>
        <v>2021</v>
      </c>
      <c r="D64" s="5">
        <f t="shared" si="1"/>
        <v>1</v>
      </c>
      <c r="E64" s="5" t="s">
        <v>39</v>
      </c>
      <c r="F64" t="str">
        <f>VLOOKUP(E64,Table1[],2,FALSE)</f>
        <v>Category04</v>
      </c>
      <c r="G64" s="5">
        <v>9</v>
      </c>
      <c r="H64" s="5" t="s">
        <v>63</v>
      </c>
      <c r="I64" s="5" t="s">
        <v>64</v>
      </c>
      <c r="J64" s="6" cm="1">
        <f t="array" ref="J64">_xlfn.IFS(G64&gt;=10,7%,G64&gt;=7,5%,G64&lt;7,0%)</f>
        <v>0.05</v>
      </c>
      <c r="K64" t="str">
        <f>VLOOKUP($E64,Table1[],3,FALSE)</f>
        <v>No.</v>
      </c>
      <c r="L64">
        <f>VLOOKUP($E64,Table1[],4,FALSE)</f>
        <v>37</v>
      </c>
      <c r="M64">
        <f>VLOOKUP($E64,Table1[],5,FALSE)</f>
        <v>41.81</v>
      </c>
      <c r="N64">
        <f t="shared" si="2"/>
        <v>333</v>
      </c>
      <c r="O64">
        <f t="shared" si="4"/>
        <v>357.47550000000001</v>
      </c>
      <c r="P64">
        <f t="shared" si="3"/>
        <v>24.475500000000011</v>
      </c>
    </row>
    <row r="65" spans="2:16" x14ac:dyDescent="0.25">
      <c r="B65" s="4">
        <v>44276</v>
      </c>
      <c r="C65" s="5">
        <f t="shared" si="0"/>
        <v>2021</v>
      </c>
      <c r="D65" s="5">
        <f t="shared" si="1"/>
        <v>1</v>
      </c>
      <c r="E65" s="5" t="s">
        <v>29</v>
      </c>
      <c r="F65" t="str">
        <f>VLOOKUP(E65,Table1[],2,FALSE)</f>
        <v>Category03</v>
      </c>
      <c r="G65" s="5">
        <v>13</v>
      </c>
      <c r="H65" s="5" t="s">
        <v>63</v>
      </c>
      <c r="I65" s="5" t="s">
        <v>63</v>
      </c>
      <c r="J65" s="6" cm="1">
        <f t="array" ref="J65">_xlfn.IFS(G65&gt;=10,7%,G65&gt;=7,5%,G65&lt;7,0%)</f>
        <v>7.0000000000000007E-2</v>
      </c>
      <c r="K65" t="str">
        <f>VLOOKUP($E65,Table1[],3,FALSE)</f>
        <v>Lt</v>
      </c>
      <c r="L65">
        <f>VLOOKUP($E65,Table1[],4,FALSE)</f>
        <v>61</v>
      </c>
      <c r="M65">
        <f>VLOOKUP($E65,Table1[],5,FALSE)</f>
        <v>76.25</v>
      </c>
      <c r="N65">
        <f t="shared" si="2"/>
        <v>793</v>
      </c>
      <c r="O65">
        <f t="shared" si="4"/>
        <v>921.86249999999995</v>
      </c>
      <c r="P65">
        <f t="shared" si="3"/>
        <v>128.86249999999995</v>
      </c>
    </row>
    <row r="66" spans="2:16" x14ac:dyDescent="0.25">
      <c r="B66" s="4">
        <v>44276</v>
      </c>
      <c r="C66" s="5">
        <f t="shared" si="0"/>
        <v>2021</v>
      </c>
      <c r="D66" s="5">
        <f t="shared" si="1"/>
        <v>1</v>
      </c>
      <c r="E66" s="5" t="s">
        <v>51</v>
      </c>
      <c r="F66" t="str">
        <f>VLOOKUP(E66,Table1[],2,FALSE)</f>
        <v>Category05</v>
      </c>
      <c r="G66" s="5">
        <v>7</v>
      </c>
      <c r="H66" s="5" t="s">
        <v>65</v>
      </c>
      <c r="I66" s="5" t="s">
        <v>63</v>
      </c>
      <c r="J66" s="6" cm="1">
        <f t="array" ref="J66">_xlfn.IFS(G66&gt;=10,7%,G66&gt;=7,5%,G66&lt;7,0%)</f>
        <v>0.05</v>
      </c>
      <c r="K66" t="str">
        <f>VLOOKUP($E66,Table1[],3,FALSE)</f>
        <v>No.</v>
      </c>
      <c r="L66">
        <f>VLOOKUP($E66,Table1[],4,FALSE)</f>
        <v>37</v>
      </c>
      <c r="M66">
        <f>VLOOKUP($E66,Table1[],5,FALSE)</f>
        <v>42.55</v>
      </c>
      <c r="N66">
        <f t="shared" si="2"/>
        <v>259</v>
      </c>
      <c r="O66">
        <f t="shared" si="4"/>
        <v>282.95749999999998</v>
      </c>
      <c r="P66">
        <f t="shared" si="3"/>
        <v>23.957499999999982</v>
      </c>
    </row>
    <row r="67" spans="2:16" x14ac:dyDescent="0.25">
      <c r="B67" s="4">
        <v>44277</v>
      </c>
      <c r="C67" s="5">
        <f t="shared" si="0"/>
        <v>2021</v>
      </c>
      <c r="D67" s="5">
        <f t="shared" si="1"/>
        <v>1</v>
      </c>
      <c r="E67" s="5" t="s">
        <v>7</v>
      </c>
      <c r="F67" t="str">
        <f>VLOOKUP(E67,Table1[],2,FALSE)</f>
        <v>Category01</v>
      </c>
      <c r="G67" s="5">
        <v>8</v>
      </c>
      <c r="H67" s="5" t="s">
        <v>63</v>
      </c>
      <c r="I67" s="5" t="s">
        <v>63</v>
      </c>
      <c r="J67" s="6" cm="1">
        <f t="array" ref="J67">_xlfn.IFS(G67&gt;=10,7%,G67&gt;=7,5%,G67&lt;7,0%)</f>
        <v>0.05</v>
      </c>
      <c r="K67" t="str">
        <f>VLOOKUP($E67,Table1[],3,FALSE)</f>
        <v>Kg</v>
      </c>
      <c r="L67">
        <f>VLOOKUP($E67,Table1[],4,FALSE)</f>
        <v>105</v>
      </c>
      <c r="M67">
        <f>VLOOKUP($E67,Table1[],5,FALSE)</f>
        <v>142.80000000000001</v>
      </c>
      <c r="N67">
        <f t="shared" si="2"/>
        <v>840</v>
      </c>
      <c r="O67">
        <f t="shared" si="4"/>
        <v>1085.2800000000002</v>
      </c>
      <c r="P67">
        <f t="shared" si="3"/>
        <v>245.2800000000002</v>
      </c>
    </row>
    <row r="68" spans="2:16" x14ac:dyDescent="0.25">
      <c r="B68" s="4">
        <v>44277</v>
      </c>
      <c r="C68" s="5">
        <f t="shared" ref="C68:C131" si="5">YEAR(B68)</f>
        <v>2021</v>
      </c>
      <c r="D68" s="5">
        <f t="shared" ref="D68:D131" si="6">ROUNDUP(MONTH(B68)/3,0)</f>
        <v>1</v>
      </c>
      <c r="E68" s="5" t="s">
        <v>21</v>
      </c>
      <c r="F68" t="str">
        <f>VLOOKUP(E68,Table1[],2,FALSE)</f>
        <v>Category02</v>
      </c>
      <c r="G68" s="5">
        <v>4</v>
      </c>
      <c r="H68" s="5" t="s">
        <v>63</v>
      </c>
      <c r="I68" s="5" t="s">
        <v>63</v>
      </c>
      <c r="J68" s="6" cm="1">
        <f t="array" ref="J68">_xlfn.IFS(G68&gt;=10,7%,G68&gt;=7,5%,G68&lt;7,0%)</f>
        <v>0</v>
      </c>
      <c r="K68" t="str">
        <f>VLOOKUP($E68,Table1[],3,FALSE)</f>
        <v>Kg</v>
      </c>
      <c r="L68">
        <f>VLOOKUP($E68,Table1[],4,FALSE)</f>
        <v>73</v>
      </c>
      <c r="M68">
        <f>VLOOKUP($E68,Table1[],5,FALSE)</f>
        <v>94.17</v>
      </c>
      <c r="N68">
        <f t="shared" ref="N68:N131" si="7">L68*G68</f>
        <v>292</v>
      </c>
      <c r="O68">
        <f t="shared" ref="O68:O131" si="8">(G68*M68)-(G68*M68*J68)</f>
        <v>376.68</v>
      </c>
      <c r="P68">
        <f t="shared" ref="P68:P131" si="9">O68-N68</f>
        <v>84.68</v>
      </c>
    </row>
    <row r="69" spans="2:16" x14ac:dyDescent="0.25">
      <c r="B69" s="4">
        <v>44280</v>
      </c>
      <c r="C69" s="5">
        <f t="shared" si="5"/>
        <v>2021</v>
      </c>
      <c r="D69" s="5">
        <f t="shared" si="6"/>
        <v>1</v>
      </c>
      <c r="E69" s="5" t="s">
        <v>34</v>
      </c>
      <c r="F69" t="str">
        <f>VLOOKUP(E69,Table1[],2,FALSE)</f>
        <v>Category03</v>
      </c>
      <c r="G69" s="5">
        <v>14</v>
      </c>
      <c r="H69" s="5" t="s">
        <v>63</v>
      </c>
      <c r="I69" s="5" t="s">
        <v>64</v>
      </c>
      <c r="J69" s="6" cm="1">
        <f t="array" ref="J69">_xlfn.IFS(G69&gt;=10,7%,G69&gt;=7,5%,G69&lt;7,0%)</f>
        <v>7.0000000000000007E-2</v>
      </c>
      <c r="K69" t="str">
        <f>VLOOKUP($E69,Table1[],3,FALSE)</f>
        <v>Ft</v>
      </c>
      <c r="L69">
        <f>VLOOKUP($E69,Table1[],4,FALSE)</f>
        <v>144</v>
      </c>
      <c r="M69">
        <f>VLOOKUP($E69,Table1[],5,FALSE)</f>
        <v>156.96</v>
      </c>
      <c r="N69">
        <f t="shared" si="7"/>
        <v>2016</v>
      </c>
      <c r="O69">
        <f t="shared" si="8"/>
        <v>2043.6192000000001</v>
      </c>
      <c r="P69">
        <f t="shared" si="9"/>
        <v>27.619200000000092</v>
      </c>
    </row>
    <row r="70" spans="2:16" x14ac:dyDescent="0.25">
      <c r="B70" s="4">
        <v>44280</v>
      </c>
      <c r="C70" s="5">
        <f t="shared" si="5"/>
        <v>2021</v>
      </c>
      <c r="D70" s="5">
        <f t="shared" si="6"/>
        <v>1</v>
      </c>
      <c r="E70" s="5" t="s">
        <v>13</v>
      </c>
      <c r="F70" t="str">
        <f>VLOOKUP(E70,Table1[],2,FALSE)</f>
        <v>Category01</v>
      </c>
      <c r="G70" s="5">
        <v>4</v>
      </c>
      <c r="H70" s="5" t="s">
        <v>65</v>
      </c>
      <c r="I70" s="5" t="s">
        <v>64</v>
      </c>
      <c r="J70" s="6" cm="1">
        <f t="array" ref="J70">_xlfn.IFS(G70&gt;=10,7%,G70&gt;=7,5%,G70&lt;7,0%)</f>
        <v>0</v>
      </c>
      <c r="K70" t="str">
        <f>VLOOKUP($E70,Table1[],3,FALSE)</f>
        <v>Kg</v>
      </c>
      <c r="L70">
        <f>VLOOKUP($E70,Table1[],4,FALSE)</f>
        <v>75</v>
      </c>
      <c r="M70">
        <f>VLOOKUP($E70,Table1[],5,FALSE)</f>
        <v>85.5</v>
      </c>
      <c r="N70">
        <f t="shared" si="7"/>
        <v>300</v>
      </c>
      <c r="O70">
        <f t="shared" si="8"/>
        <v>342</v>
      </c>
      <c r="P70">
        <f t="shared" si="9"/>
        <v>42</v>
      </c>
    </row>
    <row r="71" spans="2:16" x14ac:dyDescent="0.25">
      <c r="B71" s="4">
        <v>44280</v>
      </c>
      <c r="C71" s="5">
        <f t="shared" si="5"/>
        <v>2021</v>
      </c>
      <c r="D71" s="5">
        <f t="shared" si="6"/>
        <v>1</v>
      </c>
      <c r="E71" s="5" t="s">
        <v>40</v>
      </c>
      <c r="F71" t="str">
        <f>VLOOKUP(E71,Table1[],2,FALSE)</f>
        <v>Category04</v>
      </c>
      <c r="G71" s="5">
        <v>8</v>
      </c>
      <c r="H71" s="5" t="s">
        <v>65</v>
      </c>
      <c r="I71" s="5" t="s">
        <v>64</v>
      </c>
      <c r="J71" s="6" cm="1">
        <f t="array" ref="J71">_xlfn.IFS(G71&gt;=10,7%,G71&gt;=7,5%,G71&lt;7,0%)</f>
        <v>0.05</v>
      </c>
      <c r="K71" t="str">
        <f>VLOOKUP($E71,Table1[],3,FALSE)</f>
        <v>Lt</v>
      </c>
      <c r="L71">
        <f>VLOOKUP($E71,Table1[],4,FALSE)</f>
        <v>47</v>
      </c>
      <c r="M71">
        <f>VLOOKUP($E71,Table1[],5,FALSE)</f>
        <v>53.11</v>
      </c>
      <c r="N71">
        <f t="shared" si="7"/>
        <v>376</v>
      </c>
      <c r="O71">
        <f t="shared" si="8"/>
        <v>403.63599999999997</v>
      </c>
      <c r="P71">
        <f t="shared" si="9"/>
        <v>27.635999999999967</v>
      </c>
    </row>
    <row r="72" spans="2:16" x14ac:dyDescent="0.25">
      <c r="B72" s="4">
        <v>44280</v>
      </c>
      <c r="C72" s="5">
        <f t="shared" si="5"/>
        <v>2021</v>
      </c>
      <c r="D72" s="5">
        <f t="shared" si="6"/>
        <v>1</v>
      </c>
      <c r="E72" s="5" t="s">
        <v>50</v>
      </c>
      <c r="F72" t="str">
        <f>VLOOKUP(E72,Table1[],2,FALSE)</f>
        <v>Category05</v>
      </c>
      <c r="G72" s="5">
        <v>2</v>
      </c>
      <c r="H72" s="5" t="s">
        <v>65</v>
      </c>
      <c r="I72" s="5" t="s">
        <v>63</v>
      </c>
      <c r="J72" s="6" cm="1">
        <f t="array" ref="J72">_xlfn.IFS(G72&gt;=10,7%,G72&gt;=7,5%,G72&lt;7,0%)</f>
        <v>0</v>
      </c>
      <c r="K72" t="str">
        <f>VLOOKUP($E72,Table1[],3,FALSE)</f>
        <v>Kg</v>
      </c>
      <c r="L72">
        <f>VLOOKUP($E72,Table1[],4,FALSE)</f>
        <v>72</v>
      </c>
      <c r="M72">
        <f>VLOOKUP($E72,Table1[],5,FALSE)</f>
        <v>79.92</v>
      </c>
      <c r="N72">
        <f t="shared" si="7"/>
        <v>144</v>
      </c>
      <c r="O72">
        <f t="shared" si="8"/>
        <v>159.84</v>
      </c>
      <c r="P72">
        <f t="shared" si="9"/>
        <v>15.840000000000003</v>
      </c>
    </row>
    <row r="73" spans="2:16" x14ac:dyDescent="0.25">
      <c r="B73" s="4">
        <v>44281</v>
      </c>
      <c r="C73" s="5">
        <f t="shared" si="5"/>
        <v>2021</v>
      </c>
      <c r="D73" s="5">
        <f t="shared" si="6"/>
        <v>1</v>
      </c>
      <c r="E73" s="5" t="s">
        <v>4</v>
      </c>
      <c r="F73" t="str">
        <f>VLOOKUP(E73,Table1[],2,FALSE)</f>
        <v>Category01</v>
      </c>
      <c r="G73" s="5">
        <v>4</v>
      </c>
      <c r="H73" s="5" t="s">
        <v>65</v>
      </c>
      <c r="I73" s="5" t="s">
        <v>64</v>
      </c>
      <c r="J73" s="6" cm="1">
        <f t="array" ref="J73">_xlfn.IFS(G73&gt;=10,7%,G73&gt;=7,5%,G73&lt;7,0%)</f>
        <v>0</v>
      </c>
      <c r="K73" t="str">
        <f>VLOOKUP($E73,Table1[],3,FALSE)</f>
        <v>Kg</v>
      </c>
      <c r="L73">
        <f>VLOOKUP($E73,Table1[],4,FALSE)</f>
        <v>98</v>
      </c>
      <c r="M73">
        <f>VLOOKUP($E73,Table1[],5,FALSE)</f>
        <v>103.88</v>
      </c>
      <c r="N73">
        <f t="shared" si="7"/>
        <v>392</v>
      </c>
      <c r="O73">
        <f t="shared" si="8"/>
        <v>415.52</v>
      </c>
      <c r="P73">
        <f t="shared" si="9"/>
        <v>23.519999999999982</v>
      </c>
    </row>
    <row r="74" spans="2:16" x14ac:dyDescent="0.25">
      <c r="B74" s="4">
        <v>44281</v>
      </c>
      <c r="C74" s="5">
        <f t="shared" si="5"/>
        <v>2021</v>
      </c>
      <c r="D74" s="5">
        <f t="shared" si="6"/>
        <v>1</v>
      </c>
      <c r="E74" s="5" t="s">
        <v>54</v>
      </c>
      <c r="F74" t="str">
        <f>VLOOKUP(E74,Table1[],2,FALSE)</f>
        <v>Category05</v>
      </c>
      <c r="G74" s="5">
        <v>1</v>
      </c>
      <c r="H74" s="5" t="s">
        <v>65</v>
      </c>
      <c r="I74" s="5" t="s">
        <v>64</v>
      </c>
      <c r="J74" s="6" cm="1">
        <f t="array" ref="J74">_xlfn.IFS(G74&gt;=10,7%,G74&gt;=7,5%,G74&lt;7,0%)</f>
        <v>0</v>
      </c>
      <c r="K74" t="str">
        <f>VLOOKUP($E74,Table1[],3,FALSE)</f>
        <v>Ft</v>
      </c>
      <c r="L74">
        <f>VLOOKUP($E74,Table1[],4,FALSE)</f>
        <v>120</v>
      </c>
      <c r="M74">
        <f>VLOOKUP($E74,Table1[],5,FALSE)</f>
        <v>162</v>
      </c>
      <c r="N74">
        <f t="shared" si="7"/>
        <v>120</v>
      </c>
      <c r="O74">
        <f t="shared" si="8"/>
        <v>162</v>
      </c>
      <c r="P74">
        <f t="shared" si="9"/>
        <v>42</v>
      </c>
    </row>
    <row r="75" spans="2:16" x14ac:dyDescent="0.25">
      <c r="B75" s="4">
        <v>44281</v>
      </c>
      <c r="C75" s="5">
        <f t="shared" si="5"/>
        <v>2021</v>
      </c>
      <c r="D75" s="5">
        <f t="shared" si="6"/>
        <v>1</v>
      </c>
      <c r="E75" s="5" t="s">
        <v>18</v>
      </c>
      <c r="F75" t="str">
        <f>VLOOKUP(E75,Table1[],2,FALSE)</f>
        <v>Category02</v>
      </c>
      <c r="G75" s="5">
        <v>9</v>
      </c>
      <c r="H75" s="5" t="s">
        <v>65</v>
      </c>
      <c r="I75" s="5" t="s">
        <v>63</v>
      </c>
      <c r="J75" s="6" cm="1">
        <f t="array" ref="J75">_xlfn.IFS(G75&gt;=10,7%,G75&gt;=7,5%,G75&lt;7,0%)</f>
        <v>0.05</v>
      </c>
      <c r="K75" t="str">
        <f>VLOOKUP($E75,Table1[],3,FALSE)</f>
        <v>Ft</v>
      </c>
      <c r="L75">
        <f>VLOOKUP($E75,Table1[],4,FALSE)</f>
        <v>148</v>
      </c>
      <c r="M75">
        <f>VLOOKUP($E75,Table1[],5,FALSE)</f>
        <v>164.28</v>
      </c>
      <c r="N75">
        <f t="shared" si="7"/>
        <v>1332</v>
      </c>
      <c r="O75">
        <f t="shared" si="8"/>
        <v>1404.5940000000001</v>
      </c>
      <c r="P75">
        <f t="shared" si="9"/>
        <v>72.594000000000051</v>
      </c>
    </row>
    <row r="76" spans="2:16" x14ac:dyDescent="0.25">
      <c r="B76" s="4">
        <v>44282</v>
      </c>
      <c r="C76" s="5">
        <f t="shared" si="5"/>
        <v>2021</v>
      </c>
      <c r="D76" s="5">
        <f t="shared" si="6"/>
        <v>1</v>
      </c>
      <c r="E76" s="5" t="s">
        <v>41</v>
      </c>
      <c r="F76" t="str">
        <f>VLOOKUP(E76,Table1[],2,FALSE)</f>
        <v>Category04</v>
      </c>
      <c r="G76" s="5">
        <v>3</v>
      </c>
      <c r="H76" s="5" t="s">
        <v>65</v>
      </c>
      <c r="I76" s="5" t="s">
        <v>63</v>
      </c>
      <c r="J76" s="6" cm="1">
        <f t="array" ref="J76">_xlfn.IFS(G76&gt;=10,7%,G76&gt;=7,5%,G76&lt;7,0%)</f>
        <v>0</v>
      </c>
      <c r="K76" t="str">
        <f>VLOOKUP($E76,Table1[],3,FALSE)</f>
        <v>Ft</v>
      </c>
      <c r="L76">
        <f>VLOOKUP($E76,Table1[],4,FALSE)</f>
        <v>148</v>
      </c>
      <c r="M76">
        <f>VLOOKUP($E76,Table1[],5,FALSE)</f>
        <v>201.28</v>
      </c>
      <c r="N76">
        <f t="shared" si="7"/>
        <v>444</v>
      </c>
      <c r="O76">
        <f t="shared" si="8"/>
        <v>603.84</v>
      </c>
      <c r="P76">
        <f t="shared" si="9"/>
        <v>159.84000000000003</v>
      </c>
    </row>
    <row r="77" spans="2:16" x14ac:dyDescent="0.25">
      <c r="B77" s="4">
        <v>44283</v>
      </c>
      <c r="C77" s="5">
        <f t="shared" si="5"/>
        <v>2021</v>
      </c>
      <c r="D77" s="5">
        <f t="shared" si="6"/>
        <v>1</v>
      </c>
      <c r="E77" s="5" t="s">
        <v>14</v>
      </c>
      <c r="F77" t="str">
        <f>VLOOKUP(E77,Table1[],2,FALSE)</f>
        <v>Category01</v>
      </c>
      <c r="G77" s="5">
        <v>8</v>
      </c>
      <c r="H77" s="5" t="s">
        <v>63</v>
      </c>
      <c r="I77" s="5" t="s">
        <v>64</v>
      </c>
      <c r="J77" s="6" cm="1">
        <f t="array" ref="J77">_xlfn.IFS(G77&gt;=10,7%,G77&gt;=7,5%,G77&lt;7,0%)</f>
        <v>0.05</v>
      </c>
      <c r="K77" t="str">
        <f>VLOOKUP($E77,Table1[],3,FALSE)</f>
        <v>Lt</v>
      </c>
      <c r="L77">
        <f>VLOOKUP($E77,Table1[],4,FALSE)</f>
        <v>43</v>
      </c>
      <c r="M77">
        <f>VLOOKUP($E77,Table1[],5,FALSE)</f>
        <v>47.730000000000004</v>
      </c>
      <c r="N77">
        <f t="shared" si="7"/>
        <v>344</v>
      </c>
      <c r="O77">
        <f t="shared" si="8"/>
        <v>362.74800000000005</v>
      </c>
      <c r="P77">
        <f t="shared" si="9"/>
        <v>18.748000000000047</v>
      </c>
    </row>
    <row r="78" spans="2:16" x14ac:dyDescent="0.25">
      <c r="B78" s="4">
        <v>44285</v>
      </c>
      <c r="C78" s="5">
        <f t="shared" si="5"/>
        <v>2021</v>
      </c>
      <c r="D78" s="5">
        <f t="shared" si="6"/>
        <v>1</v>
      </c>
      <c r="E78" s="5" t="s">
        <v>50</v>
      </c>
      <c r="F78" t="str">
        <f>VLOOKUP(E78,Table1[],2,FALSE)</f>
        <v>Category05</v>
      </c>
      <c r="G78" s="5">
        <v>1</v>
      </c>
      <c r="H78" s="5" t="s">
        <v>63</v>
      </c>
      <c r="I78" s="5" t="s">
        <v>64</v>
      </c>
      <c r="J78" s="6" cm="1">
        <f t="array" ref="J78">_xlfn.IFS(G78&gt;=10,7%,G78&gt;=7,5%,G78&lt;7,0%)</f>
        <v>0</v>
      </c>
      <c r="K78" t="str">
        <f>VLOOKUP($E78,Table1[],3,FALSE)</f>
        <v>Kg</v>
      </c>
      <c r="L78">
        <f>VLOOKUP($E78,Table1[],4,FALSE)</f>
        <v>72</v>
      </c>
      <c r="M78">
        <f>VLOOKUP($E78,Table1[],5,FALSE)</f>
        <v>79.92</v>
      </c>
      <c r="N78">
        <f t="shared" si="7"/>
        <v>72</v>
      </c>
      <c r="O78">
        <f t="shared" si="8"/>
        <v>79.92</v>
      </c>
      <c r="P78">
        <f t="shared" si="9"/>
        <v>7.9200000000000017</v>
      </c>
    </row>
    <row r="79" spans="2:16" x14ac:dyDescent="0.25">
      <c r="B79" s="4">
        <v>44286</v>
      </c>
      <c r="C79" s="5">
        <f t="shared" si="5"/>
        <v>2021</v>
      </c>
      <c r="D79" s="5">
        <f t="shared" si="6"/>
        <v>1</v>
      </c>
      <c r="E79" s="5" t="s">
        <v>54</v>
      </c>
      <c r="F79" t="str">
        <f>VLOOKUP(E79,Table1[],2,FALSE)</f>
        <v>Category05</v>
      </c>
      <c r="G79" s="5">
        <v>3</v>
      </c>
      <c r="H79" s="5" t="s">
        <v>65</v>
      </c>
      <c r="I79" s="5" t="s">
        <v>64</v>
      </c>
      <c r="J79" s="6" cm="1">
        <f t="array" ref="J79">_xlfn.IFS(G79&gt;=10,7%,G79&gt;=7,5%,G79&lt;7,0%)</f>
        <v>0</v>
      </c>
      <c r="K79" t="str">
        <f>VLOOKUP($E79,Table1[],3,FALSE)</f>
        <v>Ft</v>
      </c>
      <c r="L79">
        <f>VLOOKUP($E79,Table1[],4,FALSE)</f>
        <v>120</v>
      </c>
      <c r="M79">
        <f>VLOOKUP($E79,Table1[],5,FALSE)</f>
        <v>162</v>
      </c>
      <c r="N79">
        <f t="shared" si="7"/>
        <v>360</v>
      </c>
      <c r="O79">
        <f t="shared" si="8"/>
        <v>486</v>
      </c>
      <c r="P79">
        <f t="shared" si="9"/>
        <v>126</v>
      </c>
    </row>
    <row r="80" spans="2:16" x14ac:dyDescent="0.25">
      <c r="B80" s="4">
        <v>44290</v>
      </c>
      <c r="C80" s="5">
        <f t="shared" si="5"/>
        <v>2021</v>
      </c>
      <c r="D80" s="5">
        <f t="shared" si="6"/>
        <v>2</v>
      </c>
      <c r="E80" s="5" t="s">
        <v>52</v>
      </c>
      <c r="F80" t="str">
        <f>VLOOKUP(E80,Table1[],2,FALSE)</f>
        <v>Category05</v>
      </c>
      <c r="G80" s="5">
        <v>4</v>
      </c>
      <c r="H80" s="5" t="s">
        <v>65</v>
      </c>
      <c r="I80" s="5" t="s">
        <v>64</v>
      </c>
      <c r="J80" s="6" cm="1">
        <f t="array" ref="J80">_xlfn.IFS(G80&gt;=10,7%,G80&gt;=7,5%,G80&lt;7,0%)</f>
        <v>0</v>
      </c>
      <c r="K80" t="str">
        <f>VLOOKUP($E80,Table1[],3,FALSE)</f>
        <v>Kg</v>
      </c>
      <c r="L80">
        <f>VLOOKUP($E80,Table1[],4,FALSE)</f>
        <v>90</v>
      </c>
      <c r="M80">
        <f>VLOOKUP($E80,Table1[],5,FALSE)</f>
        <v>115.2</v>
      </c>
      <c r="N80">
        <f t="shared" si="7"/>
        <v>360</v>
      </c>
      <c r="O80">
        <f t="shared" si="8"/>
        <v>460.8</v>
      </c>
      <c r="P80">
        <f t="shared" si="9"/>
        <v>100.80000000000001</v>
      </c>
    </row>
    <row r="81" spans="2:16" x14ac:dyDescent="0.25">
      <c r="B81" s="4">
        <v>44290</v>
      </c>
      <c r="C81" s="5">
        <f t="shared" si="5"/>
        <v>2021</v>
      </c>
      <c r="D81" s="5">
        <f t="shared" si="6"/>
        <v>2</v>
      </c>
      <c r="E81" s="5" t="s">
        <v>16</v>
      </c>
      <c r="F81" t="str">
        <f>VLOOKUP(E81,Table1[],2,FALSE)</f>
        <v>Category01</v>
      </c>
      <c r="G81" s="5">
        <v>9</v>
      </c>
      <c r="H81" s="5" t="s">
        <v>63</v>
      </c>
      <c r="I81" s="5" t="s">
        <v>64</v>
      </c>
      <c r="J81" s="6" cm="1">
        <f t="array" ref="J81">_xlfn.IFS(G81&gt;=10,7%,G81&gt;=7,5%,G81&lt;7,0%)</f>
        <v>0.05</v>
      </c>
      <c r="K81" t="str">
        <f>VLOOKUP($E81,Table1[],3,FALSE)</f>
        <v>No.</v>
      </c>
      <c r="L81">
        <f>VLOOKUP($E81,Table1[],4,FALSE)</f>
        <v>6</v>
      </c>
      <c r="M81">
        <f>VLOOKUP($E81,Table1[],5,FALSE)</f>
        <v>7.8599999999999994</v>
      </c>
      <c r="N81">
        <f t="shared" si="7"/>
        <v>54</v>
      </c>
      <c r="O81">
        <f t="shared" si="8"/>
        <v>67.202999999999989</v>
      </c>
      <c r="P81">
        <f t="shared" si="9"/>
        <v>13.202999999999989</v>
      </c>
    </row>
    <row r="82" spans="2:16" x14ac:dyDescent="0.25">
      <c r="B82" s="4">
        <v>44291</v>
      </c>
      <c r="C82" s="5">
        <f t="shared" si="5"/>
        <v>2021</v>
      </c>
      <c r="D82" s="5">
        <f t="shared" si="6"/>
        <v>2</v>
      </c>
      <c r="E82" s="5" t="s">
        <v>42</v>
      </c>
      <c r="F82" t="str">
        <f>VLOOKUP(E82,Table1[],2,FALSE)</f>
        <v>Category04</v>
      </c>
      <c r="G82" s="5">
        <v>15</v>
      </c>
      <c r="H82" s="5" t="s">
        <v>63</v>
      </c>
      <c r="I82" s="5" t="s">
        <v>63</v>
      </c>
      <c r="J82" s="6" cm="1">
        <f t="array" ref="J82">_xlfn.IFS(G82&gt;=10,7%,G82&gt;=7,5%,G82&lt;7,0%)</f>
        <v>7.0000000000000007E-2</v>
      </c>
      <c r="K82" t="str">
        <f>VLOOKUP($E82,Table1[],3,FALSE)</f>
        <v>Kg</v>
      </c>
      <c r="L82">
        <f>VLOOKUP($E82,Table1[],4,FALSE)</f>
        <v>93</v>
      </c>
      <c r="M82">
        <f>VLOOKUP($E82,Table1[],5,FALSE)</f>
        <v>104.16</v>
      </c>
      <c r="N82">
        <f t="shared" si="7"/>
        <v>1395</v>
      </c>
      <c r="O82">
        <f t="shared" si="8"/>
        <v>1453.0319999999999</v>
      </c>
      <c r="P82">
        <f t="shared" si="9"/>
        <v>58.031999999999925</v>
      </c>
    </row>
    <row r="83" spans="2:16" x14ac:dyDescent="0.25">
      <c r="B83" s="4">
        <v>44295</v>
      </c>
      <c r="C83" s="5">
        <f t="shared" si="5"/>
        <v>2021</v>
      </c>
      <c r="D83" s="5">
        <f t="shared" si="6"/>
        <v>2</v>
      </c>
      <c r="E83" s="5" t="s">
        <v>11</v>
      </c>
      <c r="F83" t="str">
        <f>VLOOKUP(E83,Table1[],2,FALSE)</f>
        <v>Category01</v>
      </c>
      <c r="G83" s="5">
        <v>3</v>
      </c>
      <c r="H83" s="5" t="s">
        <v>63</v>
      </c>
      <c r="I83" s="5" t="s">
        <v>63</v>
      </c>
      <c r="J83" s="6" cm="1">
        <f t="array" ref="J83">_xlfn.IFS(G83&gt;=10,7%,G83&gt;=7,5%,G83&lt;7,0%)</f>
        <v>0</v>
      </c>
      <c r="K83" t="str">
        <f>VLOOKUP($E83,Table1[],3,FALSE)</f>
        <v>Ft</v>
      </c>
      <c r="L83">
        <f>VLOOKUP($E83,Table1[],4,FALSE)</f>
        <v>133</v>
      </c>
      <c r="M83">
        <f>VLOOKUP($E83,Table1[],5,FALSE)</f>
        <v>155.61000000000001</v>
      </c>
      <c r="N83">
        <f t="shared" si="7"/>
        <v>399</v>
      </c>
      <c r="O83">
        <f t="shared" si="8"/>
        <v>466.83000000000004</v>
      </c>
      <c r="P83">
        <f t="shared" si="9"/>
        <v>67.830000000000041</v>
      </c>
    </row>
    <row r="84" spans="2:16" x14ac:dyDescent="0.25">
      <c r="B84" s="4">
        <v>44296</v>
      </c>
      <c r="C84" s="5">
        <f t="shared" si="5"/>
        <v>2021</v>
      </c>
      <c r="D84" s="5">
        <f t="shared" si="6"/>
        <v>2</v>
      </c>
      <c r="E84" s="5" t="s">
        <v>32</v>
      </c>
      <c r="F84" t="str">
        <f>VLOOKUP(E84,Table1[],2,FALSE)</f>
        <v>Category03</v>
      </c>
      <c r="G84" s="5">
        <v>14</v>
      </c>
      <c r="H84" s="5" t="s">
        <v>65</v>
      </c>
      <c r="I84" s="5" t="s">
        <v>63</v>
      </c>
      <c r="J84" s="6" cm="1">
        <f t="array" ref="J84">_xlfn.IFS(G84&gt;=10,7%,G84&gt;=7,5%,G84&lt;7,0%)</f>
        <v>7.0000000000000007E-2</v>
      </c>
      <c r="K84" t="str">
        <f>VLOOKUP($E84,Table1[],3,FALSE)</f>
        <v>Ft</v>
      </c>
      <c r="L84">
        <f>VLOOKUP($E84,Table1[],4,FALSE)</f>
        <v>121</v>
      </c>
      <c r="M84">
        <f>VLOOKUP($E84,Table1[],5,FALSE)</f>
        <v>141.57</v>
      </c>
      <c r="N84">
        <f t="shared" si="7"/>
        <v>1694</v>
      </c>
      <c r="O84">
        <f t="shared" si="8"/>
        <v>1843.2413999999999</v>
      </c>
      <c r="P84">
        <f t="shared" si="9"/>
        <v>149.24139999999989</v>
      </c>
    </row>
    <row r="85" spans="2:16" x14ac:dyDescent="0.25">
      <c r="B85" s="4">
        <v>44298</v>
      </c>
      <c r="C85" s="5">
        <f t="shared" si="5"/>
        <v>2021</v>
      </c>
      <c r="D85" s="5">
        <f t="shared" si="6"/>
        <v>2</v>
      </c>
      <c r="E85" s="5" t="s">
        <v>48</v>
      </c>
      <c r="F85" t="str">
        <f>VLOOKUP(E85,Table1[],2,FALSE)</f>
        <v>Category05</v>
      </c>
      <c r="G85" s="5">
        <v>3</v>
      </c>
      <c r="H85" s="5" t="s">
        <v>65</v>
      </c>
      <c r="I85" s="5" t="s">
        <v>64</v>
      </c>
      <c r="J85" s="6" cm="1">
        <f t="array" ref="J85">_xlfn.IFS(G85&gt;=10,7%,G85&gt;=7,5%,G85&lt;7,0%)</f>
        <v>0</v>
      </c>
      <c r="K85" t="str">
        <f>VLOOKUP($E85,Table1[],3,FALSE)</f>
        <v>Kg</v>
      </c>
      <c r="L85">
        <f>VLOOKUP($E85,Table1[],4,FALSE)</f>
        <v>67</v>
      </c>
      <c r="M85">
        <f>VLOOKUP($E85,Table1[],5,FALSE)</f>
        <v>85.76</v>
      </c>
      <c r="N85">
        <f t="shared" si="7"/>
        <v>201</v>
      </c>
      <c r="O85">
        <f t="shared" si="8"/>
        <v>257.28000000000003</v>
      </c>
      <c r="P85">
        <f t="shared" si="9"/>
        <v>56.28000000000003</v>
      </c>
    </row>
    <row r="86" spans="2:16" x14ac:dyDescent="0.25">
      <c r="B86" s="4">
        <v>44298</v>
      </c>
      <c r="C86" s="5">
        <f t="shared" si="5"/>
        <v>2021</v>
      </c>
      <c r="D86" s="5">
        <f t="shared" si="6"/>
        <v>2</v>
      </c>
      <c r="E86" s="5" t="s">
        <v>40</v>
      </c>
      <c r="F86" t="str">
        <f>VLOOKUP(E86,Table1[],2,FALSE)</f>
        <v>Category04</v>
      </c>
      <c r="G86" s="5">
        <v>4</v>
      </c>
      <c r="H86" s="5" t="s">
        <v>65</v>
      </c>
      <c r="I86" s="5" t="s">
        <v>63</v>
      </c>
      <c r="J86" s="6" cm="1">
        <f t="array" ref="J86">_xlfn.IFS(G86&gt;=10,7%,G86&gt;=7,5%,G86&lt;7,0%)</f>
        <v>0</v>
      </c>
      <c r="K86" t="str">
        <f>VLOOKUP($E86,Table1[],3,FALSE)</f>
        <v>Lt</v>
      </c>
      <c r="L86">
        <f>VLOOKUP($E86,Table1[],4,FALSE)</f>
        <v>47</v>
      </c>
      <c r="M86">
        <f>VLOOKUP($E86,Table1[],5,FALSE)</f>
        <v>53.11</v>
      </c>
      <c r="N86">
        <f t="shared" si="7"/>
        <v>188</v>
      </c>
      <c r="O86">
        <f t="shared" si="8"/>
        <v>212.44</v>
      </c>
      <c r="P86">
        <f t="shared" si="9"/>
        <v>24.439999999999998</v>
      </c>
    </row>
    <row r="87" spans="2:16" x14ac:dyDescent="0.25">
      <c r="B87" s="4">
        <v>44298</v>
      </c>
      <c r="C87" s="5">
        <f t="shared" si="5"/>
        <v>2021</v>
      </c>
      <c r="D87" s="5">
        <f t="shared" si="6"/>
        <v>2</v>
      </c>
      <c r="E87" s="5" t="s">
        <v>38</v>
      </c>
      <c r="F87" t="str">
        <f>VLOOKUP(E87,Table1[],2,FALSE)</f>
        <v>Category04</v>
      </c>
      <c r="G87" s="5">
        <v>9</v>
      </c>
      <c r="H87" s="5" t="s">
        <v>65</v>
      </c>
      <c r="I87" s="5" t="s">
        <v>63</v>
      </c>
      <c r="J87" s="6" cm="1">
        <f t="array" ref="J87">_xlfn.IFS(G87&gt;=10,7%,G87&gt;=7,5%,G87&lt;7,0%)</f>
        <v>0.05</v>
      </c>
      <c r="K87" t="str">
        <f>VLOOKUP($E87,Table1[],3,FALSE)</f>
        <v>Lt</v>
      </c>
      <c r="L87">
        <f>VLOOKUP($E87,Table1[],4,FALSE)</f>
        <v>48</v>
      </c>
      <c r="M87">
        <f>VLOOKUP($E87,Table1[],5,FALSE)</f>
        <v>57.120000000000005</v>
      </c>
      <c r="N87">
        <f t="shared" si="7"/>
        <v>432</v>
      </c>
      <c r="O87">
        <f t="shared" si="8"/>
        <v>488.37600000000003</v>
      </c>
      <c r="P87">
        <f t="shared" si="9"/>
        <v>56.376000000000033</v>
      </c>
    </row>
    <row r="88" spans="2:16" x14ac:dyDescent="0.25">
      <c r="B88" s="4">
        <v>44298</v>
      </c>
      <c r="C88" s="5">
        <f t="shared" si="5"/>
        <v>2021</v>
      </c>
      <c r="D88" s="5">
        <f t="shared" si="6"/>
        <v>2</v>
      </c>
      <c r="E88" s="5" t="s">
        <v>44</v>
      </c>
      <c r="F88" t="str">
        <f>VLOOKUP(E88,Table1[],2,FALSE)</f>
        <v>Category04</v>
      </c>
      <c r="G88" s="5">
        <v>13</v>
      </c>
      <c r="H88" s="5" t="s">
        <v>65</v>
      </c>
      <c r="I88" s="5" t="s">
        <v>64</v>
      </c>
      <c r="J88" s="6" cm="1">
        <f t="array" ref="J88">_xlfn.IFS(G88&gt;=10,7%,G88&gt;=7,5%,G88&lt;7,0%)</f>
        <v>7.0000000000000007E-2</v>
      </c>
      <c r="K88" t="str">
        <f>VLOOKUP($E88,Table1[],3,FALSE)</f>
        <v>Kg</v>
      </c>
      <c r="L88">
        <f>VLOOKUP($E88,Table1[],4,FALSE)</f>
        <v>95</v>
      </c>
      <c r="M88">
        <f>VLOOKUP($E88,Table1[],5,FALSE)</f>
        <v>119.7</v>
      </c>
      <c r="N88">
        <f t="shared" si="7"/>
        <v>1235</v>
      </c>
      <c r="O88">
        <f t="shared" si="8"/>
        <v>1447.1730000000002</v>
      </c>
      <c r="P88">
        <f t="shared" si="9"/>
        <v>212.17300000000023</v>
      </c>
    </row>
    <row r="89" spans="2:16" x14ac:dyDescent="0.25">
      <c r="B89" s="4">
        <v>44301</v>
      </c>
      <c r="C89" s="5">
        <f t="shared" si="5"/>
        <v>2021</v>
      </c>
      <c r="D89" s="5">
        <f t="shared" si="6"/>
        <v>2</v>
      </c>
      <c r="E89" s="5" t="s">
        <v>26</v>
      </c>
      <c r="F89" t="str">
        <f>VLOOKUP(E89,Table1[],2,FALSE)</f>
        <v>Category02</v>
      </c>
      <c r="G89" s="5">
        <v>3</v>
      </c>
      <c r="H89" s="5" t="s">
        <v>65</v>
      </c>
      <c r="I89" s="5" t="s">
        <v>63</v>
      </c>
      <c r="J89" s="6" cm="1">
        <f t="array" ref="J89">_xlfn.IFS(G89&gt;=10,7%,G89&gt;=7,5%,G89&lt;7,0%)</f>
        <v>0</v>
      </c>
      <c r="K89" t="str">
        <f>VLOOKUP($E89,Table1[],3,FALSE)</f>
        <v>Ft</v>
      </c>
      <c r="L89">
        <f>VLOOKUP($E89,Table1[],4,FALSE)</f>
        <v>134</v>
      </c>
      <c r="M89">
        <f>VLOOKUP($E89,Table1[],5,FALSE)</f>
        <v>156.78</v>
      </c>
      <c r="N89">
        <f t="shared" si="7"/>
        <v>402</v>
      </c>
      <c r="O89">
        <f t="shared" si="8"/>
        <v>470.34000000000003</v>
      </c>
      <c r="P89">
        <f t="shared" si="9"/>
        <v>68.340000000000032</v>
      </c>
    </row>
    <row r="90" spans="2:16" x14ac:dyDescent="0.25">
      <c r="B90" s="4">
        <v>44302</v>
      </c>
      <c r="C90" s="5">
        <f t="shared" si="5"/>
        <v>2021</v>
      </c>
      <c r="D90" s="5">
        <f t="shared" si="6"/>
        <v>2</v>
      </c>
      <c r="E90" s="5" t="s">
        <v>27</v>
      </c>
      <c r="F90" t="str">
        <f>VLOOKUP(E90,Table1[],2,FALSE)</f>
        <v>Category02</v>
      </c>
      <c r="G90" s="5">
        <v>15</v>
      </c>
      <c r="H90" s="5" t="s">
        <v>65</v>
      </c>
      <c r="I90" s="5" t="s">
        <v>64</v>
      </c>
      <c r="J90" s="6" cm="1">
        <f t="array" ref="J90">_xlfn.IFS(G90&gt;=10,7%,G90&gt;=7,5%,G90&lt;7,0%)</f>
        <v>7.0000000000000007E-2</v>
      </c>
      <c r="K90" t="str">
        <f>VLOOKUP($E90,Table1[],3,FALSE)</f>
        <v>No.</v>
      </c>
      <c r="L90">
        <f>VLOOKUP($E90,Table1[],4,FALSE)</f>
        <v>37</v>
      </c>
      <c r="M90">
        <f>VLOOKUP($E90,Table1[],5,FALSE)</f>
        <v>49.21</v>
      </c>
      <c r="N90">
        <f t="shared" si="7"/>
        <v>555</v>
      </c>
      <c r="O90">
        <f t="shared" si="8"/>
        <v>686.47949999999992</v>
      </c>
      <c r="P90">
        <f t="shared" si="9"/>
        <v>131.47949999999992</v>
      </c>
    </row>
    <row r="91" spans="2:16" x14ac:dyDescent="0.25">
      <c r="B91" s="4">
        <v>44304</v>
      </c>
      <c r="C91" s="5">
        <f t="shared" si="5"/>
        <v>2021</v>
      </c>
      <c r="D91" s="5">
        <f t="shared" si="6"/>
        <v>2</v>
      </c>
      <c r="E91" s="5" t="s">
        <v>50</v>
      </c>
      <c r="F91" t="str">
        <f>VLOOKUP(E91,Table1[],2,FALSE)</f>
        <v>Category05</v>
      </c>
      <c r="G91" s="5">
        <v>9</v>
      </c>
      <c r="H91" s="5" t="s">
        <v>62</v>
      </c>
      <c r="I91" s="5" t="s">
        <v>63</v>
      </c>
      <c r="J91" s="6" cm="1">
        <f t="array" ref="J91">_xlfn.IFS(G91&gt;=10,7%,G91&gt;=7,5%,G91&lt;7,0%)</f>
        <v>0.05</v>
      </c>
      <c r="K91" t="str">
        <f>VLOOKUP($E91,Table1[],3,FALSE)</f>
        <v>Kg</v>
      </c>
      <c r="L91">
        <f>VLOOKUP($E91,Table1[],4,FALSE)</f>
        <v>72</v>
      </c>
      <c r="M91">
        <f>VLOOKUP($E91,Table1[],5,FALSE)</f>
        <v>79.92</v>
      </c>
      <c r="N91">
        <f t="shared" si="7"/>
        <v>648</v>
      </c>
      <c r="O91">
        <f t="shared" si="8"/>
        <v>683.31600000000003</v>
      </c>
      <c r="P91">
        <f t="shared" si="9"/>
        <v>35.316000000000031</v>
      </c>
    </row>
    <row r="92" spans="2:16" x14ac:dyDescent="0.25">
      <c r="B92" s="4">
        <v>44304</v>
      </c>
      <c r="C92" s="5">
        <f t="shared" si="5"/>
        <v>2021</v>
      </c>
      <c r="D92" s="5">
        <f t="shared" si="6"/>
        <v>2</v>
      </c>
      <c r="E92" s="5" t="s">
        <v>28</v>
      </c>
      <c r="F92" t="str">
        <f>VLOOKUP(E92,Table1[],2,FALSE)</f>
        <v>Category02</v>
      </c>
      <c r="G92" s="5">
        <v>13</v>
      </c>
      <c r="H92" s="5" t="s">
        <v>65</v>
      </c>
      <c r="I92" s="5" t="s">
        <v>64</v>
      </c>
      <c r="J92" s="6" cm="1">
        <f t="array" ref="J92">_xlfn.IFS(G92&gt;=10,7%,G92&gt;=7,5%,G92&lt;7,0%)</f>
        <v>7.0000000000000007E-2</v>
      </c>
      <c r="K92" t="str">
        <f>VLOOKUP($E92,Table1[],3,FALSE)</f>
        <v>Ft</v>
      </c>
      <c r="L92">
        <f>VLOOKUP($E92,Table1[],4,FALSE)</f>
        <v>150</v>
      </c>
      <c r="M92">
        <f>VLOOKUP($E92,Table1[],5,FALSE)</f>
        <v>210</v>
      </c>
      <c r="N92">
        <f t="shared" si="7"/>
        <v>1950</v>
      </c>
      <c r="O92">
        <f t="shared" si="8"/>
        <v>2538.9</v>
      </c>
      <c r="P92">
        <f t="shared" si="9"/>
        <v>588.90000000000009</v>
      </c>
    </row>
    <row r="93" spans="2:16" x14ac:dyDescent="0.25">
      <c r="B93" s="4">
        <v>44309</v>
      </c>
      <c r="C93" s="5">
        <f t="shared" si="5"/>
        <v>2021</v>
      </c>
      <c r="D93" s="5">
        <f t="shared" si="6"/>
        <v>2</v>
      </c>
      <c r="E93" s="5" t="s">
        <v>54</v>
      </c>
      <c r="F93" t="str">
        <f>VLOOKUP(E93,Table1[],2,FALSE)</f>
        <v>Category05</v>
      </c>
      <c r="G93" s="5">
        <v>6</v>
      </c>
      <c r="H93" s="5" t="s">
        <v>65</v>
      </c>
      <c r="I93" s="5" t="s">
        <v>63</v>
      </c>
      <c r="J93" s="6" cm="1">
        <f t="array" ref="J93">_xlfn.IFS(G93&gt;=10,7%,G93&gt;=7,5%,G93&lt;7,0%)</f>
        <v>0</v>
      </c>
      <c r="K93" t="str">
        <f>VLOOKUP($E93,Table1[],3,FALSE)</f>
        <v>Ft</v>
      </c>
      <c r="L93">
        <f>VLOOKUP($E93,Table1[],4,FALSE)</f>
        <v>120</v>
      </c>
      <c r="M93">
        <f>VLOOKUP($E93,Table1[],5,FALSE)</f>
        <v>162</v>
      </c>
      <c r="N93">
        <f t="shared" si="7"/>
        <v>720</v>
      </c>
      <c r="O93">
        <f t="shared" si="8"/>
        <v>972</v>
      </c>
      <c r="P93">
        <f t="shared" si="9"/>
        <v>252</v>
      </c>
    </row>
    <row r="94" spans="2:16" x14ac:dyDescent="0.25">
      <c r="B94" s="4">
        <v>44309</v>
      </c>
      <c r="C94" s="5">
        <f t="shared" si="5"/>
        <v>2021</v>
      </c>
      <c r="D94" s="5">
        <f t="shared" si="6"/>
        <v>2</v>
      </c>
      <c r="E94" s="5" t="s">
        <v>39</v>
      </c>
      <c r="F94" t="str">
        <f>VLOOKUP(E94,Table1[],2,FALSE)</f>
        <v>Category04</v>
      </c>
      <c r="G94" s="5">
        <v>10</v>
      </c>
      <c r="H94" s="5" t="s">
        <v>65</v>
      </c>
      <c r="I94" s="5" t="s">
        <v>63</v>
      </c>
      <c r="J94" s="6" cm="1">
        <f t="array" ref="J94">_xlfn.IFS(G94&gt;=10,7%,G94&gt;=7,5%,G94&lt;7,0%)</f>
        <v>7.0000000000000007E-2</v>
      </c>
      <c r="K94" t="str">
        <f>VLOOKUP($E94,Table1[],3,FALSE)</f>
        <v>No.</v>
      </c>
      <c r="L94">
        <f>VLOOKUP($E94,Table1[],4,FALSE)</f>
        <v>37</v>
      </c>
      <c r="M94">
        <f>VLOOKUP($E94,Table1[],5,FALSE)</f>
        <v>41.81</v>
      </c>
      <c r="N94">
        <f t="shared" si="7"/>
        <v>370</v>
      </c>
      <c r="O94">
        <f t="shared" si="8"/>
        <v>388.83300000000003</v>
      </c>
      <c r="P94">
        <f t="shared" si="9"/>
        <v>18.833000000000027</v>
      </c>
    </row>
    <row r="95" spans="2:16" x14ac:dyDescent="0.25">
      <c r="B95" s="4">
        <v>44310</v>
      </c>
      <c r="C95" s="5">
        <f t="shared" si="5"/>
        <v>2021</v>
      </c>
      <c r="D95" s="5">
        <f t="shared" si="6"/>
        <v>2</v>
      </c>
      <c r="E95" s="5" t="s">
        <v>41</v>
      </c>
      <c r="F95" t="str">
        <f>VLOOKUP(E95,Table1[],2,FALSE)</f>
        <v>Category04</v>
      </c>
      <c r="G95" s="5">
        <v>2</v>
      </c>
      <c r="H95" s="5" t="s">
        <v>63</v>
      </c>
      <c r="I95" s="5" t="s">
        <v>63</v>
      </c>
      <c r="J95" s="6" cm="1">
        <f t="array" ref="J95">_xlfn.IFS(G95&gt;=10,7%,G95&gt;=7,5%,G95&lt;7,0%)</f>
        <v>0</v>
      </c>
      <c r="K95" t="str">
        <f>VLOOKUP($E95,Table1[],3,FALSE)</f>
        <v>Ft</v>
      </c>
      <c r="L95">
        <f>VLOOKUP($E95,Table1[],4,FALSE)</f>
        <v>148</v>
      </c>
      <c r="M95">
        <f>VLOOKUP($E95,Table1[],5,FALSE)</f>
        <v>201.28</v>
      </c>
      <c r="N95">
        <f t="shared" si="7"/>
        <v>296</v>
      </c>
      <c r="O95">
        <f t="shared" si="8"/>
        <v>402.56</v>
      </c>
      <c r="P95">
        <f t="shared" si="9"/>
        <v>106.56</v>
      </c>
    </row>
    <row r="96" spans="2:16" x14ac:dyDescent="0.25">
      <c r="B96" s="4">
        <v>44312</v>
      </c>
      <c r="C96" s="5">
        <f t="shared" si="5"/>
        <v>2021</v>
      </c>
      <c r="D96" s="5">
        <f t="shared" si="6"/>
        <v>2</v>
      </c>
      <c r="E96" s="5" t="s">
        <v>48</v>
      </c>
      <c r="F96" t="str">
        <f>VLOOKUP(E96,Table1[],2,FALSE)</f>
        <v>Category05</v>
      </c>
      <c r="G96" s="5">
        <v>3</v>
      </c>
      <c r="H96" s="5" t="s">
        <v>65</v>
      </c>
      <c r="I96" s="5" t="s">
        <v>63</v>
      </c>
      <c r="J96" s="6" cm="1">
        <f t="array" ref="J96">_xlfn.IFS(G96&gt;=10,7%,G96&gt;=7,5%,G96&lt;7,0%)</f>
        <v>0</v>
      </c>
      <c r="K96" t="str">
        <f>VLOOKUP($E96,Table1[],3,FALSE)</f>
        <v>Kg</v>
      </c>
      <c r="L96">
        <f>VLOOKUP($E96,Table1[],4,FALSE)</f>
        <v>67</v>
      </c>
      <c r="M96">
        <f>VLOOKUP($E96,Table1[],5,FALSE)</f>
        <v>85.76</v>
      </c>
      <c r="N96">
        <f t="shared" si="7"/>
        <v>201</v>
      </c>
      <c r="O96">
        <f t="shared" si="8"/>
        <v>257.28000000000003</v>
      </c>
      <c r="P96">
        <f t="shared" si="9"/>
        <v>56.28000000000003</v>
      </c>
    </row>
    <row r="97" spans="2:16" x14ac:dyDescent="0.25">
      <c r="B97" s="4">
        <v>44315</v>
      </c>
      <c r="C97" s="5">
        <f t="shared" si="5"/>
        <v>2021</v>
      </c>
      <c r="D97" s="5">
        <f t="shared" si="6"/>
        <v>2</v>
      </c>
      <c r="E97" s="5" t="s">
        <v>41</v>
      </c>
      <c r="F97" t="str">
        <f>VLOOKUP(E97,Table1[],2,FALSE)</f>
        <v>Category04</v>
      </c>
      <c r="G97" s="5">
        <v>7</v>
      </c>
      <c r="H97" s="5" t="s">
        <v>65</v>
      </c>
      <c r="I97" s="5" t="s">
        <v>63</v>
      </c>
      <c r="J97" s="6" cm="1">
        <f t="array" ref="J97">_xlfn.IFS(G97&gt;=10,7%,G97&gt;=7,5%,G97&lt;7,0%)</f>
        <v>0.05</v>
      </c>
      <c r="K97" t="str">
        <f>VLOOKUP($E97,Table1[],3,FALSE)</f>
        <v>Ft</v>
      </c>
      <c r="L97">
        <f>VLOOKUP($E97,Table1[],4,FALSE)</f>
        <v>148</v>
      </c>
      <c r="M97">
        <f>VLOOKUP($E97,Table1[],5,FALSE)</f>
        <v>201.28</v>
      </c>
      <c r="N97">
        <f t="shared" si="7"/>
        <v>1036</v>
      </c>
      <c r="O97">
        <f t="shared" si="8"/>
        <v>1338.5119999999999</v>
      </c>
      <c r="P97">
        <f t="shared" si="9"/>
        <v>302.51199999999994</v>
      </c>
    </row>
    <row r="98" spans="2:16" x14ac:dyDescent="0.25">
      <c r="B98" s="4">
        <v>44316</v>
      </c>
      <c r="C98" s="5">
        <f t="shared" si="5"/>
        <v>2021</v>
      </c>
      <c r="D98" s="5">
        <f t="shared" si="6"/>
        <v>2</v>
      </c>
      <c r="E98" s="5" t="s">
        <v>40</v>
      </c>
      <c r="F98" t="str">
        <f>VLOOKUP(E98,Table1[],2,FALSE)</f>
        <v>Category04</v>
      </c>
      <c r="G98" s="5">
        <v>1</v>
      </c>
      <c r="H98" s="5" t="s">
        <v>65</v>
      </c>
      <c r="I98" s="5" t="s">
        <v>63</v>
      </c>
      <c r="J98" s="6" cm="1">
        <f t="array" ref="J98">_xlfn.IFS(G98&gt;=10,7%,G98&gt;=7,5%,G98&lt;7,0%)</f>
        <v>0</v>
      </c>
      <c r="K98" t="str">
        <f>VLOOKUP($E98,Table1[],3,FALSE)</f>
        <v>Lt</v>
      </c>
      <c r="L98">
        <f>VLOOKUP($E98,Table1[],4,FALSE)</f>
        <v>47</v>
      </c>
      <c r="M98">
        <f>VLOOKUP($E98,Table1[],5,FALSE)</f>
        <v>53.11</v>
      </c>
      <c r="N98">
        <f t="shared" si="7"/>
        <v>47</v>
      </c>
      <c r="O98">
        <f t="shared" si="8"/>
        <v>53.11</v>
      </c>
      <c r="P98">
        <f t="shared" si="9"/>
        <v>6.1099999999999994</v>
      </c>
    </row>
    <row r="99" spans="2:16" x14ac:dyDescent="0.25">
      <c r="B99" s="4">
        <v>44317</v>
      </c>
      <c r="C99" s="5">
        <f t="shared" si="5"/>
        <v>2021</v>
      </c>
      <c r="D99" s="5">
        <f t="shared" si="6"/>
        <v>2</v>
      </c>
      <c r="E99" s="5" t="s">
        <v>27</v>
      </c>
      <c r="F99" t="str">
        <f>VLOOKUP(E99,Table1[],2,FALSE)</f>
        <v>Category02</v>
      </c>
      <c r="G99" s="5">
        <v>3</v>
      </c>
      <c r="H99" s="5" t="s">
        <v>63</v>
      </c>
      <c r="I99" s="5" t="s">
        <v>64</v>
      </c>
      <c r="J99" s="6" cm="1">
        <f t="array" ref="J99">_xlfn.IFS(G99&gt;=10,7%,G99&gt;=7,5%,G99&lt;7,0%)</f>
        <v>0</v>
      </c>
      <c r="K99" t="str">
        <f>VLOOKUP($E99,Table1[],3,FALSE)</f>
        <v>No.</v>
      </c>
      <c r="L99">
        <f>VLOOKUP($E99,Table1[],4,FALSE)</f>
        <v>37</v>
      </c>
      <c r="M99">
        <f>VLOOKUP($E99,Table1[],5,FALSE)</f>
        <v>49.21</v>
      </c>
      <c r="N99">
        <f t="shared" si="7"/>
        <v>111</v>
      </c>
      <c r="O99">
        <f t="shared" si="8"/>
        <v>147.63</v>
      </c>
      <c r="P99">
        <f t="shared" si="9"/>
        <v>36.629999999999995</v>
      </c>
    </row>
    <row r="100" spans="2:16" x14ac:dyDescent="0.25">
      <c r="B100" s="4">
        <v>44317</v>
      </c>
      <c r="C100" s="5">
        <f t="shared" si="5"/>
        <v>2021</v>
      </c>
      <c r="D100" s="5">
        <f t="shared" si="6"/>
        <v>2</v>
      </c>
      <c r="E100" s="5" t="s">
        <v>54</v>
      </c>
      <c r="F100" t="str">
        <f>VLOOKUP(E100,Table1[],2,FALSE)</f>
        <v>Category05</v>
      </c>
      <c r="G100" s="5">
        <v>1</v>
      </c>
      <c r="H100" s="5" t="s">
        <v>63</v>
      </c>
      <c r="I100" s="5" t="s">
        <v>64</v>
      </c>
      <c r="J100" s="6" cm="1">
        <f t="array" ref="J100">_xlfn.IFS(G100&gt;=10,7%,G100&gt;=7,5%,G100&lt;7,0%)</f>
        <v>0</v>
      </c>
      <c r="K100" t="str">
        <f>VLOOKUP($E100,Table1[],3,FALSE)</f>
        <v>Ft</v>
      </c>
      <c r="L100">
        <f>VLOOKUP($E100,Table1[],4,FALSE)</f>
        <v>120</v>
      </c>
      <c r="M100">
        <f>VLOOKUP($E100,Table1[],5,FALSE)</f>
        <v>162</v>
      </c>
      <c r="N100">
        <f t="shared" si="7"/>
        <v>120</v>
      </c>
      <c r="O100">
        <f t="shared" si="8"/>
        <v>162</v>
      </c>
      <c r="P100">
        <f t="shared" si="9"/>
        <v>42</v>
      </c>
    </row>
    <row r="101" spans="2:16" x14ac:dyDescent="0.25">
      <c r="B101" s="4">
        <v>44319</v>
      </c>
      <c r="C101" s="5">
        <f t="shared" si="5"/>
        <v>2021</v>
      </c>
      <c r="D101" s="5">
        <f t="shared" si="6"/>
        <v>2</v>
      </c>
      <c r="E101" s="5" t="s">
        <v>45</v>
      </c>
      <c r="F101" t="str">
        <f>VLOOKUP(E101,Table1[],2,FALSE)</f>
        <v>Category04</v>
      </c>
      <c r="G101" s="5">
        <v>3</v>
      </c>
      <c r="H101" s="5" t="s">
        <v>63</v>
      </c>
      <c r="I101" s="5" t="s">
        <v>63</v>
      </c>
      <c r="J101" s="6" cm="1">
        <f t="array" ref="J101">_xlfn.IFS(G101&gt;=10,7%,G101&gt;=7,5%,G101&lt;7,0%)</f>
        <v>0</v>
      </c>
      <c r="K101" t="str">
        <f>VLOOKUP($E101,Table1[],3,FALSE)</f>
        <v>Lt</v>
      </c>
      <c r="L101">
        <f>VLOOKUP($E101,Table1[],4,FALSE)</f>
        <v>55</v>
      </c>
      <c r="M101">
        <f>VLOOKUP($E101,Table1[],5,FALSE)</f>
        <v>58.3</v>
      </c>
      <c r="N101">
        <f t="shared" si="7"/>
        <v>165</v>
      </c>
      <c r="O101">
        <f t="shared" si="8"/>
        <v>174.89999999999998</v>
      </c>
      <c r="P101">
        <f t="shared" si="9"/>
        <v>9.8999999999999773</v>
      </c>
    </row>
    <row r="102" spans="2:16" x14ac:dyDescent="0.25">
      <c r="B102" s="4">
        <v>44320</v>
      </c>
      <c r="C102" s="5">
        <f t="shared" si="5"/>
        <v>2021</v>
      </c>
      <c r="D102" s="5">
        <f t="shared" si="6"/>
        <v>2</v>
      </c>
      <c r="E102" s="5" t="s">
        <v>24</v>
      </c>
      <c r="F102" t="str">
        <f>VLOOKUP(E102,Table1[],2,FALSE)</f>
        <v>Category02</v>
      </c>
      <c r="G102" s="5">
        <v>13</v>
      </c>
      <c r="H102" s="5" t="s">
        <v>63</v>
      </c>
      <c r="I102" s="5" t="s">
        <v>63</v>
      </c>
      <c r="J102" s="6" cm="1">
        <f t="array" ref="J102">_xlfn.IFS(G102&gt;=10,7%,G102&gt;=7,5%,G102&lt;7,0%)</f>
        <v>7.0000000000000007E-2</v>
      </c>
      <c r="K102" t="str">
        <f>VLOOKUP($E102,Table1[],3,FALSE)</f>
        <v>No.</v>
      </c>
      <c r="L102">
        <f>VLOOKUP($E102,Table1[],4,FALSE)</f>
        <v>12</v>
      </c>
      <c r="M102">
        <f>VLOOKUP($E102,Table1[],5,FALSE)</f>
        <v>15.719999999999999</v>
      </c>
      <c r="N102">
        <f t="shared" si="7"/>
        <v>156</v>
      </c>
      <c r="O102">
        <f t="shared" si="8"/>
        <v>190.05479999999997</v>
      </c>
      <c r="P102">
        <f t="shared" si="9"/>
        <v>34.054799999999972</v>
      </c>
    </row>
    <row r="103" spans="2:16" x14ac:dyDescent="0.25">
      <c r="B103" s="4">
        <v>44320</v>
      </c>
      <c r="C103" s="5">
        <f t="shared" si="5"/>
        <v>2021</v>
      </c>
      <c r="D103" s="5">
        <f t="shared" si="6"/>
        <v>2</v>
      </c>
      <c r="E103" s="5" t="s">
        <v>23</v>
      </c>
      <c r="F103" t="str">
        <f>VLOOKUP(E103,Table1[],2,FALSE)</f>
        <v>Category02</v>
      </c>
      <c r="G103" s="5">
        <v>4</v>
      </c>
      <c r="H103" s="5" t="s">
        <v>65</v>
      </c>
      <c r="I103" s="5" t="s">
        <v>64</v>
      </c>
      <c r="J103" s="6" cm="1">
        <f t="array" ref="J103">_xlfn.IFS(G103&gt;=10,7%,G103&gt;=7,5%,G103&lt;7,0%)</f>
        <v>0</v>
      </c>
      <c r="K103" t="str">
        <f>VLOOKUP($E103,Table1[],3,FALSE)</f>
        <v>Kg</v>
      </c>
      <c r="L103">
        <f>VLOOKUP($E103,Table1[],4,FALSE)</f>
        <v>112</v>
      </c>
      <c r="M103">
        <f>VLOOKUP($E103,Table1[],5,FALSE)</f>
        <v>146.72</v>
      </c>
      <c r="N103">
        <f t="shared" si="7"/>
        <v>448</v>
      </c>
      <c r="O103">
        <f t="shared" si="8"/>
        <v>586.88</v>
      </c>
      <c r="P103">
        <f t="shared" si="9"/>
        <v>138.88</v>
      </c>
    </row>
    <row r="104" spans="2:16" x14ac:dyDescent="0.25">
      <c r="B104" s="4">
        <v>44321</v>
      </c>
      <c r="C104" s="5">
        <f t="shared" si="5"/>
        <v>2021</v>
      </c>
      <c r="D104" s="5">
        <f t="shared" si="6"/>
        <v>2</v>
      </c>
      <c r="E104" s="5" t="s">
        <v>16</v>
      </c>
      <c r="F104" t="str">
        <f>VLOOKUP(E104,Table1[],2,FALSE)</f>
        <v>Category01</v>
      </c>
      <c r="G104" s="5">
        <v>13</v>
      </c>
      <c r="H104" s="5" t="s">
        <v>65</v>
      </c>
      <c r="I104" s="5" t="s">
        <v>64</v>
      </c>
      <c r="J104" s="6" cm="1">
        <f t="array" ref="J104">_xlfn.IFS(G104&gt;=10,7%,G104&gt;=7,5%,G104&lt;7,0%)</f>
        <v>7.0000000000000007E-2</v>
      </c>
      <c r="K104" t="str">
        <f>VLOOKUP($E104,Table1[],3,FALSE)</f>
        <v>No.</v>
      </c>
      <c r="L104">
        <f>VLOOKUP($E104,Table1[],4,FALSE)</f>
        <v>6</v>
      </c>
      <c r="M104">
        <f>VLOOKUP($E104,Table1[],5,FALSE)</f>
        <v>7.8599999999999994</v>
      </c>
      <c r="N104">
        <f t="shared" si="7"/>
        <v>78</v>
      </c>
      <c r="O104">
        <f t="shared" si="8"/>
        <v>95.027399999999986</v>
      </c>
      <c r="P104">
        <f t="shared" si="9"/>
        <v>17.027399999999986</v>
      </c>
    </row>
    <row r="105" spans="2:16" x14ac:dyDescent="0.25">
      <c r="B105" s="4">
        <v>44322</v>
      </c>
      <c r="C105" s="5">
        <f t="shared" si="5"/>
        <v>2021</v>
      </c>
      <c r="D105" s="5">
        <f t="shared" si="6"/>
        <v>2</v>
      </c>
      <c r="E105" s="5" t="s">
        <v>15</v>
      </c>
      <c r="F105" t="str">
        <f>VLOOKUP(E105,Table1[],2,FALSE)</f>
        <v>Category01</v>
      </c>
      <c r="G105" s="5">
        <v>15</v>
      </c>
      <c r="H105" s="5" t="s">
        <v>65</v>
      </c>
      <c r="I105" s="5" t="s">
        <v>63</v>
      </c>
      <c r="J105" s="6" cm="1">
        <f t="array" ref="J105">_xlfn.IFS(G105&gt;=10,7%,G105&gt;=7,5%,G105&lt;7,0%)</f>
        <v>7.0000000000000007E-2</v>
      </c>
      <c r="K105" t="str">
        <f>VLOOKUP($E105,Table1[],3,FALSE)</f>
        <v>Kg</v>
      </c>
      <c r="L105">
        <f>VLOOKUP($E105,Table1[],4,FALSE)</f>
        <v>83</v>
      </c>
      <c r="M105">
        <f>VLOOKUP($E105,Table1[],5,FALSE)</f>
        <v>94.62</v>
      </c>
      <c r="N105">
        <f t="shared" si="7"/>
        <v>1245</v>
      </c>
      <c r="O105">
        <f t="shared" si="8"/>
        <v>1319.9490000000001</v>
      </c>
      <c r="P105">
        <f t="shared" si="9"/>
        <v>74.949000000000069</v>
      </c>
    </row>
    <row r="106" spans="2:16" x14ac:dyDescent="0.25">
      <c r="B106" s="4">
        <v>44322</v>
      </c>
      <c r="C106" s="5">
        <f t="shared" si="5"/>
        <v>2021</v>
      </c>
      <c r="D106" s="5">
        <f t="shared" si="6"/>
        <v>2</v>
      </c>
      <c r="E106" s="5" t="s">
        <v>16</v>
      </c>
      <c r="F106" t="str">
        <f>VLOOKUP(E106,Table1[],2,FALSE)</f>
        <v>Category01</v>
      </c>
      <c r="G106" s="5">
        <v>6</v>
      </c>
      <c r="H106" s="5" t="s">
        <v>63</v>
      </c>
      <c r="I106" s="5" t="s">
        <v>63</v>
      </c>
      <c r="J106" s="6" cm="1">
        <f t="array" ref="J106">_xlfn.IFS(G106&gt;=10,7%,G106&gt;=7,5%,G106&lt;7,0%)</f>
        <v>0</v>
      </c>
      <c r="K106" t="str">
        <f>VLOOKUP($E106,Table1[],3,FALSE)</f>
        <v>No.</v>
      </c>
      <c r="L106">
        <f>VLOOKUP($E106,Table1[],4,FALSE)</f>
        <v>6</v>
      </c>
      <c r="M106">
        <f>VLOOKUP($E106,Table1[],5,FALSE)</f>
        <v>7.8599999999999994</v>
      </c>
      <c r="N106">
        <f t="shared" si="7"/>
        <v>36</v>
      </c>
      <c r="O106">
        <f t="shared" si="8"/>
        <v>47.16</v>
      </c>
      <c r="P106">
        <f t="shared" si="9"/>
        <v>11.159999999999997</v>
      </c>
    </row>
    <row r="107" spans="2:16" x14ac:dyDescent="0.25">
      <c r="B107" s="4">
        <v>44323</v>
      </c>
      <c r="C107" s="5">
        <f t="shared" si="5"/>
        <v>2021</v>
      </c>
      <c r="D107" s="5">
        <f t="shared" si="6"/>
        <v>2</v>
      </c>
      <c r="E107" s="5" t="s">
        <v>27</v>
      </c>
      <c r="F107" t="str">
        <f>VLOOKUP(E107,Table1[],2,FALSE)</f>
        <v>Category02</v>
      </c>
      <c r="G107" s="5">
        <v>1</v>
      </c>
      <c r="H107" s="5" t="s">
        <v>65</v>
      </c>
      <c r="I107" s="5" t="s">
        <v>64</v>
      </c>
      <c r="J107" s="6" cm="1">
        <f t="array" ref="J107">_xlfn.IFS(G107&gt;=10,7%,G107&gt;=7,5%,G107&lt;7,0%)</f>
        <v>0</v>
      </c>
      <c r="K107" t="str">
        <f>VLOOKUP($E107,Table1[],3,FALSE)</f>
        <v>No.</v>
      </c>
      <c r="L107">
        <f>VLOOKUP($E107,Table1[],4,FALSE)</f>
        <v>37</v>
      </c>
      <c r="M107">
        <f>VLOOKUP($E107,Table1[],5,FALSE)</f>
        <v>49.21</v>
      </c>
      <c r="N107">
        <f t="shared" si="7"/>
        <v>37</v>
      </c>
      <c r="O107">
        <f t="shared" si="8"/>
        <v>49.21</v>
      </c>
      <c r="P107">
        <f t="shared" si="9"/>
        <v>12.21</v>
      </c>
    </row>
    <row r="108" spans="2:16" x14ac:dyDescent="0.25">
      <c r="B108" s="4">
        <v>44325</v>
      </c>
      <c r="C108" s="5">
        <f t="shared" si="5"/>
        <v>2021</v>
      </c>
      <c r="D108" s="5">
        <f t="shared" si="6"/>
        <v>2</v>
      </c>
      <c r="E108" s="5" t="s">
        <v>25</v>
      </c>
      <c r="F108" t="str">
        <f>VLOOKUP(E108,Table1[],2,FALSE)</f>
        <v>Category02</v>
      </c>
      <c r="G108" s="5">
        <v>6</v>
      </c>
      <c r="H108" s="5" t="s">
        <v>63</v>
      </c>
      <c r="I108" s="5" t="s">
        <v>63</v>
      </c>
      <c r="J108" s="6" cm="1">
        <f t="array" ref="J108">_xlfn.IFS(G108&gt;=10,7%,G108&gt;=7,5%,G108&lt;7,0%)</f>
        <v>0</v>
      </c>
      <c r="K108" t="str">
        <f>VLOOKUP($E108,Table1[],3,FALSE)</f>
        <v>No.</v>
      </c>
      <c r="L108">
        <f>VLOOKUP($E108,Table1[],4,FALSE)</f>
        <v>13</v>
      </c>
      <c r="M108">
        <f>VLOOKUP($E108,Table1[],5,FALSE)</f>
        <v>16.64</v>
      </c>
      <c r="N108">
        <f t="shared" si="7"/>
        <v>78</v>
      </c>
      <c r="O108">
        <f t="shared" si="8"/>
        <v>99.84</v>
      </c>
      <c r="P108">
        <f t="shared" si="9"/>
        <v>21.840000000000003</v>
      </c>
    </row>
    <row r="109" spans="2:16" x14ac:dyDescent="0.25">
      <c r="B109" s="4">
        <v>44325</v>
      </c>
      <c r="C109" s="5">
        <f t="shared" si="5"/>
        <v>2021</v>
      </c>
      <c r="D109" s="5">
        <f t="shared" si="6"/>
        <v>2</v>
      </c>
      <c r="E109" s="5" t="s">
        <v>39</v>
      </c>
      <c r="F109" t="str">
        <f>VLOOKUP(E109,Table1[],2,FALSE)</f>
        <v>Category04</v>
      </c>
      <c r="G109" s="5">
        <v>8</v>
      </c>
      <c r="H109" s="5" t="s">
        <v>65</v>
      </c>
      <c r="I109" s="5" t="s">
        <v>64</v>
      </c>
      <c r="J109" s="6" cm="1">
        <f t="array" ref="J109">_xlfn.IFS(G109&gt;=10,7%,G109&gt;=7,5%,G109&lt;7,0%)</f>
        <v>0.05</v>
      </c>
      <c r="K109" t="str">
        <f>VLOOKUP($E109,Table1[],3,FALSE)</f>
        <v>No.</v>
      </c>
      <c r="L109">
        <f>VLOOKUP($E109,Table1[],4,FALSE)</f>
        <v>37</v>
      </c>
      <c r="M109">
        <f>VLOOKUP($E109,Table1[],5,FALSE)</f>
        <v>41.81</v>
      </c>
      <c r="N109">
        <f t="shared" si="7"/>
        <v>296</v>
      </c>
      <c r="O109">
        <f t="shared" si="8"/>
        <v>317.75600000000003</v>
      </c>
      <c r="P109">
        <f t="shared" si="9"/>
        <v>21.756000000000029</v>
      </c>
    </row>
    <row r="110" spans="2:16" x14ac:dyDescent="0.25">
      <c r="B110" s="4">
        <v>44328</v>
      </c>
      <c r="C110" s="5">
        <f t="shared" si="5"/>
        <v>2021</v>
      </c>
      <c r="D110" s="5">
        <f t="shared" si="6"/>
        <v>2</v>
      </c>
      <c r="E110" s="5" t="s">
        <v>25</v>
      </c>
      <c r="F110" t="str">
        <f>VLOOKUP(E110,Table1[],2,FALSE)</f>
        <v>Category02</v>
      </c>
      <c r="G110" s="5">
        <v>3</v>
      </c>
      <c r="H110" s="5" t="s">
        <v>65</v>
      </c>
      <c r="I110" s="5" t="s">
        <v>63</v>
      </c>
      <c r="J110" s="6" cm="1">
        <f t="array" ref="J110">_xlfn.IFS(G110&gt;=10,7%,G110&gt;=7,5%,G110&lt;7,0%)</f>
        <v>0</v>
      </c>
      <c r="K110" t="str">
        <f>VLOOKUP($E110,Table1[],3,FALSE)</f>
        <v>No.</v>
      </c>
      <c r="L110">
        <f>VLOOKUP($E110,Table1[],4,FALSE)</f>
        <v>13</v>
      </c>
      <c r="M110">
        <f>VLOOKUP($E110,Table1[],5,FALSE)</f>
        <v>16.64</v>
      </c>
      <c r="N110">
        <f t="shared" si="7"/>
        <v>39</v>
      </c>
      <c r="O110">
        <f t="shared" si="8"/>
        <v>49.92</v>
      </c>
      <c r="P110">
        <f t="shared" si="9"/>
        <v>10.920000000000002</v>
      </c>
    </row>
    <row r="111" spans="2:16" x14ac:dyDescent="0.25">
      <c r="B111" s="4">
        <v>44328</v>
      </c>
      <c r="C111" s="5">
        <f t="shared" si="5"/>
        <v>2021</v>
      </c>
      <c r="D111" s="5">
        <f t="shared" si="6"/>
        <v>2</v>
      </c>
      <c r="E111" s="5" t="s">
        <v>46</v>
      </c>
      <c r="F111" t="str">
        <f>VLOOKUP(E111,Table1[],2,FALSE)</f>
        <v>Category04</v>
      </c>
      <c r="G111" s="5">
        <v>15</v>
      </c>
      <c r="H111" s="5" t="s">
        <v>65</v>
      </c>
      <c r="I111" s="5" t="s">
        <v>63</v>
      </c>
      <c r="J111" s="6" cm="1">
        <f t="array" ref="J111">_xlfn.IFS(G111&gt;=10,7%,G111&gt;=7,5%,G111&lt;7,0%)</f>
        <v>7.0000000000000007E-2</v>
      </c>
      <c r="K111" t="str">
        <f>VLOOKUP($E111,Table1[],3,FALSE)</f>
        <v>No.</v>
      </c>
      <c r="L111">
        <f>VLOOKUP($E111,Table1[],4,FALSE)</f>
        <v>5</v>
      </c>
      <c r="M111">
        <f>VLOOKUP($E111,Table1[],5,FALSE)</f>
        <v>6.7</v>
      </c>
      <c r="N111">
        <f t="shared" si="7"/>
        <v>75</v>
      </c>
      <c r="O111">
        <f t="shared" si="8"/>
        <v>93.465000000000003</v>
      </c>
      <c r="P111">
        <f t="shared" si="9"/>
        <v>18.465000000000003</v>
      </c>
    </row>
    <row r="112" spans="2:16" x14ac:dyDescent="0.25">
      <c r="B112" s="4">
        <v>44329</v>
      </c>
      <c r="C112" s="5">
        <f t="shared" si="5"/>
        <v>2021</v>
      </c>
      <c r="D112" s="5">
        <f t="shared" si="6"/>
        <v>2</v>
      </c>
      <c r="E112" s="5" t="s">
        <v>40</v>
      </c>
      <c r="F112" t="str">
        <f>VLOOKUP(E112,Table1[],2,FALSE)</f>
        <v>Category04</v>
      </c>
      <c r="G112" s="5">
        <v>4</v>
      </c>
      <c r="H112" s="5" t="s">
        <v>65</v>
      </c>
      <c r="I112" s="5" t="s">
        <v>63</v>
      </c>
      <c r="J112" s="6" cm="1">
        <f t="array" ref="J112">_xlfn.IFS(G112&gt;=10,7%,G112&gt;=7,5%,G112&lt;7,0%)</f>
        <v>0</v>
      </c>
      <c r="K112" t="str">
        <f>VLOOKUP($E112,Table1[],3,FALSE)</f>
        <v>Lt</v>
      </c>
      <c r="L112">
        <f>VLOOKUP($E112,Table1[],4,FALSE)</f>
        <v>47</v>
      </c>
      <c r="M112">
        <f>VLOOKUP($E112,Table1[],5,FALSE)</f>
        <v>53.11</v>
      </c>
      <c r="N112">
        <f t="shared" si="7"/>
        <v>188</v>
      </c>
      <c r="O112">
        <f t="shared" si="8"/>
        <v>212.44</v>
      </c>
      <c r="P112">
        <f t="shared" si="9"/>
        <v>24.439999999999998</v>
      </c>
    </row>
    <row r="113" spans="2:16" x14ac:dyDescent="0.25">
      <c r="B113" s="4">
        <v>44336</v>
      </c>
      <c r="C113" s="5">
        <f t="shared" si="5"/>
        <v>2021</v>
      </c>
      <c r="D113" s="5">
        <f t="shared" si="6"/>
        <v>2</v>
      </c>
      <c r="E113" s="5" t="s">
        <v>54</v>
      </c>
      <c r="F113" t="str">
        <f>VLOOKUP(E113,Table1[],2,FALSE)</f>
        <v>Category05</v>
      </c>
      <c r="G113" s="5">
        <v>2</v>
      </c>
      <c r="H113" s="5" t="s">
        <v>63</v>
      </c>
      <c r="I113" s="5" t="s">
        <v>64</v>
      </c>
      <c r="J113" s="6" cm="1">
        <f t="array" ref="J113">_xlfn.IFS(G113&gt;=10,7%,G113&gt;=7,5%,G113&lt;7,0%)</f>
        <v>0</v>
      </c>
      <c r="K113" t="str">
        <f>VLOOKUP($E113,Table1[],3,FALSE)</f>
        <v>Ft</v>
      </c>
      <c r="L113">
        <f>VLOOKUP($E113,Table1[],4,FALSE)</f>
        <v>120</v>
      </c>
      <c r="M113">
        <f>VLOOKUP($E113,Table1[],5,FALSE)</f>
        <v>162</v>
      </c>
      <c r="N113">
        <f t="shared" si="7"/>
        <v>240</v>
      </c>
      <c r="O113">
        <f t="shared" si="8"/>
        <v>324</v>
      </c>
      <c r="P113">
        <f t="shared" si="9"/>
        <v>84</v>
      </c>
    </row>
    <row r="114" spans="2:16" x14ac:dyDescent="0.25">
      <c r="B114" s="4">
        <v>44339</v>
      </c>
      <c r="C114" s="5">
        <f t="shared" si="5"/>
        <v>2021</v>
      </c>
      <c r="D114" s="5">
        <f t="shared" si="6"/>
        <v>2</v>
      </c>
      <c r="E114" s="5" t="s">
        <v>52</v>
      </c>
      <c r="F114" t="str">
        <f>VLOOKUP(E114,Table1[],2,FALSE)</f>
        <v>Category05</v>
      </c>
      <c r="G114" s="5">
        <v>11</v>
      </c>
      <c r="H114" s="5" t="s">
        <v>65</v>
      </c>
      <c r="I114" s="5" t="s">
        <v>63</v>
      </c>
      <c r="J114" s="6" cm="1">
        <f t="array" ref="J114">_xlfn.IFS(G114&gt;=10,7%,G114&gt;=7,5%,G114&lt;7,0%)</f>
        <v>7.0000000000000007E-2</v>
      </c>
      <c r="K114" t="str">
        <f>VLOOKUP($E114,Table1[],3,FALSE)</f>
        <v>Kg</v>
      </c>
      <c r="L114">
        <f>VLOOKUP($E114,Table1[],4,FALSE)</f>
        <v>90</v>
      </c>
      <c r="M114">
        <f>VLOOKUP($E114,Table1[],5,FALSE)</f>
        <v>115.2</v>
      </c>
      <c r="N114">
        <f t="shared" si="7"/>
        <v>990</v>
      </c>
      <c r="O114">
        <f t="shared" si="8"/>
        <v>1178.4960000000001</v>
      </c>
      <c r="P114">
        <f t="shared" si="9"/>
        <v>188.49600000000009</v>
      </c>
    </row>
    <row r="115" spans="2:16" x14ac:dyDescent="0.25">
      <c r="B115" s="4">
        <v>44346</v>
      </c>
      <c r="C115" s="5">
        <f t="shared" si="5"/>
        <v>2021</v>
      </c>
      <c r="D115" s="5">
        <f t="shared" si="6"/>
        <v>2</v>
      </c>
      <c r="E115" s="5" t="s">
        <v>33</v>
      </c>
      <c r="F115" t="str">
        <f>VLOOKUP(E115,Table1[],2,FALSE)</f>
        <v>Category03</v>
      </c>
      <c r="G115" s="5">
        <v>13</v>
      </c>
      <c r="H115" s="5" t="s">
        <v>63</v>
      </c>
      <c r="I115" s="5" t="s">
        <v>63</v>
      </c>
      <c r="J115" s="6" cm="1">
        <f t="array" ref="J115">_xlfn.IFS(G115&gt;=10,7%,G115&gt;=7,5%,G115&lt;7,0%)</f>
        <v>7.0000000000000007E-2</v>
      </c>
      <c r="K115" t="str">
        <f>VLOOKUP($E115,Table1[],3,FALSE)</f>
        <v>Ft</v>
      </c>
      <c r="L115">
        <f>VLOOKUP($E115,Table1[],4,FALSE)</f>
        <v>141</v>
      </c>
      <c r="M115">
        <f>VLOOKUP($E115,Table1[],5,FALSE)</f>
        <v>149.46</v>
      </c>
      <c r="N115">
        <f t="shared" si="7"/>
        <v>1833</v>
      </c>
      <c r="O115">
        <f t="shared" si="8"/>
        <v>1806.9713999999999</v>
      </c>
      <c r="P115">
        <f t="shared" si="9"/>
        <v>-26.028600000000097</v>
      </c>
    </row>
    <row r="116" spans="2:16" x14ac:dyDescent="0.25">
      <c r="B116" s="4">
        <v>44346</v>
      </c>
      <c r="C116" s="5">
        <f t="shared" si="5"/>
        <v>2021</v>
      </c>
      <c r="D116" s="5">
        <f t="shared" si="6"/>
        <v>2</v>
      </c>
      <c r="E116" s="5" t="s">
        <v>22</v>
      </c>
      <c r="F116" t="str">
        <f>VLOOKUP(E116,Table1[],2,FALSE)</f>
        <v>Category02</v>
      </c>
      <c r="G116" s="5">
        <v>6</v>
      </c>
      <c r="H116" s="5" t="s">
        <v>63</v>
      </c>
      <c r="I116" s="5" t="s">
        <v>64</v>
      </c>
      <c r="J116" s="6" cm="1">
        <f t="array" ref="J116">_xlfn.IFS(G116&gt;=10,7%,G116&gt;=7,5%,G116&lt;7,0%)</f>
        <v>0</v>
      </c>
      <c r="K116" t="str">
        <f>VLOOKUP($E116,Table1[],3,FALSE)</f>
        <v>Kg</v>
      </c>
      <c r="L116">
        <f>VLOOKUP($E116,Table1[],4,FALSE)</f>
        <v>112</v>
      </c>
      <c r="M116">
        <f>VLOOKUP($E116,Table1[],5,FALSE)</f>
        <v>122.08</v>
      </c>
      <c r="N116">
        <f t="shared" si="7"/>
        <v>672</v>
      </c>
      <c r="O116">
        <f t="shared" si="8"/>
        <v>732.48</v>
      </c>
      <c r="P116">
        <f t="shared" si="9"/>
        <v>60.480000000000018</v>
      </c>
    </row>
    <row r="117" spans="2:16" x14ac:dyDescent="0.25">
      <c r="B117" s="4">
        <v>44350</v>
      </c>
      <c r="C117" s="5">
        <f t="shared" si="5"/>
        <v>2021</v>
      </c>
      <c r="D117" s="5">
        <f t="shared" si="6"/>
        <v>2</v>
      </c>
      <c r="E117" s="5" t="s">
        <v>31</v>
      </c>
      <c r="F117" t="str">
        <f>VLOOKUP(E117,Table1[],2,FALSE)</f>
        <v>Category03</v>
      </c>
      <c r="G117" s="5">
        <v>10</v>
      </c>
      <c r="H117" s="5" t="s">
        <v>65</v>
      </c>
      <c r="I117" s="5" t="s">
        <v>64</v>
      </c>
      <c r="J117" s="6" cm="1">
        <f t="array" ref="J117">_xlfn.IFS(G117&gt;=10,7%,G117&gt;=7,5%,G117&lt;7,0%)</f>
        <v>7.0000000000000007E-2</v>
      </c>
      <c r="K117" t="str">
        <f>VLOOKUP($E117,Table1[],3,FALSE)</f>
        <v>Ft</v>
      </c>
      <c r="L117">
        <f>VLOOKUP($E117,Table1[],4,FALSE)</f>
        <v>126</v>
      </c>
      <c r="M117">
        <f>VLOOKUP($E117,Table1[],5,FALSE)</f>
        <v>162.54</v>
      </c>
      <c r="N117">
        <f t="shared" si="7"/>
        <v>1260</v>
      </c>
      <c r="O117">
        <f t="shared" si="8"/>
        <v>1511.6219999999998</v>
      </c>
      <c r="P117">
        <f t="shared" si="9"/>
        <v>251.62199999999984</v>
      </c>
    </row>
    <row r="118" spans="2:16" x14ac:dyDescent="0.25">
      <c r="B118" s="4">
        <v>44351</v>
      </c>
      <c r="C118" s="5">
        <f t="shared" si="5"/>
        <v>2021</v>
      </c>
      <c r="D118" s="5">
        <f t="shared" si="6"/>
        <v>2</v>
      </c>
      <c r="E118" s="5" t="s">
        <v>29</v>
      </c>
      <c r="F118" t="str">
        <f>VLOOKUP(E118,Table1[],2,FALSE)</f>
        <v>Category03</v>
      </c>
      <c r="G118" s="5">
        <v>8</v>
      </c>
      <c r="H118" s="5" t="s">
        <v>62</v>
      </c>
      <c r="I118" s="5" t="s">
        <v>63</v>
      </c>
      <c r="J118" s="6" cm="1">
        <f t="array" ref="J118">_xlfn.IFS(G118&gt;=10,7%,G118&gt;=7,5%,G118&lt;7,0%)</f>
        <v>0.05</v>
      </c>
      <c r="K118" t="str">
        <f>VLOOKUP($E118,Table1[],3,FALSE)</f>
        <v>Lt</v>
      </c>
      <c r="L118">
        <f>VLOOKUP($E118,Table1[],4,FALSE)</f>
        <v>61</v>
      </c>
      <c r="M118">
        <f>VLOOKUP($E118,Table1[],5,FALSE)</f>
        <v>76.25</v>
      </c>
      <c r="N118">
        <f t="shared" si="7"/>
        <v>488</v>
      </c>
      <c r="O118">
        <f t="shared" si="8"/>
        <v>579.5</v>
      </c>
      <c r="P118">
        <f t="shared" si="9"/>
        <v>91.5</v>
      </c>
    </row>
    <row r="119" spans="2:16" x14ac:dyDescent="0.25">
      <c r="B119" s="4">
        <v>44351</v>
      </c>
      <c r="C119" s="5">
        <f t="shared" si="5"/>
        <v>2021</v>
      </c>
      <c r="D119" s="5">
        <f t="shared" si="6"/>
        <v>2</v>
      </c>
      <c r="E119" s="5" t="s">
        <v>29</v>
      </c>
      <c r="F119" t="str">
        <f>VLOOKUP(E119,Table1[],2,FALSE)</f>
        <v>Category03</v>
      </c>
      <c r="G119" s="5">
        <v>12</v>
      </c>
      <c r="H119" s="5" t="s">
        <v>63</v>
      </c>
      <c r="I119" s="5" t="s">
        <v>64</v>
      </c>
      <c r="J119" s="6" cm="1">
        <f t="array" ref="J119">_xlfn.IFS(G119&gt;=10,7%,G119&gt;=7,5%,G119&lt;7,0%)</f>
        <v>7.0000000000000007E-2</v>
      </c>
      <c r="K119" t="str">
        <f>VLOOKUP($E119,Table1[],3,FALSE)</f>
        <v>Lt</v>
      </c>
      <c r="L119">
        <f>VLOOKUP($E119,Table1[],4,FALSE)</f>
        <v>61</v>
      </c>
      <c r="M119">
        <f>VLOOKUP($E119,Table1[],5,FALSE)</f>
        <v>76.25</v>
      </c>
      <c r="N119">
        <f t="shared" si="7"/>
        <v>732</v>
      </c>
      <c r="O119">
        <f t="shared" si="8"/>
        <v>850.95</v>
      </c>
      <c r="P119">
        <f t="shared" si="9"/>
        <v>118.95000000000005</v>
      </c>
    </row>
    <row r="120" spans="2:16" x14ac:dyDescent="0.25">
      <c r="B120" s="4">
        <v>44352</v>
      </c>
      <c r="C120" s="5">
        <f t="shared" si="5"/>
        <v>2021</v>
      </c>
      <c r="D120" s="5">
        <f t="shared" si="6"/>
        <v>2</v>
      </c>
      <c r="E120" s="5" t="s">
        <v>32</v>
      </c>
      <c r="F120" t="str">
        <f>VLOOKUP(E120,Table1[],2,FALSE)</f>
        <v>Category03</v>
      </c>
      <c r="G120" s="5">
        <v>15</v>
      </c>
      <c r="H120" s="5" t="s">
        <v>62</v>
      </c>
      <c r="I120" s="5" t="s">
        <v>63</v>
      </c>
      <c r="J120" s="6" cm="1">
        <f t="array" ref="J120">_xlfn.IFS(G120&gt;=10,7%,G120&gt;=7,5%,G120&lt;7,0%)</f>
        <v>7.0000000000000007E-2</v>
      </c>
      <c r="K120" t="str">
        <f>VLOOKUP($E120,Table1[],3,FALSE)</f>
        <v>Ft</v>
      </c>
      <c r="L120">
        <f>VLOOKUP($E120,Table1[],4,FALSE)</f>
        <v>121</v>
      </c>
      <c r="M120">
        <f>VLOOKUP($E120,Table1[],5,FALSE)</f>
        <v>141.57</v>
      </c>
      <c r="N120">
        <f t="shared" si="7"/>
        <v>1815</v>
      </c>
      <c r="O120">
        <f t="shared" si="8"/>
        <v>1974.9014999999997</v>
      </c>
      <c r="P120">
        <f t="shared" si="9"/>
        <v>159.90149999999971</v>
      </c>
    </row>
    <row r="121" spans="2:16" x14ac:dyDescent="0.25">
      <c r="B121" s="4">
        <v>44352</v>
      </c>
      <c r="C121" s="5">
        <f t="shared" si="5"/>
        <v>2021</v>
      </c>
      <c r="D121" s="5">
        <f t="shared" si="6"/>
        <v>2</v>
      </c>
      <c r="E121" s="5" t="s">
        <v>46</v>
      </c>
      <c r="F121" t="str">
        <f>VLOOKUP(E121,Table1[],2,FALSE)</f>
        <v>Category04</v>
      </c>
      <c r="G121" s="5">
        <v>10</v>
      </c>
      <c r="H121" s="5" t="s">
        <v>65</v>
      </c>
      <c r="I121" s="5" t="s">
        <v>63</v>
      </c>
      <c r="J121" s="6" cm="1">
        <f t="array" ref="J121">_xlfn.IFS(G121&gt;=10,7%,G121&gt;=7,5%,G121&lt;7,0%)</f>
        <v>7.0000000000000007E-2</v>
      </c>
      <c r="K121" t="str">
        <f>VLOOKUP($E121,Table1[],3,FALSE)</f>
        <v>No.</v>
      </c>
      <c r="L121">
        <f>VLOOKUP($E121,Table1[],4,FALSE)</f>
        <v>5</v>
      </c>
      <c r="M121">
        <f>VLOOKUP($E121,Table1[],5,FALSE)</f>
        <v>6.7</v>
      </c>
      <c r="N121">
        <f t="shared" si="7"/>
        <v>50</v>
      </c>
      <c r="O121">
        <f t="shared" si="8"/>
        <v>62.31</v>
      </c>
      <c r="P121">
        <f t="shared" si="9"/>
        <v>12.310000000000002</v>
      </c>
    </row>
    <row r="122" spans="2:16" x14ac:dyDescent="0.25">
      <c r="B122" s="4">
        <v>44353</v>
      </c>
      <c r="C122" s="5">
        <f t="shared" si="5"/>
        <v>2021</v>
      </c>
      <c r="D122" s="5">
        <f t="shared" si="6"/>
        <v>2</v>
      </c>
      <c r="E122" s="5" t="s">
        <v>44</v>
      </c>
      <c r="F122" t="str">
        <f>VLOOKUP(E122,Table1[],2,FALSE)</f>
        <v>Category04</v>
      </c>
      <c r="G122" s="5">
        <v>6</v>
      </c>
      <c r="H122" s="5" t="s">
        <v>65</v>
      </c>
      <c r="I122" s="5" t="s">
        <v>63</v>
      </c>
      <c r="J122" s="6" cm="1">
        <f t="array" ref="J122">_xlfn.IFS(G122&gt;=10,7%,G122&gt;=7,5%,G122&lt;7,0%)</f>
        <v>0</v>
      </c>
      <c r="K122" t="str">
        <f>VLOOKUP($E122,Table1[],3,FALSE)</f>
        <v>Kg</v>
      </c>
      <c r="L122">
        <f>VLOOKUP($E122,Table1[],4,FALSE)</f>
        <v>95</v>
      </c>
      <c r="M122">
        <f>VLOOKUP($E122,Table1[],5,FALSE)</f>
        <v>119.7</v>
      </c>
      <c r="N122">
        <f t="shared" si="7"/>
        <v>570</v>
      </c>
      <c r="O122">
        <f t="shared" si="8"/>
        <v>718.2</v>
      </c>
      <c r="P122">
        <f t="shared" si="9"/>
        <v>148.20000000000005</v>
      </c>
    </row>
    <row r="123" spans="2:16" x14ac:dyDescent="0.25">
      <c r="B123" s="4">
        <v>44355</v>
      </c>
      <c r="C123" s="5">
        <f t="shared" si="5"/>
        <v>2021</v>
      </c>
      <c r="D123" s="5">
        <f t="shared" si="6"/>
        <v>2</v>
      </c>
      <c r="E123" s="5" t="s">
        <v>39</v>
      </c>
      <c r="F123" t="str">
        <f>VLOOKUP(E123,Table1[],2,FALSE)</f>
        <v>Category04</v>
      </c>
      <c r="G123" s="5">
        <v>11</v>
      </c>
      <c r="H123" s="5" t="s">
        <v>65</v>
      </c>
      <c r="I123" s="5" t="s">
        <v>63</v>
      </c>
      <c r="J123" s="6" cm="1">
        <f t="array" ref="J123">_xlfn.IFS(G123&gt;=10,7%,G123&gt;=7,5%,G123&lt;7,0%)</f>
        <v>7.0000000000000007E-2</v>
      </c>
      <c r="K123" t="str">
        <f>VLOOKUP($E123,Table1[],3,FALSE)</f>
        <v>No.</v>
      </c>
      <c r="L123">
        <f>VLOOKUP($E123,Table1[],4,FALSE)</f>
        <v>37</v>
      </c>
      <c r="M123">
        <f>VLOOKUP($E123,Table1[],5,FALSE)</f>
        <v>41.81</v>
      </c>
      <c r="N123">
        <f t="shared" si="7"/>
        <v>407</v>
      </c>
      <c r="O123">
        <f t="shared" si="8"/>
        <v>427.71630000000005</v>
      </c>
      <c r="P123">
        <f t="shared" si="9"/>
        <v>20.716300000000047</v>
      </c>
    </row>
    <row r="124" spans="2:16" x14ac:dyDescent="0.25">
      <c r="B124" s="4">
        <v>44355</v>
      </c>
      <c r="C124" s="5">
        <f t="shared" si="5"/>
        <v>2021</v>
      </c>
      <c r="D124" s="5">
        <f t="shared" si="6"/>
        <v>2</v>
      </c>
      <c r="E124" s="5" t="s">
        <v>9</v>
      </c>
      <c r="F124" t="str">
        <f>VLOOKUP(E124,Table1[],2,FALSE)</f>
        <v>Category01</v>
      </c>
      <c r="G124" s="5">
        <v>11</v>
      </c>
      <c r="H124" s="5" t="s">
        <v>62</v>
      </c>
      <c r="I124" s="5" t="s">
        <v>64</v>
      </c>
      <c r="J124" s="6" cm="1">
        <f t="array" ref="J124">_xlfn.IFS(G124&gt;=10,7%,G124&gt;=7,5%,G124&lt;7,0%)</f>
        <v>7.0000000000000007E-2</v>
      </c>
      <c r="K124" t="str">
        <f>VLOOKUP($E124,Table1[],3,FALSE)</f>
        <v>Lt</v>
      </c>
      <c r="L124">
        <f>VLOOKUP($E124,Table1[],4,FALSE)</f>
        <v>44</v>
      </c>
      <c r="M124">
        <f>VLOOKUP($E124,Table1[],5,FALSE)</f>
        <v>48.84</v>
      </c>
      <c r="N124">
        <f t="shared" si="7"/>
        <v>484</v>
      </c>
      <c r="O124">
        <f t="shared" si="8"/>
        <v>499.63319999999999</v>
      </c>
      <c r="P124">
        <f t="shared" si="9"/>
        <v>15.633199999999988</v>
      </c>
    </row>
    <row r="125" spans="2:16" x14ac:dyDescent="0.25">
      <c r="B125" s="4">
        <v>44356</v>
      </c>
      <c r="C125" s="5">
        <f t="shared" si="5"/>
        <v>2021</v>
      </c>
      <c r="D125" s="5">
        <f t="shared" si="6"/>
        <v>2</v>
      </c>
      <c r="E125" s="5" t="s">
        <v>4</v>
      </c>
      <c r="F125" t="str">
        <f>VLOOKUP(E125,Table1[],2,FALSE)</f>
        <v>Category01</v>
      </c>
      <c r="G125" s="5">
        <v>7</v>
      </c>
      <c r="H125" s="5" t="s">
        <v>65</v>
      </c>
      <c r="I125" s="5" t="s">
        <v>63</v>
      </c>
      <c r="J125" s="6" cm="1">
        <f t="array" ref="J125">_xlfn.IFS(G125&gt;=10,7%,G125&gt;=7,5%,G125&lt;7,0%)</f>
        <v>0.05</v>
      </c>
      <c r="K125" t="str">
        <f>VLOOKUP($E125,Table1[],3,FALSE)</f>
        <v>Kg</v>
      </c>
      <c r="L125">
        <f>VLOOKUP($E125,Table1[],4,FALSE)</f>
        <v>98</v>
      </c>
      <c r="M125">
        <f>VLOOKUP($E125,Table1[],5,FALSE)</f>
        <v>103.88</v>
      </c>
      <c r="N125">
        <f t="shared" si="7"/>
        <v>686</v>
      </c>
      <c r="O125">
        <f t="shared" si="8"/>
        <v>690.80200000000002</v>
      </c>
      <c r="P125">
        <f t="shared" si="9"/>
        <v>4.8020000000000209</v>
      </c>
    </row>
    <row r="126" spans="2:16" x14ac:dyDescent="0.25">
      <c r="B126" s="4">
        <v>44358</v>
      </c>
      <c r="C126" s="5">
        <f t="shared" si="5"/>
        <v>2021</v>
      </c>
      <c r="D126" s="5">
        <f t="shared" si="6"/>
        <v>2</v>
      </c>
      <c r="E126" s="5" t="s">
        <v>43</v>
      </c>
      <c r="F126" t="str">
        <f>VLOOKUP(E126,Table1[],2,FALSE)</f>
        <v>Category04</v>
      </c>
      <c r="G126" s="5">
        <v>12</v>
      </c>
      <c r="H126" s="5" t="s">
        <v>62</v>
      </c>
      <c r="I126" s="5" t="s">
        <v>64</v>
      </c>
      <c r="J126" s="6" cm="1">
        <f t="array" ref="J126">_xlfn.IFS(G126&gt;=10,7%,G126&gt;=7,5%,G126&lt;7,0%)</f>
        <v>7.0000000000000007E-2</v>
      </c>
      <c r="K126" t="str">
        <f>VLOOKUP($E126,Table1[],3,FALSE)</f>
        <v>Kg</v>
      </c>
      <c r="L126">
        <f>VLOOKUP($E126,Table1[],4,FALSE)</f>
        <v>89</v>
      </c>
      <c r="M126">
        <f>VLOOKUP($E126,Table1[],5,FALSE)</f>
        <v>117.48</v>
      </c>
      <c r="N126">
        <f t="shared" si="7"/>
        <v>1068</v>
      </c>
      <c r="O126">
        <f t="shared" si="8"/>
        <v>1311.0768</v>
      </c>
      <c r="P126">
        <f t="shared" si="9"/>
        <v>243.07680000000005</v>
      </c>
    </row>
    <row r="127" spans="2:16" x14ac:dyDescent="0.25">
      <c r="B127" s="4">
        <v>44359</v>
      </c>
      <c r="C127" s="5">
        <f t="shared" si="5"/>
        <v>2021</v>
      </c>
      <c r="D127" s="5">
        <f t="shared" si="6"/>
        <v>2</v>
      </c>
      <c r="E127" s="5" t="s">
        <v>53</v>
      </c>
      <c r="F127" t="str">
        <f>VLOOKUP(E127,Table1[],2,FALSE)</f>
        <v>Category05</v>
      </c>
      <c r="G127" s="5">
        <v>6</v>
      </c>
      <c r="H127" s="5" t="s">
        <v>65</v>
      </c>
      <c r="I127" s="5" t="s">
        <v>63</v>
      </c>
      <c r="J127" s="6" cm="1">
        <f t="array" ref="J127">_xlfn.IFS(G127&gt;=10,7%,G127&gt;=7,5%,G127&lt;7,0%)</f>
        <v>0</v>
      </c>
      <c r="K127" t="str">
        <f>VLOOKUP($E127,Table1[],3,FALSE)</f>
        <v>Ft</v>
      </c>
      <c r="L127">
        <f>VLOOKUP($E127,Table1[],4,FALSE)</f>
        <v>138</v>
      </c>
      <c r="M127">
        <f>VLOOKUP($E127,Table1[],5,FALSE)</f>
        <v>173.88</v>
      </c>
      <c r="N127">
        <f t="shared" si="7"/>
        <v>828</v>
      </c>
      <c r="O127">
        <f t="shared" si="8"/>
        <v>1043.28</v>
      </c>
      <c r="P127">
        <f t="shared" si="9"/>
        <v>215.27999999999997</v>
      </c>
    </row>
    <row r="128" spans="2:16" x14ac:dyDescent="0.25">
      <c r="B128" s="4">
        <v>44361</v>
      </c>
      <c r="C128" s="5">
        <f t="shared" si="5"/>
        <v>2021</v>
      </c>
      <c r="D128" s="5">
        <f t="shared" si="6"/>
        <v>2</v>
      </c>
      <c r="E128" s="5" t="s">
        <v>35</v>
      </c>
      <c r="F128" t="str">
        <f>VLOOKUP(E128,Table1[],2,FALSE)</f>
        <v>Category03</v>
      </c>
      <c r="G128" s="5">
        <v>10</v>
      </c>
      <c r="H128" s="5" t="s">
        <v>63</v>
      </c>
      <c r="I128" s="5" t="s">
        <v>64</v>
      </c>
      <c r="J128" s="6" cm="1">
        <f t="array" ref="J128">_xlfn.IFS(G128&gt;=10,7%,G128&gt;=7,5%,G128&lt;7,0%)</f>
        <v>7.0000000000000007E-2</v>
      </c>
      <c r="K128" t="str">
        <f>VLOOKUP($E128,Table1[],3,FALSE)</f>
        <v>No.</v>
      </c>
      <c r="L128">
        <f>VLOOKUP($E128,Table1[],4,FALSE)</f>
        <v>7</v>
      </c>
      <c r="M128">
        <f>VLOOKUP($E128,Table1[],5,FALSE)</f>
        <v>8.33</v>
      </c>
      <c r="N128">
        <f t="shared" si="7"/>
        <v>70</v>
      </c>
      <c r="O128">
        <f t="shared" si="8"/>
        <v>77.468999999999994</v>
      </c>
      <c r="P128">
        <f t="shared" si="9"/>
        <v>7.4689999999999941</v>
      </c>
    </row>
    <row r="129" spans="2:16" x14ac:dyDescent="0.25">
      <c r="B129" s="4">
        <v>44363</v>
      </c>
      <c r="C129" s="5">
        <f t="shared" si="5"/>
        <v>2021</v>
      </c>
      <c r="D129" s="5">
        <f t="shared" si="6"/>
        <v>2</v>
      </c>
      <c r="E129" s="5" t="s">
        <v>28</v>
      </c>
      <c r="F129" t="str">
        <f>VLOOKUP(E129,Table1[],2,FALSE)</f>
        <v>Category02</v>
      </c>
      <c r="G129" s="5">
        <v>5</v>
      </c>
      <c r="H129" s="5" t="s">
        <v>62</v>
      </c>
      <c r="I129" s="5" t="s">
        <v>64</v>
      </c>
      <c r="J129" s="6" cm="1">
        <f t="array" ref="J129">_xlfn.IFS(G129&gt;=10,7%,G129&gt;=7,5%,G129&lt;7,0%)</f>
        <v>0</v>
      </c>
      <c r="K129" t="str">
        <f>VLOOKUP($E129,Table1[],3,FALSE)</f>
        <v>Ft</v>
      </c>
      <c r="L129">
        <f>VLOOKUP($E129,Table1[],4,FALSE)</f>
        <v>150</v>
      </c>
      <c r="M129">
        <f>VLOOKUP($E129,Table1[],5,FALSE)</f>
        <v>210</v>
      </c>
      <c r="N129">
        <f t="shared" si="7"/>
        <v>750</v>
      </c>
      <c r="O129">
        <f t="shared" si="8"/>
        <v>1050</v>
      </c>
      <c r="P129">
        <f t="shared" si="9"/>
        <v>300</v>
      </c>
    </row>
    <row r="130" spans="2:16" x14ac:dyDescent="0.25">
      <c r="B130" s="4">
        <v>44363</v>
      </c>
      <c r="C130" s="5">
        <f t="shared" si="5"/>
        <v>2021</v>
      </c>
      <c r="D130" s="5">
        <f t="shared" si="6"/>
        <v>2</v>
      </c>
      <c r="E130" s="5" t="s">
        <v>24</v>
      </c>
      <c r="F130" t="str">
        <f>VLOOKUP(E130,Table1[],2,FALSE)</f>
        <v>Category02</v>
      </c>
      <c r="G130" s="5">
        <v>12</v>
      </c>
      <c r="H130" s="5" t="s">
        <v>63</v>
      </c>
      <c r="I130" s="5" t="s">
        <v>64</v>
      </c>
      <c r="J130" s="6" cm="1">
        <f t="array" ref="J130">_xlfn.IFS(G130&gt;=10,7%,G130&gt;=7,5%,G130&lt;7,0%)</f>
        <v>7.0000000000000007E-2</v>
      </c>
      <c r="K130" t="str">
        <f>VLOOKUP($E130,Table1[],3,FALSE)</f>
        <v>No.</v>
      </c>
      <c r="L130">
        <f>VLOOKUP($E130,Table1[],4,FALSE)</f>
        <v>12</v>
      </c>
      <c r="M130">
        <f>VLOOKUP($E130,Table1[],5,FALSE)</f>
        <v>15.719999999999999</v>
      </c>
      <c r="N130">
        <f t="shared" si="7"/>
        <v>144</v>
      </c>
      <c r="O130">
        <f t="shared" si="8"/>
        <v>175.43519999999998</v>
      </c>
      <c r="P130">
        <f t="shared" si="9"/>
        <v>31.43519999999998</v>
      </c>
    </row>
    <row r="131" spans="2:16" x14ac:dyDescent="0.25">
      <c r="B131" s="4">
        <v>44363</v>
      </c>
      <c r="C131" s="5">
        <f t="shared" si="5"/>
        <v>2021</v>
      </c>
      <c r="D131" s="5">
        <f t="shared" si="6"/>
        <v>2</v>
      </c>
      <c r="E131" s="5" t="s">
        <v>51</v>
      </c>
      <c r="F131" t="str">
        <f>VLOOKUP(E131,Table1[],2,FALSE)</f>
        <v>Category05</v>
      </c>
      <c r="G131" s="5">
        <v>11</v>
      </c>
      <c r="H131" s="5" t="s">
        <v>65</v>
      </c>
      <c r="I131" s="5" t="s">
        <v>64</v>
      </c>
      <c r="J131" s="6" cm="1">
        <f t="array" ref="J131">_xlfn.IFS(G131&gt;=10,7%,G131&gt;=7,5%,G131&lt;7,0%)</f>
        <v>7.0000000000000007E-2</v>
      </c>
      <c r="K131" t="str">
        <f>VLOOKUP($E131,Table1[],3,FALSE)</f>
        <v>No.</v>
      </c>
      <c r="L131">
        <f>VLOOKUP($E131,Table1[],4,FALSE)</f>
        <v>37</v>
      </c>
      <c r="M131">
        <f>VLOOKUP($E131,Table1[],5,FALSE)</f>
        <v>42.55</v>
      </c>
      <c r="N131">
        <f t="shared" si="7"/>
        <v>407</v>
      </c>
      <c r="O131">
        <f t="shared" si="8"/>
        <v>435.28649999999993</v>
      </c>
      <c r="P131">
        <f t="shared" si="9"/>
        <v>28.286499999999933</v>
      </c>
    </row>
    <row r="132" spans="2:16" x14ac:dyDescent="0.25">
      <c r="B132" s="4">
        <v>44365</v>
      </c>
      <c r="C132" s="5">
        <f t="shared" ref="C132:C195" si="10">YEAR(B132)</f>
        <v>2021</v>
      </c>
      <c r="D132" s="5">
        <f t="shared" ref="D132:D195" si="11">ROUNDUP(MONTH(B132)/3,0)</f>
        <v>2</v>
      </c>
      <c r="E132" s="5" t="s">
        <v>35</v>
      </c>
      <c r="F132" t="str">
        <f>VLOOKUP(E132,Table1[],2,FALSE)</f>
        <v>Category03</v>
      </c>
      <c r="G132" s="5">
        <v>13</v>
      </c>
      <c r="H132" s="5" t="s">
        <v>65</v>
      </c>
      <c r="I132" s="5" t="s">
        <v>64</v>
      </c>
      <c r="J132" s="6" cm="1">
        <f t="array" ref="J132">_xlfn.IFS(G132&gt;=10,7%,G132&gt;=7,5%,G132&lt;7,0%)</f>
        <v>7.0000000000000007E-2</v>
      </c>
      <c r="K132" t="str">
        <f>VLOOKUP($E132,Table1[],3,FALSE)</f>
        <v>No.</v>
      </c>
      <c r="L132">
        <f>VLOOKUP($E132,Table1[],4,FALSE)</f>
        <v>7</v>
      </c>
      <c r="M132">
        <f>VLOOKUP($E132,Table1[],5,FALSE)</f>
        <v>8.33</v>
      </c>
      <c r="N132">
        <f t="shared" ref="N132:N195" si="12">L132*G132</f>
        <v>91</v>
      </c>
      <c r="O132">
        <f t="shared" ref="O132:O195" si="13">(G132*M132)-(G132*M132*J132)</f>
        <v>100.7097</v>
      </c>
      <c r="P132">
        <f t="shared" ref="P132:P195" si="14">O132-N132</f>
        <v>9.709699999999998</v>
      </c>
    </row>
    <row r="133" spans="2:16" x14ac:dyDescent="0.25">
      <c r="B133" s="4">
        <v>44366</v>
      </c>
      <c r="C133" s="5">
        <f t="shared" si="10"/>
        <v>2021</v>
      </c>
      <c r="D133" s="5">
        <f t="shared" si="11"/>
        <v>2</v>
      </c>
      <c r="E133" s="5" t="s">
        <v>53</v>
      </c>
      <c r="F133" t="str">
        <f>VLOOKUP(E133,Table1[],2,FALSE)</f>
        <v>Category05</v>
      </c>
      <c r="G133" s="5">
        <v>5</v>
      </c>
      <c r="H133" s="5" t="s">
        <v>65</v>
      </c>
      <c r="I133" s="5" t="s">
        <v>63</v>
      </c>
      <c r="J133" s="6" cm="1">
        <f t="array" ref="J133">_xlfn.IFS(G133&gt;=10,7%,G133&gt;=7,5%,G133&lt;7,0%)</f>
        <v>0</v>
      </c>
      <c r="K133" t="str">
        <f>VLOOKUP($E133,Table1[],3,FALSE)</f>
        <v>Ft</v>
      </c>
      <c r="L133">
        <f>VLOOKUP($E133,Table1[],4,FALSE)</f>
        <v>138</v>
      </c>
      <c r="M133">
        <f>VLOOKUP($E133,Table1[],5,FALSE)</f>
        <v>173.88</v>
      </c>
      <c r="N133">
        <f t="shared" si="12"/>
        <v>690</v>
      </c>
      <c r="O133">
        <f t="shared" si="13"/>
        <v>869.4</v>
      </c>
      <c r="P133">
        <f t="shared" si="14"/>
        <v>179.39999999999998</v>
      </c>
    </row>
    <row r="134" spans="2:16" x14ac:dyDescent="0.25">
      <c r="B134" s="4">
        <v>44367</v>
      </c>
      <c r="C134" s="5">
        <f t="shared" si="10"/>
        <v>2021</v>
      </c>
      <c r="D134" s="5">
        <f t="shared" si="11"/>
        <v>2</v>
      </c>
      <c r="E134" s="5" t="s">
        <v>25</v>
      </c>
      <c r="F134" t="str">
        <f>VLOOKUP(E134,Table1[],2,FALSE)</f>
        <v>Category02</v>
      </c>
      <c r="G134" s="5">
        <v>1</v>
      </c>
      <c r="H134" s="5" t="s">
        <v>62</v>
      </c>
      <c r="I134" s="5" t="s">
        <v>64</v>
      </c>
      <c r="J134" s="6" cm="1">
        <f t="array" ref="J134">_xlfn.IFS(G134&gt;=10,7%,G134&gt;=7,5%,G134&lt;7,0%)</f>
        <v>0</v>
      </c>
      <c r="K134" t="str">
        <f>VLOOKUP($E134,Table1[],3,FALSE)</f>
        <v>No.</v>
      </c>
      <c r="L134">
        <f>VLOOKUP($E134,Table1[],4,FALSE)</f>
        <v>13</v>
      </c>
      <c r="M134">
        <f>VLOOKUP($E134,Table1[],5,FALSE)</f>
        <v>16.64</v>
      </c>
      <c r="N134">
        <f t="shared" si="12"/>
        <v>13</v>
      </c>
      <c r="O134">
        <f t="shared" si="13"/>
        <v>16.64</v>
      </c>
      <c r="P134">
        <f t="shared" si="14"/>
        <v>3.6400000000000006</v>
      </c>
    </row>
    <row r="135" spans="2:16" x14ac:dyDescent="0.25">
      <c r="B135" s="4">
        <v>44370</v>
      </c>
      <c r="C135" s="5">
        <f t="shared" si="10"/>
        <v>2021</v>
      </c>
      <c r="D135" s="5">
        <f t="shared" si="11"/>
        <v>2</v>
      </c>
      <c r="E135" s="5" t="s">
        <v>25</v>
      </c>
      <c r="F135" t="str">
        <f>VLOOKUP(E135,Table1[],2,FALSE)</f>
        <v>Category02</v>
      </c>
      <c r="G135" s="5">
        <v>4</v>
      </c>
      <c r="H135" s="5" t="s">
        <v>65</v>
      </c>
      <c r="I135" s="5" t="s">
        <v>63</v>
      </c>
      <c r="J135" s="6" cm="1">
        <f t="array" ref="J135">_xlfn.IFS(G135&gt;=10,7%,G135&gt;=7,5%,G135&lt;7,0%)</f>
        <v>0</v>
      </c>
      <c r="K135" t="str">
        <f>VLOOKUP($E135,Table1[],3,FALSE)</f>
        <v>No.</v>
      </c>
      <c r="L135">
        <f>VLOOKUP($E135,Table1[],4,FALSE)</f>
        <v>13</v>
      </c>
      <c r="M135">
        <f>VLOOKUP($E135,Table1[],5,FALSE)</f>
        <v>16.64</v>
      </c>
      <c r="N135">
        <f t="shared" si="12"/>
        <v>52</v>
      </c>
      <c r="O135">
        <f t="shared" si="13"/>
        <v>66.56</v>
      </c>
      <c r="P135">
        <f t="shared" si="14"/>
        <v>14.560000000000002</v>
      </c>
    </row>
    <row r="136" spans="2:16" x14ac:dyDescent="0.25">
      <c r="B136" s="4">
        <v>44371</v>
      </c>
      <c r="C136" s="5">
        <f t="shared" si="10"/>
        <v>2021</v>
      </c>
      <c r="D136" s="5">
        <f t="shared" si="11"/>
        <v>2</v>
      </c>
      <c r="E136" s="5" t="s">
        <v>20</v>
      </c>
      <c r="F136" t="str">
        <f>VLOOKUP(E136,Table1[],2,FALSE)</f>
        <v>Category02</v>
      </c>
      <c r="G136" s="5">
        <v>13</v>
      </c>
      <c r="H136" s="5" t="s">
        <v>65</v>
      </c>
      <c r="I136" s="5" t="s">
        <v>63</v>
      </c>
      <c r="J136" s="6" cm="1">
        <f t="array" ref="J136">_xlfn.IFS(G136&gt;=10,7%,G136&gt;=7,5%,G136&lt;7,0%)</f>
        <v>7.0000000000000007E-2</v>
      </c>
      <c r="K136" t="str">
        <f>VLOOKUP($E136,Table1[],3,FALSE)</f>
        <v>Lt</v>
      </c>
      <c r="L136">
        <f>VLOOKUP($E136,Table1[],4,FALSE)</f>
        <v>44</v>
      </c>
      <c r="M136">
        <f>VLOOKUP($E136,Table1[],5,FALSE)</f>
        <v>48.4</v>
      </c>
      <c r="N136">
        <f t="shared" si="12"/>
        <v>572</v>
      </c>
      <c r="O136">
        <f t="shared" si="13"/>
        <v>585.15599999999995</v>
      </c>
      <c r="P136">
        <f t="shared" si="14"/>
        <v>13.155999999999949</v>
      </c>
    </row>
    <row r="137" spans="2:16" x14ac:dyDescent="0.25">
      <c r="B137" s="4">
        <v>44373</v>
      </c>
      <c r="C137" s="5">
        <f t="shared" si="10"/>
        <v>2021</v>
      </c>
      <c r="D137" s="5">
        <f t="shared" si="11"/>
        <v>2</v>
      </c>
      <c r="E137" s="5" t="s">
        <v>16</v>
      </c>
      <c r="F137" t="str">
        <f>VLOOKUP(E137,Table1[],2,FALSE)</f>
        <v>Category01</v>
      </c>
      <c r="G137" s="5">
        <v>7</v>
      </c>
      <c r="H137" s="5" t="s">
        <v>63</v>
      </c>
      <c r="I137" s="5" t="s">
        <v>63</v>
      </c>
      <c r="J137" s="6" cm="1">
        <f t="array" ref="J137">_xlfn.IFS(G137&gt;=10,7%,G137&gt;=7,5%,G137&lt;7,0%)</f>
        <v>0.05</v>
      </c>
      <c r="K137" t="str">
        <f>VLOOKUP($E137,Table1[],3,FALSE)</f>
        <v>No.</v>
      </c>
      <c r="L137">
        <f>VLOOKUP($E137,Table1[],4,FALSE)</f>
        <v>6</v>
      </c>
      <c r="M137">
        <f>VLOOKUP($E137,Table1[],5,FALSE)</f>
        <v>7.8599999999999994</v>
      </c>
      <c r="N137">
        <f t="shared" si="12"/>
        <v>42</v>
      </c>
      <c r="O137">
        <f t="shared" si="13"/>
        <v>52.268999999999998</v>
      </c>
      <c r="P137">
        <f t="shared" si="14"/>
        <v>10.268999999999998</v>
      </c>
    </row>
    <row r="138" spans="2:16" x14ac:dyDescent="0.25">
      <c r="B138" s="4">
        <v>44374</v>
      </c>
      <c r="C138" s="5">
        <f t="shared" si="10"/>
        <v>2021</v>
      </c>
      <c r="D138" s="5">
        <f t="shared" si="11"/>
        <v>2</v>
      </c>
      <c r="E138" s="5" t="s">
        <v>11</v>
      </c>
      <c r="F138" t="str">
        <f>VLOOKUP(E138,Table1[],2,FALSE)</f>
        <v>Category01</v>
      </c>
      <c r="G138" s="5">
        <v>11</v>
      </c>
      <c r="H138" s="5" t="s">
        <v>65</v>
      </c>
      <c r="I138" s="5" t="s">
        <v>64</v>
      </c>
      <c r="J138" s="6" cm="1">
        <f t="array" ref="J138">_xlfn.IFS(G138&gt;=10,7%,G138&gt;=7,5%,G138&lt;7,0%)</f>
        <v>7.0000000000000007E-2</v>
      </c>
      <c r="K138" t="str">
        <f>VLOOKUP($E138,Table1[],3,FALSE)</f>
        <v>Ft</v>
      </c>
      <c r="L138">
        <f>VLOOKUP($E138,Table1[],4,FALSE)</f>
        <v>133</v>
      </c>
      <c r="M138">
        <f>VLOOKUP($E138,Table1[],5,FALSE)</f>
        <v>155.61000000000001</v>
      </c>
      <c r="N138">
        <f t="shared" si="12"/>
        <v>1463</v>
      </c>
      <c r="O138">
        <f t="shared" si="13"/>
        <v>1591.8903</v>
      </c>
      <c r="P138">
        <f t="shared" si="14"/>
        <v>128.89030000000002</v>
      </c>
    </row>
    <row r="139" spans="2:16" x14ac:dyDescent="0.25">
      <c r="B139" s="4">
        <v>44375</v>
      </c>
      <c r="C139" s="5">
        <f t="shared" si="10"/>
        <v>2021</v>
      </c>
      <c r="D139" s="5">
        <f t="shared" si="11"/>
        <v>2</v>
      </c>
      <c r="E139" s="5" t="s">
        <v>31</v>
      </c>
      <c r="F139" t="str">
        <f>VLOOKUP(E139,Table1[],2,FALSE)</f>
        <v>Category03</v>
      </c>
      <c r="G139" s="5">
        <v>2</v>
      </c>
      <c r="H139" s="5" t="s">
        <v>63</v>
      </c>
      <c r="I139" s="5" t="s">
        <v>64</v>
      </c>
      <c r="J139" s="6" cm="1">
        <f t="array" ref="J139">_xlfn.IFS(G139&gt;=10,7%,G139&gt;=7,5%,G139&lt;7,0%)</f>
        <v>0</v>
      </c>
      <c r="K139" t="str">
        <f>VLOOKUP($E139,Table1[],3,FALSE)</f>
        <v>Ft</v>
      </c>
      <c r="L139">
        <f>VLOOKUP($E139,Table1[],4,FALSE)</f>
        <v>126</v>
      </c>
      <c r="M139">
        <f>VLOOKUP($E139,Table1[],5,FALSE)</f>
        <v>162.54</v>
      </c>
      <c r="N139">
        <f t="shared" si="12"/>
        <v>252</v>
      </c>
      <c r="O139">
        <f t="shared" si="13"/>
        <v>325.08</v>
      </c>
      <c r="P139">
        <f t="shared" si="14"/>
        <v>73.079999999999984</v>
      </c>
    </row>
    <row r="140" spans="2:16" x14ac:dyDescent="0.25">
      <c r="B140" s="4">
        <v>44375</v>
      </c>
      <c r="C140" s="5">
        <f t="shared" si="10"/>
        <v>2021</v>
      </c>
      <c r="D140" s="5">
        <f t="shared" si="11"/>
        <v>2</v>
      </c>
      <c r="E140" s="5" t="s">
        <v>46</v>
      </c>
      <c r="F140" t="str">
        <f>VLOOKUP(E140,Table1[],2,FALSE)</f>
        <v>Category04</v>
      </c>
      <c r="G140" s="5">
        <v>7</v>
      </c>
      <c r="H140" s="5" t="s">
        <v>63</v>
      </c>
      <c r="I140" s="5" t="s">
        <v>63</v>
      </c>
      <c r="J140" s="6" cm="1">
        <f t="array" ref="J140">_xlfn.IFS(G140&gt;=10,7%,G140&gt;=7,5%,G140&lt;7,0%)</f>
        <v>0.05</v>
      </c>
      <c r="K140" t="str">
        <f>VLOOKUP($E140,Table1[],3,FALSE)</f>
        <v>No.</v>
      </c>
      <c r="L140">
        <f>VLOOKUP($E140,Table1[],4,FALSE)</f>
        <v>5</v>
      </c>
      <c r="M140">
        <f>VLOOKUP($E140,Table1[],5,FALSE)</f>
        <v>6.7</v>
      </c>
      <c r="N140">
        <f t="shared" si="12"/>
        <v>35</v>
      </c>
      <c r="O140">
        <f t="shared" si="13"/>
        <v>44.555</v>
      </c>
      <c r="P140">
        <f t="shared" si="14"/>
        <v>9.5549999999999997</v>
      </c>
    </row>
    <row r="141" spans="2:16" x14ac:dyDescent="0.25">
      <c r="B141" s="4">
        <v>44376</v>
      </c>
      <c r="C141" s="5">
        <f t="shared" si="10"/>
        <v>2021</v>
      </c>
      <c r="D141" s="5">
        <f t="shared" si="11"/>
        <v>2</v>
      </c>
      <c r="E141" s="5" t="s">
        <v>23</v>
      </c>
      <c r="F141" t="str">
        <f>VLOOKUP(E141,Table1[],2,FALSE)</f>
        <v>Category02</v>
      </c>
      <c r="G141" s="5">
        <v>4</v>
      </c>
      <c r="H141" s="5" t="s">
        <v>65</v>
      </c>
      <c r="I141" s="5" t="s">
        <v>63</v>
      </c>
      <c r="J141" s="6" cm="1">
        <f t="array" ref="J141">_xlfn.IFS(G141&gt;=10,7%,G141&gt;=7,5%,G141&lt;7,0%)</f>
        <v>0</v>
      </c>
      <c r="K141" t="str">
        <f>VLOOKUP($E141,Table1[],3,FALSE)</f>
        <v>Kg</v>
      </c>
      <c r="L141">
        <f>VLOOKUP($E141,Table1[],4,FALSE)</f>
        <v>112</v>
      </c>
      <c r="M141">
        <f>VLOOKUP($E141,Table1[],5,FALSE)</f>
        <v>146.72</v>
      </c>
      <c r="N141">
        <f t="shared" si="12"/>
        <v>448</v>
      </c>
      <c r="O141">
        <f t="shared" si="13"/>
        <v>586.88</v>
      </c>
      <c r="P141">
        <f t="shared" si="14"/>
        <v>138.88</v>
      </c>
    </row>
    <row r="142" spans="2:16" x14ac:dyDescent="0.25">
      <c r="B142" s="4">
        <v>44378</v>
      </c>
      <c r="C142" s="5">
        <f t="shared" si="10"/>
        <v>2021</v>
      </c>
      <c r="D142" s="5">
        <f t="shared" si="11"/>
        <v>3</v>
      </c>
      <c r="E142" s="5" t="s">
        <v>11</v>
      </c>
      <c r="F142" t="str">
        <f>VLOOKUP(E142,Table1[],2,FALSE)</f>
        <v>Category01</v>
      </c>
      <c r="G142" s="5">
        <v>11</v>
      </c>
      <c r="H142" s="5" t="s">
        <v>65</v>
      </c>
      <c r="I142" s="5" t="s">
        <v>64</v>
      </c>
      <c r="J142" s="6" cm="1">
        <f t="array" ref="J142">_xlfn.IFS(G142&gt;=10,7%,G142&gt;=7,5%,G142&lt;7,0%)</f>
        <v>7.0000000000000007E-2</v>
      </c>
      <c r="K142" t="str">
        <f>VLOOKUP($E142,Table1[],3,FALSE)</f>
        <v>Ft</v>
      </c>
      <c r="L142">
        <f>VLOOKUP($E142,Table1[],4,FALSE)</f>
        <v>133</v>
      </c>
      <c r="M142">
        <f>VLOOKUP($E142,Table1[],5,FALSE)</f>
        <v>155.61000000000001</v>
      </c>
      <c r="N142">
        <f t="shared" si="12"/>
        <v>1463</v>
      </c>
      <c r="O142">
        <f t="shared" si="13"/>
        <v>1591.8903</v>
      </c>
      <c r="P142">
        <f t="shared" si="14"/>
        <v>128.89030000000002</v>
      </c>
    </row>
    <row r="143" spans="2:16" x14ac:dyDescent="0.25">
      <c r="B143" s="4">
        <v>44379</v>
      </c>
      <c r="C143" s="5">
        <f t="shared" si="10"/>
        <v>2021</v>
      </c>
      <c r="D143" s="5">
        <f t="shared" si="11"/>
        <v>3</v>
      </c>
      <c r="E143" s="5" t="s">
        <v>18</v>
      </c>
      <c r="F143" t="str">
        <f>VLOOKUP(E143,Table1[],2,FALSE)</f>
        <v>Category02</v>
      </c>
      <c r="G143" s="5">
        <v>11</v>
      </c>
      <c r="H143" s="5" t="s">
        <v>65</v>
      </c>
      <c r="I143" s="5" t="s">
        <v>64</v>
      </c>
      <c r="J143" s="6" cm="1">
        <f t="array" ref="J143">_xlfn.IFS(G143&gt;=10,7%,G143&gt;=7,5%,G143&lt;7,0%)</f>
        <v>7.0000000000000007E-2</v>
      </c>
      <c r="K143" t="str">
        <f>VLOOKUP($E143,Table1[],3,FALSE)</f>
        <v>Ft</v>
      </c>
      <c r="L143">
        <f>VLOOKUP($E143,Table1[],4,FALSE)</f>
        <v>148</v>
      </c>
      <c r="M143">
        <f>VLOOKUP($E143,Table1[],5,FALSE)</f>
        <v>164.28</v>
      </c>
      <c r="N143">
        <f t="shared" si="12"/>
        <v>1628</v>
      </c>
      <c r="O143">
        <f t="shared" si="13"/>
        <v>1680.5844</v>
      </c>
      <c r="P143">
        <f t="shared" si="14"/>
        <v>52.58439999999996</v>
      </c>
    </row>
    <row r="144" spans="2:16" x14ac:dyDescent="0.25">
      <c r="B144" s="4">
        <v>44380</v>
      </c>
      <c r="C144" s="5">
        <f t="shared" si="10"/>
        <v>2021</v>
      </c>
      <c r="D144" s="5">
        <f t="shared" si="11"/>
        <v>3</v>
      </c>
      <c r="E144" s="5" t="s">
        <v>44</v>
      </c>
      <c r="F144" t="str">
        <f>VLOOKUP(E144,Table1[],2,FALSE)</f>
        <v>Category04</v>
      </c>
      <c r="G144" s="5">
        <v>9</v>
      </c>
      <c r="H144" s="5" t="s">
        <v>63</v>
      </c>
      <c r="I144" s="5" t="s">
        <v>64</v>
      </c>
      <c r="J144" s="6" cm="1">
        <f t="array" ref="J144">_xlfn.IFS(G144&gt;=10,7%,G144&gt;=7,5%,G144&lt;7,0%)</f>
        <v>0.05</v>
      </c>
      <c r="K144" t="str">
        <f>VLOOKUP($E144,Table1[],3,FALSE)</f>
        <v>Kg</v>
      </c>
      <c r="L144">
        <f>VLOOKUP($E144,Table1[],4,FALSE)</f>
        <v>95</v>
      </c>
      <c r="M144">
        <f>VLOOKUP($E144,Table1[],5,FALSE)</f>
        <v>119.7</v>
      </c>
      <c r="N144">
        <f t="shared" si="12"/>
        <v>855</v>
      </c>
      <c r="O144">
        <f t="shared" si="13"/>
        <v>1023.4349999999999</v>
      </c>
      <c r="P144">
        <f t="shared" si="14"/>
        <v>168.43499999999995</v>
      </c>
    </row>
    <row r="145" spans="2:16" x14ac:dyDescent="0.25">
      <c r="B145" s="4">
        <v>44380</v>
      </c>
      <c r="C145" s="5">
        <f t="shared" si="10"/>
        <v>2021</v>
      </c>
      <c r="D145" s="5">
        <f t="shared" si="11"/>
        <v>3</v>
      </c>
      <c r="E145" s="5" t="s">
        <v>8</v>
      </c>
      <c r="F145" t="str">
        <f>VLOOKUP(E145,Table1[],2,FALSE)</f>
        <v>Category01</v>
      </c>
      <c r="G145" s="5">
        <v>8</v>
      </c>
      <c r="H145" s="5" t="s">
        <v>63</v>
      </c>
      <c r="I145" s="5" t="s">
        <v>64</v>
      </c>
      <c r="J145" s="6" cm="1">
        <f t="array" ref="J145">_xlfn.IFS(G145&gt;=10,7%,G145&gt;=7,5%,G145&lt;7,0%)</f>
        <v>0.05</v>
      </c>
      <c r="K145" t="str">
        <f>VLOOKUP($E145,Table1[],3,FALSE)</f>
        <v>Kg</v>
      </c>
      <c r="L145">
        <f>VLOOKUP($E145,Table1[],4,FALSE)</f>
        <v>71</v>
      </c>
      <c r="M145">
        <f>VLOOKUP($E145,Table1[],5,FALSE)</f>
        <v>80.94</v>
      </c>
      <c r="N145">
        <f t="shared" si="12"/>
        <v>568</v>
      </c>
      <c r="O145">
        <f t="shared" si="13"/>
        <v>615.14400000000001</v>
      </c>
      <c r="P145">
        <f t="shared" si="14"/>
        <v>47.144000000000005</v>
      </c>
    </row>
    <row r="146" spans="2:16" x14ac:dyDescent="0.25">
      <c r="B146" s="4">
        <v>44382</v>
      </c>
      <c r="C146" s="5">
        <f t="shared" si="10"/>
        <v>2021</v>
      </c>
      <c r="D146" s="5">
        <f t="shared" si="11"/>
        <v>3</v>
      </c>
      <c r="E146" s="5" t="s">
        <v>7</v>
      </c>
      <c r="F146" t="str">
        <f>VLOOKUP(E146,Table1[],2,FALSE)</f>
        <v>Category01</v>
      </c>
      <c r="G146" s="5">
        <v>8</v>
      </c>
      <c r="H146" s="5" t="s">
        <v>65</v>
      </c>
      <c r="I146" s="5" t="s">
        <v>63</v>
      </c>
      <c r="J146" s="6" cm="1">
        <f t="array" ref="J146">_xlfn.IFS(G146&gt;=10,7%,G146&gt;=7,5%,G146&lt;7,0%)</f>
        <v>0.05</v>
      </c>
      <c r="K146" t="str">
        <f>VLOOKUP($E146,Table1[],3,FALSE)</f>
        <v>Kg</v>
      </c>
      <c r="L146">
        <f>VLOOKUP($E146,Table1[],4,FALSE)</f>
        <v>105</v>
      </c>
      <c r="M146">
        <f>VLOOKUP($E146,Table1[],5,FALSE)</f>
        <v>142.80000000000001</v>
      </c>
      <c r="N146">
        <f t="shared" si="12"/>
        <v>840</v>
      </c>
      <c r="O146">
        <f t="shared" si="13"/>
        <v>1085.2800000000002</v>
      </c>
      <c r="P146">
        <f t="shared" si="14"/>
        <v>245.2800000000002</v>
      </c>
    </row>
    <row r="147" spans="2:16" x14ac:dyDescent="0.25">
      <c r="B147" s="4">
        <v>44383</v>
      </c>
      <c r="C147" s="5">
        <f t="shared" si="10"/>
        <v>2021</v>
      </c>
      <c r="D147" s="5">
        <f t="shared" si="11"/>
        <v>3</v>
      </c>
      <c r="E147" s="5" t="s">
        <v>53</v>
      </c>
      <c r="F147" t="str">
        <f>VLOOKUP(E147,Table1[],2,FALSE)</f>
        <v>Category05</v>
      </c>
      <c r="G147" s="5">
        <v>15</v>
      </c>
      <c r="H147" s="5" t="s">
        <v>65</v>
      </c>
      <c r="I147" s="5" t="s">
        <v>64</v>
      </c>
      <c r="J147" s="6" cm="1">
        <f t="array" ref="J147">_xlfn.IFS(G147&gt;=10,7%,G147&gt;=7,5%,G147&lt;7,0%)</f>
        <v>7.0000000000000007E-2</v>
      </c>
      <c r="K147" t="str">
        <f>VLOOKUP($E147,Table1[],3,FALSE)</f>
        <v>Ft</v>
      </c>
      <c r="L147">
        <f>VLOOKUP($E147,Table1[],4,FALSE)</f>
        <v>138</v>
      </c>
      <c r="M147">
        <f>VLOOKUP($E147,Table1[],5,FALSE)</f>
        <v>173.88</v>
      </c>
      <c r="N147">
        <f t="shared" si="12"/>
        <v>2070</v>
      </c>
      <c r="O147">
        <f t="shared" si="13"/>
        <v>2425.6259999999997</v>
      </c>
      <c r="P147">
        <f t="shared" si="14"/>
        <v>355.62599999999975</v>
      </c>
    </row>
    <row r="148" spans="2:16" x14ac:dyDescent="0.25">
      <c r="B148" s="4">
        <v>44385</v>
      </c>
      <c r="C148" s="5">
        <f t="shared" si="10"/>
        <v>2021</v>
      </c>
      <c r="D148" s="5">
        <f t="shared" si="11"/>
        <v>3</v>
      </c>
      <c r="E148" s="5" t="s">
        <v>9</v>
      </c>
      <c r="F148" t="str">
        <f>VLOOKUP(E148,Table1[],2,FALSE)</f>
        <v>Category01</v>
      </c>
      <c r="G148" s="5">
        <v>10</v>
      </c>
      <c r="H148" s="5" t="s">
        <v>65</v>
      </c>
      <c r="I148" s="5" t="s">
        <v>63</v>
      </c>
      <c r="J148" s="6" cm="1">
        <f t="array" ref="J148">_xlfn.IFS(G148&gt;=10,7%,G148&gt;=7,5%,G148&lt;7,0%)</f>
        <v>7.0000000000000007E-2</v>
      </c>
      <c r="K148" t="str">
        <f>VLOOKUP($E148,Table1[],3,FALSE)</f>
        <v>Lt</v>
      </c>
      <c r="L148">
        <f>VLOOKUP($E148,Table1[],4,FALSE)</f>
        <v>44</v>
      </c>
      <c r="M148">
        <f>VLOOKUP($E148,Table1[],5,FALSE)</f>
        <v>48.84</v>
      </c>
      <c r="N148">
        <f t="shared" si="12"/>
        <v>440</v>
      </c>
      <c r="O148">
        <f t="shared" si="13"/>
        <v>454.21200000000005</v>
      </c>
      <c r="P148">
        <f t="shared" si="14"/>
        <v>14.212000000000046</v>
      </c>
    </row>
    <row r="149" spans="2:16" x14ac:dyDescent="0.25">
      <c r="B149" s="4">
        <v>44387</v>
      </c>
      <c r="C149" s="5">
        <f t="shared" si="10"/>
        <v>2021</v>
      </c>
      <c r="D149" s="5">
        <f t="shared" si="11"/>
        <v>3</v>
      </c>
      <c r="E149" s="5" t="s">
        <v>45</v>
      </c>
      <c r="F149" t="str">
        <f>VLOOKUP(E149,Table1[],2,FALSE)</f>
        <v>Category04</v>
      </c>
      <c r="G149" s="5">
        <v>6</v>
      </c>
      <c r="H149" s="5" t="s">
        <v>62</v>
      </c>
      <c r="I149" s="5" t="s">
        <v>64</v>
      </c>
      <c r="J149" s="6" cm="1">
        <f t="array" ref="J149">_xlfn.IFS(G149&gt;=10,7%,G149&gt;=7,5%,G149&lt;7,0%)</f>
        <v>0</v>
      </c>
      <c r="K149" t="str">
        <f>VLOOKUP($E149,Table1[],3,FALSE)</f>
        <v>Lt</v>
      </c>
      <c r="L149">
        <f>VLOOKUP($E149,Table1[],4,FALSE)</f>
        <v>55</v>
      </c>
      <c r="M149">
        <f>VLOOKUP($E149,Table1[],5,FALSE)</f>
        <v>58.3</v>
      </c>
      <c r="N149">
        <f t="shared" si="12"/>
        <v>330</v>
      </c>
      <c r="O149">
        <f t="shared" si="13"/>
        <v>349.79999999999995</v>
      </c>
      <c r="P149">
        <f t="shared" si="14"/>
        <v>19.799999999999955</v>
      </c>
    </row>
    <row r="150" spans="2:16" x14ac:dyDescent="0.25">
      <c r="B150" s="4">
        <v>44388</v>
      </c>
      <c r="C150" s="5">
        <f t="shared" si="10"/>
        <v>2021</v>
      </c>
      <c r="D150" s="5">
        <f t="shared" si="11"/>
        <v>3</v>
      </c>
      <c r="E150" s="5" t="s">
        <v>16</v>
      </c>
      <c r="F150" t="str">
        <f>VLOOKUP(E150,Table1[],2,FALSE)</f>
        <v>Category01</v>
      </c>
      <c r="G150" s="5">
        <v>4</v>
      </c>
      <c r="H150" s="5" t="s">
        <v>62</v>
      </c>
      <c r="I150" s="5" t="s">
        <v>63</v>
      </c>
      <c r="J150" s="6" cm="1">
        <f t="array" ref="J150">_xlfn.IFS(G150&gt;=10,7%,G150&gt;=7,5%,G150&lt;7,0%)</f>
        <v>0</v>
      </c>
      <c r="K150" t="str">
        <f>VLOOKUP($E150,Table1[],3,FALSE)</f>
        <v>No.</v>
      </c>
      <c r="L150">
        <f>VLOOKUP($E150,Table1[],4,FALSE)</f>
        <v>6</v>
      </c>
      <c r="M150">
        <f>VLOOKUP($E150,Table1[],5,FALSE)</f>
        <v>7.8599999999999994</v>
      </c>
      <c r="N150">
        <f t="shared" si="12"/>
        <v>24</v>
      </c>
      <c r="O150">
        <f t="shared" si="13"/>
        <v>31.439999999999998</v>
      </c>
      <c r="P150">
        <f t="shared" si="14"/>
        <v>7.4399999999999977</v>
      </c>
    </row>
    <row r="151" spans="2:16" x14ac:dyDescent="0.25">
      <c r="B151" s="4">
        <v>44390</v>
      </c>
      <c r="C151" s="5">
        <f t="shared" si="10"/>
        <v>2021</v>
      </c>
      <c r="D151" s="5">
        <f t="shared" si="11"/>
        <v>3</v>
      </c>
      <c r="E151" s="5" t="s">
        <v>28</v>
      </c>
      <c r="F151" t="str">
        <f>VLOOKUP(E151,Table1[],2,FALSE)</f>
        <v>Category02</v>
      </c>
      <c r="G151" s="5">
        <v>1</v>
      </c>
      <c r="H151" s="5" t="s">
        <v>65</v>
      </c>
      <c r="I151" s="5" t="s">
        <v>64</v>
      </c>
      <c r="J151" s="6" cm="1">
        <f t="array" ref="J151">_xlfn.IFS(G151&gt;=10,7%,G151&gt;=7,5%,G151&lt;7,0%)</f>
        <v>0</v>
      </c>
      <c r="K151" t="str">
        <f>VLOOKUP($E151,Table1[],3,FALSE)</f>
        <v>Ft</v>
      </c>
      <c r="L151">
        <f>VLOOKUP($E151,Table1[],4,FALSE)</f>
        <v>150</v>
      </c>
      <c r="M151">
        <f>VLOOKUP($E151,Table1[],5,FALSE)</f>
        <v>210</v>
      </c>
      <c r="N151">
        <f t="shared" si="12"/>
        <v>150</v>
      </c>
      <c r="O151">
        <f t="shared" si="13"/>
        <v>210</v>
      </c>
      <c r="P151">
        <f t="shared" si="14"/>
        <v>60</v>
      </c>
    </row>
    <row r="152" spans="2:16" x14ac:dyDescent="0.25">
      <c r="B152" s="4">
        <v>44393</v>
      </c>
      <c r="C152" s="5">
        <f t="shared" si="10"/>
        <v>2021</v>
      </c>
      <c r="D152" s="5">
        <f t="shared" si="11"/>
        <v>3</v>
      </c>
      <c r="E152" s="5" t="s">
        <v>33</v>
      </c>
      <c r="F152" t="str">
        <f>VLOOKUP(E152,Table1[],2,FALSE)</f>
        <v>Category03</v>
      </c>
      <c r="G152" s="5">
        <v>8</v>
      </c>
      <c r="H152" s="5" t="s">
        <v>62</v>
      </c>
      <c r="I152" s="5" t="s">
        <v>64</v>
      </c>
      <c r="J152" s="6" cm="1">
        <f t="array" ref="J152">_xlfn.IFS(G152&gt;=10,7%,G152&gt;=7,5%,G152&lt;7,0%)</f>
        <v>0.05</v>
      </c>
      <c r="K152" t="str">
        <f>VLOOKUP($E152,Table1[],3,FALSE)</f>
        <v>Ft</v>
      </c>
      <c r="L152">
        <f>VLOOKUP($E152,Table1[],4,FALSE)</f>
        <v>141</v>
      </c>
      <c r="M152">
        <f>VLOOKUP($E152,Table1[],5,FALSE)</f>
        <v>149.46</v>
      </c>
      <c r="N152">
        <f t="shared" si="12"/>
        <v>1128</v>
      </c>
      <c r="O152">
        <f t="shared" si="13"/>
        <v>1135.896</v>
      </c>
      <c r="P152">
        <f t="shared" si="14"/>
        <v>7.8959999999999582</v>
      </c>
    </row>
    <row r="153" spans="2:16" x14ac:dyDescent="0.25">
      <c r="B153" s="4">
        <v>44395</v>
      </c>
      <c r="C153" s="5">
        <f t="shared" si="10"/>
        <v>2021</v>
      </c>
      <c r="D153" s="5">
        <f t="shared" si="11"/>
        <v>3</v>
      </c>
      <c r="E153" s="5" t="s">
        <v>38</v>
      </c>
      <c r="F153" t="str">
        <f>VLOOKUP(E153,Table1[],2,FALSE)</f>
        <v>Category04</v>
      </c>
      <c r="G153" s="5">
        <v>14</v>
      </c>
      <c r="H153" s="5" t="s">
        <v>63</v>
      </c>
      <c r="I153" s="5" t="s">
        <v>63</v>
      </c>
      <c r="J153" s="6" cm="1">
        <f t="array" ref="J153">_xlfn.IFS(G153&gt;=10,7%,G153&gt;=7,5%,G153&lt;7,0%)</f>
        <v>7.0000000000000007E-2</v>
      </c>
      <c r="K153" t="str">
        <f>VLOOKUP($E153,Table1[],3,FALSE)</f>
        <v>Lt</v>
      </c>
      <c r="L153">
        <f>VLOOKUP($E153,Table1[],4,FALSE)</f>
        <v>48</v>
      </c>
      <c r="M153">
        <f>VLOOKUP($E153,Table1[],5,FALSE)</f>
        <v>57.120000000000005</v>
      </c>
      <c r="N153">
        <f t="shared" si="12"/>
        <v>672</v>
      </c>
      <c r="O153">
        <f t="shared" si="13"/>
        <v>743.70240000000001</v>
      </c>
      <c r="P153">
        <f t="shared" si="14"/>
        <v>71.702400000000011</v>
      </c>
    </row>
    <row r="154" spans="2:16" x14ac:dyDescent="0.25">
      <c r="B154" s="4">
        <v>44397</v>
      </c>
      <c r="C154" s="5">
        <f t="shared" si="10"/>
        <v>2021</v>
      </c>
      <c r="D154" s="5">
        <f t="shared" si="11"/>
        <v>3</v>
      </c>
      <c r="E154" s="5" t="s">
        <v>50</v>
      </c>
      <c r="F154" t="str">
        <f>VLOOKUP(E154,Table1[],2,FALSE)</f>
        <v>Category05</v>
      </c>
      <c r="G154" s="5">
        <v>11</v>
      </c>
      <c r="H154" s="5" t="s">
        <v>63</v>
      </c>
      <c r="I154" s="5" t="s">
        <v>63</v>
      </c>
      <c r="J154" s="6" cm="1">
        <f t="array" ref="J154">_xlfn.IFS(G154&gt;=10,7%,G154&gt;=7,5%,G154&lt;7,0%)</f>
        <v>7.0000000000000007E-2</v>
      </c>
      <c r="K154" t="str">
        <f>VLOOKUP($E154,Table1[],3,FALSE)</f>
        <v>Kg</v>
      </c>
      <c r="L154">
        <f>VLOOKUP($E154,Table1[],4,FALSE)</f>
        <v>72</v>
      </c>
      <c r="M154">
        <f>VLOOKUP($E154,Table1[],5,FALSE)</f>
        <v>79.92</v>
      </c>
      <c r="N154">
        <f t="shared" si="12"/>
        <v>792</v>
      </c>
      <c r="O154">
        <f t="shared" si="13"/>
        <v>817.58159999999998</v>
      </c>
      <c r="P154">
        <f t="shared" si="14"/>
        <v>25.58159999999998</v>
      </c>
    </row>
    <row r="155" spans="2:16" x14ac:dyDescent="0.25">
      <c r="B155" s="4">
        <v>44397</v>
      </c>
      <c r="C155" s="5">
        <f t="shared" si="10"/>
        <v>2021</v>
      </c>
      <c r="D155" s="5">
        <f t="shared" si="11"/>
        <v>3</v>
      </c>
      <c r="E155" s="5" t="s">
        <v>55</v>
      </c>
      <c r="F155" t="str">
        <f>VLOOKUP(E155,Table1[],2,FALSE)</f>
        <v>Category05</v>
      </c>
      <c r="G155" s="5">
        <v>5</v>
      </c>
      <c r="H155" s="5" t="s">
        <v>65</v>
      </c>
      <c r="I155" s="5" t="s">
        <v>63</v>
      </c>
      <c r="J155" s="6" cm="1">
        <f t="array" ref="J155">_xlfn.IFS(G155&gt;=10,7%,G155&gt;=7,5%,G155&lt;7,0%)</f>
        <v>0</v>
      </c>
      <c r="K155" t="str">
        <f>VLOOKUP($E155,Table1[],3,FALSE)</f>
        <v>Kg</v>
      </c>
      <c r="L155">
        <f>VLOOKUP($E155,Table1[],4,FALSE)</f>
        <v>67</v>
      </c>
      <c r="M155">
        <f>VLOOKUP($E155,Table1[],5,FALSE)</f>
        <v>83.08</v>
      </c>
      <c r="N155">
        <f t="shared" si="12"/>
        <v>335</v>
      </c>
      <c r="O155">
        <f t="shared" si="13"/>
        <v>415.4</v>
      </c>
      <c r="P155">
        <f t="shared" si="14"/>
        <v>80.399999999999977</v>
      </c>
    </row>
    <row r="156" spans="2:16" x14ac:dyDescent="0.25">
      <c r="B156" s="4">
        <v>44398</v>
      </c>
      <c r="C156" s="5">
        <f t="shared" si="10"/>
        <v>2021</v>
      </c>
      <c r="D156" s="5">
        <f t="shared" si="11"/>
        <v>3</v>
      </c>
      <c r="E156" s="5" t="s">
        <v>40</v>
      </c>
      <c r="F156" t="str">
        <f>VLOOKUP(E156,Table1[],2,FALSE)</f>
        <v>Category04</v>
      </c>
      <c r="G156" s="5">
        <v>15</v>
      </c>
      <c r="H156" s="5" t="s">
        <v>65</v>
      </c>
      <c r="I156" s="5" t="s">
        <v>63</v>
      </c>
      <c r="J156" s="6" cm="1">
        <f t="array" ref="J156">_xlfn.IFS(G156&gt;=10,7%,G156&gt;=7,5%,G156&lt;7,0%)</f>
        <v>7.0000000000000007E-2</v>
      </c>
      <c r="K156" t="str">
        <f>VLOOKUP($E156,Table1[],3,FALSE)</f>
        <v>Lt</v>
      </c>
      <c r="L156">
        <f>VLOOKUP($E156,Table1[],4,FALSE)</f>
        <v>47</v>
      </c>
      <c r="M156">
        <f>VLOOKUP($E156,Table1[],5,FALSE)</f>
        <v>53.11</v>
      </c>
      <c r="N156">
        <f t="shared" si="12"/>
        <v>705</v>
      </c>
      <c r="O156">
        <f t="shared" si="13"/>
        <v>740.8845</v>
      </c>
      <c r="P156">
        <f t="shared" si="14"/>
        <v>35.884500000000003</v>
      </c>
    </row>
    <row r="157" spans="2:16" x14ac:dyDescent="0.25">
      <c r="B157" s="4">
        <v>44399</v>
      </c>
      <c r="C157" s="5">
        <f t="shared" si="10"/>
        <v>2021</v>
      </c>
      <c r="D157" s="5">
        <f t="shared" si="11"/>
        <v>3</v>
      </c>
      <c r="E157" s="5" t="s">
        <v>36</v>
      </c>
      <c r="F157" t="str">
        <f>VLOOKUP(E157,Table1[],2,FALSE)</f>
        <v>Category04</v>
      </c>
      <c r="G157" s="5">
        <v>3</v>
      </c>
      <c r="H157" s="5" t="s">
        <v>62</v>
      </c>
      <c r="I157" s="5" t="s">
        <v>64</v>
      </c>
      <c r="J157" s="6" cm="1">
        <f t="array" ref="J157">_xlfn.IFS(G157&gt;=10,7%,G157&gt;=7,5%,G157&lt;7,0%)</f>
        <v>0</v>
      </c>
      <c r="K157" t="str">
        <f>VLOOKUP($E157,Table1[],3,FALSE)</f>
        <v>No.</v>
      </c>
      <c r="L157">
        <f>VLOOKUP($E157,Table1[],4,FALSE)</f>
        <v>18</v>
      </c>
      <c r="M157">
        <f>VLOOKUP($E157,Table1[],5,FALSE)</f>
        <v>24.66</v>
      </c>
      <c r="N157">
        <f t="shared" si="12"/>
        <v>54</v>
      </c>
      <c r="O157">
        <f t="shared" si="13"/>
        <v>73.98</v>
      </c>
      <c r="P157">
        <f t="shared" si="14"/>
        <v>19.980000000000004</v>
      </c>
    </row>
    <row r="158" spans="2:16" x14ac:dyDescent="0.25">
      <c r="B158" s="4">
        <v>44399</v>
      </c>
      <c r="C158" s="5">
        <f t="shared" si="10"/>
        <v>2021</v>
      </c>
      <c r="D158" s="5">
        <f t="shared" si="11"/>
        <v>3</v>
      </c>
      <c r="E158" s="5" t="s">
        <v>34</v>
      </c>
      <c r="F158" t="str">
        <f>VLOOKUP(E158,Table1[],2,FALSE)</f>
        <v>Category03</v>
      </c>
      <c r="G158" s="5">
        <v>14</v>
      </c>
      <c r="H158" s="5" t="s">
        <v>63</v>
      </c>
      <c r="I158" s="5" t="s">
        <v>64</v>
      </c>
      <c r="J158" s="6" cm="1">
        <f t="array" ref="J158">_xlfn.IFS(G158&gt;=10,7%,G158&gt;=7,5%,G158&lt;7,0%)</f>
        <v>7.0000000000000007E-2</v>
      </c>
      <c r="K158" t="str">
        <f>VLOOKUP($E158,Table1[],3,FALSE)</f>
        <v>Ft</v>
      </c>
      <c r="L158">
        <f>VLOOKUP($E158,Table1[],4,FALSE)</f>
        <v>144</v>
      </c>
      <c r="M158">
        <f>VLOOKUP($E158,Table1[],5,FALSE)</f>
        <v>156.96</v>
      </c>
      <c r="N158">
        <f t="shared" si="12"/>
        <v>2016</v>
      </c>
      <c r="O158">
        <f t="shared" si="13"/>
        <v>2043.6192000000001</v>
      </c>
      <c r="P158">
        <f t="shared" si="14"/>
        <v>27.619200000000092</v>
      </c>
    </row>
    <row r="159" spans="2:16" x14ac:dyDescent="0.25">
      <c r="B159" s="4">
        <v>44400</v>
      </c>
      <c r="C159" s="5">
        <f t="shared" si="10"/>
        <v>2021</v>
      </c>
      <c r="D159" s="5">
        <f t="shared" si="11"/>
        <v>3</v>
      </c>
      <c r="E159" s="5" t="s">
        <v>47</v>
      </c>
      <c r="F159" t="str">
        <f>VLOOKUP(E159,Table1[],2,FALSE)</f>
        <v>Category04</v>
      </c>
      <c r="G159" s="5">
        <v>7</v>
      </c>
      <c r="H159" s="5" t="s">
        <v>62</v>
      </c>
      <c r="I159" s="5" t="s">
        <v>63</v>
      </c>
      <c r="J159" s="6" cm="1">
        <f t="array" ref="J159">_xlfn.IFS(G159&gt;=10,7%,G159&gt;=7,5%,G159&lt;7,0%)</f>
        <v>0.05</v>
      </c>
      <c r="K159" t="str">
        <f>VLOOKUP($E159,Table1[],3,FALSE)</f>
        <v>Kg</v>
      </c>
      <c r="L159">
        <f>VLOOKUP($E159,Table1[],4,FALSE)</f>
        <v>90</v>
      </c>
      <c r="M159">
        <f>VLOOKUP($E159,Table1[],5,FALSE)</f>
        <v>96.3</v>
      </c>
      <c r="N159">
        <f t="shared" si="12"/>
        <v>630</v>
      </c>
      <c r="O159">
        <f t="shared" si="13"/>
        <v>640.39499999999998</v>
      </c>
      <c r="P159">
        <f t="shared" si="14"/>
        <v>10.394999999999982</v>
      </c>
    </row>
    <row r="160" spans="2:16" x14ac:dyDescent="0.25">
      <c r="B160" s="4">
        <v>44400</v>
      </c>
      <c r="C160" s="5">
        <f t="shared" si="10"/>
        <v>2021</v>
      </c>
      <c r="D160" s="5">
        <f t="shared" si="11"/>
        <v>3</v>
      </c>
      <c r="E160" s="5" t="s">
        <v>48</v>
      </c>
      <c r="F160" t="str">
        <f>VLOOKUP(E160,Table1[],2,FALSE)</f>
        <v>Category05</v>
      </c>
      <c r="G160" s="5">
        <v>8</v>
      </c>
      <c r="H160" s="5" t="s">
        <v>65</v>
      </c>
      <c r="I160" s="5" t="s">
        <v>63</v>
      </c>
      <c r="J160" s="6" cm="1">
        <f t="array" ref="J160">_xlfn.IFS(G160&gt;=10,7%,G160&gt;=7,5%,G160&lt;7,0%)</f>
        <v>0.05</v>
      </c>
      <c r="K160" t="str">
        <f>VLOOKUP($E160,Table1[],3,FALSE)</f>
        <v>Kg</v>
      </c>
      <c r="L160">
        <f>VLOOKUP($E160,Table1[],4,FALSE)</f>
        <v>67</v>
      </c>
      <c r="M160">
        <f>VLOOKUP($E160,Table1[],5,FALSE)</f>
        <v>85.76</v>
      </c>
      <c r="N160">
        <f t="shared" si="12"/>
        <v>536</v>
      </c>
      <c r="O160">
        <f t="shared" si="13"/>
        <v>651.77600000000007</v>
      </c>
      <c r="P160">
        <f t="shared" si="14"/>
        <v>115.77600000000007</v>
      </c>
    </row>
    <row r="161" spans="2:16" x14ac:dyDescent="0.25">
      <c r="B161" s="4">
        <v>44401</v>
      </c>
      <c r="C161" s="5">
        <f t="shared" si="10"/>
        <v>2021</v>
      </c>
      <c r="D161" s="5">
        <f t="shared" si="11"/>
        <v>3</v>
      </c>
      <c r="E161" s="5" t="s">
        <v>16</v>
      </c>
      <c r="F161" t="str">
        <f>VLOOKUP(E161,Table1[],2,FALSE)</f>
        <v>Category01</v>
      </c>
      <c r="G161" s="5">
        <v>4</v>
      </c>
      <c r="H161" s="5" t="s">
        <v>63</v>
      </c>
      <c r="I161" s="5" t="s">
        <v>64</v>
      </c>
      <c r="J161" s="6" cm="1">
        <f t="array" ref="J161">_xlfn.IFS(G161&gt;=10,7%,G161&gt;=7,5%,G161&lt;7,0%)</f>
        <v>0</v>
      </c>
      <c r="K161" t="str">
        <f>VLOOKUP($E161,Table1[],3,FALSE)</f>
        <v>No.</v>
      </c>
      <c r="L161">
        <f>VLOOKUP($E161,Table1[],4,FALSE)</f>
        <v>6</v>
      </c>
      <c r="M161">
        <f>VLOOKUP($E161,Table1[],5,FALSE)</f>
        <v>7.8599999999999994</v>
      </c>
      <c r="N161">
        <f t="shared" si="12"/>
        <v>24</v>
      </c>
      <c r="O161">
        <f t="shared" si="13"/>
        <v>31.439999999999998</v>
      </c>
      <c r="P161">
        <f t="shared" si="14"/>
        <v>7.4399999999999977</v>
      </c>
    </row>
    <row r="162" spans="2:16" x14ac:dyDescent="0.25">
      <c r="B162" s="4">
        <v>44406</v>
      </c>
      <c r="C162" s="5">
        <f t="shared" si="10"/>
        <v>2021</v>
      </c>
      <c r="D162" s="5">
        <f t="shared" si="11"/>
        <v>3</v>
      </c>
      <c r="E162" s="5" t="s">
        <v>56</v>
      </c>
      <c r="F162" t="str">
        <f>VLOOKUP(E162,Table1[],2,FALSE)</f>
        <v>Category05</v>
      </c>
      <c r="G162" s="5">
        <v>15</v>
      </c>
      <c r="H162" s="5" t="s">
        <v>63</v>
      </c>
      <c r="I162" s="5" t="s">
        <v>64</v>
      </c>
      <c r="J162" s="6" cm="1">
        <f t="array" ref="J162">_xlfn.IFS(G162&gt;=10,7%,G162&gt;=7,5%,G162&lt;7,0%)</f>
        <v>7.0000000000000007E-2</v>
      </c>
      <c r="K162" t="str">
        <f>VLOOKUP($E162,Table1[],3,FALSE)</f>
        <v>Kg</v>
      </c>
      <c r="L162">
        <f>VLOOKUP($E162,Table1[],4,FALSE)</f>
        <v>76</v>
      </c>
      <c r="M162">
        <f>VLOOKUP($E162,Table1[],5,FALSE)</f>
        <v>82.08</v>
      </c>
      <c r="N162">
        <f t="shared" si="12"/>
        <v>1140</v>
      </c>
      <c r="O162">
        <f t="shared" si="13"/>
        <v>1145.0160000000001</v>
      </c>
      <c r="P162">
        <f t="shared" si="14"/>
        <v>5.0160000000000764</v>
      </c>
    </row>
    <row r="163" spans="2:16" x14ac:dyDescent="0.25">
      <c r="B163" s="4">
        <v>44409</v>
      </c>
      <c r="C163" s="5">
        <f t="shared" si="10"/>
        <v>2021</v>
      </c>
      <c r="D163" s="5">
        <f t="shared" si="11"/>
        <v>3</v>
      </c>
      <c r="E163" s="5" t="s">
        <v>4</v>
      </c>
      <c r="F163" t="str">
        <f>VLOOKUP(E163,Table1[],2,FALSE)</f>
        <v>Category01</v>
      </c>
      <c r="G163" s="5">
        <v>11</v>
      </c>
      <c r="H163" s="5" t="s">
        <v>65</v>
      </c>
      <c r="I163" s="5" t="s">
        <v>64</v>
      </c>
      <c r="J163" s="6" cm="1">
        <f t="array" ref="J163">_xlfn.IFS(G163&gt;=10,7%,G163&gt;=7,5%,G163&lt;7,0%)</f>
        <v>7.0000000000000007E-2</v>
      </c>
      <c r="K163" t="str">
        <f>VLOOKUP($E163,Table1[],3,FALSE)</f>
        <v>Kg</v>
      </c>
      <c r="L163">
        <f>VLOOKUP($E163,Table1[],4,FALSE)</f>
        <v>98</v>
      </c>
      <c r="M163">
        <f>VLOOKUP($E163,Table1[],5,FALSE)</f>
        <v>103.88</v>
      </c>
      <c r="N163">
        <f t="shared" si="12"/>
        <v>1078</v>
      </c>
      <c r="O163">
        <f t="shared" si="13"/>
        <v>1062.6923999999999</v>
      </c>
      <c r="P163">
        <f t="shared" si="14"/>
        <v>-15.307600000000093</v>
      </c>
    </row>
    <row r="164" spans="2:16" x14ac:dyDescent="0.25">
      <c r="B164" s="4">
        <v>44410</v>
      </c>
      <c r="C164" s="5">
        <f t="shared" si="10"/>
        <v>2021</v>
      </c>
      <c r="D164" s="5">
        <f t="shared" si="11"/>
        <v>3</v>
      </c>
      <c r="E164" s="5" t="s">
        <v>33</v>
      </c>
      <c r="F164" t="str">
        <f>VLOOKUP(E164,Table1[],2,FALSE)</f>
        <v>Category03</v>
      </c>
      <c r="G164" s="5">
        <v>3</v>
      </c>
      <c r="H164" s="5" t="s">
        <v>65</v>
      </c>
      <c r="I164" s="5" t="s">
        <v>63</v>
      </c>
      <c r="J164" s="6" cm="1">
        <f t="array" ref="J164">_xlfn.IFS(G164&gt;=10,7%,G164&gt;=7,5%,G164&lt;7,0%)</f>
        <v>0</v>
      </c>
      <c r="K164" t="str">
        <f>VLOOKUP($E164,Table1[],3,FALSE)</f>
        <v>Ft</v>
      </c>
      <c r="L164">
        <f>VLOOKUP($E164,Table1[],4,FALSE)</f>
        <v>141</v>
      </c>
      <c r="M164">
        <f>VLOOKUP($E164,Table1[],5,FALSE)</f>
        <v>149.46</v>
      </c>
      <c r="N164">
        <f t="shared" si="12"/>
        <v>423</v>
      </c>
      <c r="O164">
        <f t="shared" si="13"/>
        <v>448.38</v>
      </c>
      <c r="P164">
        <f t="shared" si="14"/>
        <v>25.379999999999995</v>
      </c>
    </row>
    <row r="165" spans="2:16" x14ac:dyDescent="0.25">
      <c r="B165" s="4">
        <v>44411</v>
      </c>
      <c r="C165" s="5">
        <f t="shared" si="10"/>
        <v>2021</v>
      </c>
      <c r="D165" s="5">
        <f t="shared" si="11"/>
        <v>3</v>
      </c>
      <c r="E165" s="5" t="s">
        <v>32</v>
      </c>
      <c r="F165" t="str">
        <f>VLOOKUP(E165,Table1[],2,FALSE)</f>
        <v>Category03</v>
      </c>
      <c r="G165" s="5">
        <v>13</v>
      </c>
      <c r="H165" s="5" t="s">
        <v>63</v>
      </c>
      <c r="I165" s="5" t="s">
        <v>63</v>
      </c>
      <c r="J165" s="6" cm="1">
        <f t="array" ref="J165">_xlfn.IFS(G165&gt;=10,7%,G165&gt;=7,5%,G165&lt;7,0%)</f>
        <v>7.0000000000000007E-2</v>
      </c>
      <c r="K165" t="str">
        <f>VLOOKUP($E165,Table1[],3,FALSE)</f>
        <v>Ft</v>
      </c>
      <c r="L165">
        <f>VLOOKUP($E165,Table1[],4,FALSE)</f>
        <v>121</v>
      </c>
      <c r="M165">
        <f>VLOOKUP($E165,Table1[],5,FALSE)</f>
        <v>141.57</v>
      </c>
      <c r="N165">
        <f t="shared" si="12"/>
        <v>1573</v>
      </c>
      <c r="O165">
        <f t="shared" si="13"/>
        <v>1711.5812999999998</v>
      </c>
      <c r="P165">
        <f t="shared" si="14"/>
        <v>138.58129999999983</v>
      </c>
    </row>
    <row r="166" spans="2:16" x14ac:dyDescent="0.25">
      <c r="B166" s="4">
        <v>44411</v>
      </c>
      <c r="C166" s="5">
        <f t="shared" si="10"/>
        <v>2021</v>
      </c>
      <c r="D166" s="5">
        <f t="shared" si="11"/>
        <v>3</v>
      </c>
      <c r="E166" s="5" t="s">
        <v>45</v>
      </c>
      <c r="F166" t="str">
        <f>VLOOKUP(E166,Table1[],2,FALSE)</f>
        <v>Category04</v>
      </c>
      <c r="G166" s="5">
        <v>12</v>
      </c>
      <c r="H166" s="5" t="s">
        <v>63</v>
      </c>
      <c r="I166" s="5" t="s">
        <v>63</v>
      </c>
      <c r="J166" s="6" cm="1">
        <f t="array" ref="J166">_xlfn.IFS(G166&gt;=10,7%,G166&gt;=7,5%,G166&lt;7,0%)</f>
        <v>7.0000000000000007E-2</v>
      </c>
      <c r="K166" t="str">
        <f>VLOOKUP($E166,Table1[],3,FALSE)</f>
        <v>Lt</v>
      </c>
      <c r="L166">
        <f>VLOOKUP($E166,Table1[],4,FALSE)</f>
        <v>55</v>
      </c>
      <c r="M166">
        <f>VLOOKUP($E166,Table1[],5,FALSE)</f>
        <v>58.3</v>
      </c>
      <c r="N166">
        <f t="shared" si="12"/>
        <v>660</v>
      </c>
      <c r="O166">
        <f t="shared" si="13"/>
        <v>650.62799999999993</v>
      </c>
      <c r="P166">
        <f t="shared" si="14"/>
        <v>-9.3720000000000709</v>
      </c>
    </row>
    <row r="167" spans="2:16" x14ac:dyDescent="0.25">
      <c r="B167" s="4">
        <v>44413</v>
      </c>
      <c r="C167" s="5">
        <f t="shared" si="10"/>
        <v>2021</v>
      </c>
      <c r="D167" s="5">
        <f t="shared" si="11"/>
        <v>3</v>
      </c>
      <c r="E167" s="5" t="s">
        <v>39</v>
      </c>
      <c r="F167" t="str">
        <f>VLOOKUP(E167,Table1[],2,FALSE)</f>
        <v>Category04</v>
      </c>
      <c r="G167" s="5">
        <v>14</v>
      </c>
      <c r="H167" s="5" t="s">
        <v>65</v>
      </c>
      <c r="I167" s="5" t="s">
        <v>64</v>
      </c>
      <c r="J167" s="6" cm="1">
        <f t="array" ref="J167">_xlfn.IFS(G167&gt;=10,7%,G167&gt;=7,5%,G167&lt;7,0%)</f>
        <v>7.0000000000000007E-2</v>
      </c>
      <c r="K167" t="str">
        <f>VLOOKUP($E167,Table1[],3,FALSE)</f>
        <v>No.</v>
      </c>
      <c r="L167">
        <f>VLOOKUP($E167,Table1[],4,FALSE)</f>
        <v>37</v>
      </c>
      <c r="M167">
        <f>VLOOKUP($E167,Table1[],5,FALSE)</f>
        <v>41.81</v>
      </c>
      <c r="N167">
        <f t="shared" si="12"/>
        <v>518</v>
      </c>
      <c r="O167">
        <f t="shared" si="13"/>
        <v>544.36620000000005</v>
      </c>
      <c r="P167">
        <f t="shared" si="14"/>
        <v>26.366200000000049</v>
      </c>
    </row>
    <row r="168" spans="2:16" x14ac:dyDescent="0.25">
      <c r="B168" s="4">
        <v>44414</v>
      </c>
      <c r="C168" s="5">
        <f t="shared" si="10"/>
        <v>2021</v>
      </c>
      <c r="D168" s="5">
        <f t="shared" si="11"/>
        <v>3</v>
      </c>
      <c r="E168" s="5" t="s">
        <v>48</v>
      </c>
      <c r="F168" t="str">
        <f>VLOOKUP(E168,Table1[],2,FALSE)</f>
        <v>Category05</v>
      </c>
      <c r="G168" s="5">
        <v>1</v>
      </c>
      <c r="H168" s="5" t="s">
        <v>62</v>
      </c>
      <c r="I168" s="5" t="s">
        <v>64</v>
      </c>
      <c r="J168" s="6" cm="1">
        <f t="array" ref="J168">_xlfn.IFS(G168&gt;=10,7%,G168&gt;=7,5%,G168&lt;7,0%)</f>
        <v>0</v>
      </c>
      <c r="K168" t="str">
        <f>VLOOKUP($E168,Table1[],3,FALSE)</f>
        <v>Kg</v>
      </c>
      <c r="L168">
        <f>VLOOKUP($E168,Table1[],4,FALSE)</f>
        <v>67</v>
      </c>
      <c r="M168">
        <f>VLOOKUP($E168,Table1[],5,FALSE)</f>
        <v>85.76</v>
      </c>
      <c r="N168">
        <f t="shared" si="12"/>
        <v>67</v>
      </c>
      <c r="O168">
        <f t="shared" si="13"/>
        <v>85.76</v>
      </c>
      <c r="P168">
        <f t="shared" si="14"/>
        <v>18.760000000000005</v>
      </c>
    </row>
    <row r="169" spans="2:16" x14ac:dyDescent="0.25">
      <c r="B169" s="4">
        <v>44418</v>
      </c>
      <c r="C169" s="5">
        <f t="shared" si="10"/>
        <v>2021</v>
      </c>
      <c r="D169" s="5">
        <f t="shared" si="11"/>
        <v>3</v>
      </c>
      <c r="E169" s="5" t="s">
        <v>11</v>
      </c>
      <c r="F169" t="str">
        <f>VLOOKUP(E169,Table1[],2,FALSE)</f>
        <v>Category01</v>
      </c>
      <c r="G169" s="5">
        <v>4</v>
      </c>
      <c r="H169" s="5" t="s">
        <v>62</v>
      </c>
      <c r="I169" s="5" t="s">
        <v>64</v>
      </c>
      <c r="J169" s="6" cm="1">
        <f t="array" ref="J169">_xlfn.IFS(G169&gt;=10,7%,G169&gt;=7,5%,G169&lt;7,0%)</f>
        <v>0</v>
      </c>
      <c r="K169" t="str">
        <f>VLOOKUP($E169,Table1[],3,FALSE)</f>
        <v>Ft</v>
      </c>
      <c r="L169">
        <f>VLOOKUP($E169,Table1[],4,FALSE)</f>
        <v>133</v>
      </c>
      <c r="M169">
        <f>VLOOKUP($E169,Table1[],5,FALSE)</f>
        <v>155.61000000000001</v>
      </c>
      <c r="N169">
        <f t="shared" si="12"/>
        <v>532</v>
      </c>
      <c r="O169">
        <f t="shared" si="13"/>
        <v>622.44000000000005</v>
      </c>
      <c r="P169">
        <f t="shared" si="14"/>
        <v>90.440000000000055</v>
      </c>
    </row>
    <row r="170" spans="2:16" x14ac:dyDescent="0.25">
      <c r="B170" s="4">
        <v>44418</v>
      </c>
      <c r="C170" s="5">
        <f t="shared" si="10"/>
        <v>2021</v>
      </c>
      <c r="D170" s="5">
        <f t="shared" si="11"/>
        <v>3</v>
      </c>
      <c r="E170" s="5" t="s">
        <v>56</v>
      </c>
      <c r="F170" t="str">
        <f>VLOOKUP(E170,Table1[],2,FALSE)</f>
        <v>Category05</v>
      </c>
      <c r="G170" s="5">
        <v>10</v>
      </c>
      <c r="H170" s="5" t="s">
        <v>63</v>
      </c>
      <c r="I170" s="5" t="s">
        <v>64</v>
      </c>
      <c r="J170" s="6" cm="1">
        <f t="array" ref="J170">_xlfn.IFS(G170&gt;=10,7%,G170&gt;=7,5%,G170&lt;7,0%)</f>
        <v>7.0000000000000007E-2</v>
      </c>
      <c r="K170" t="str">
        <f>VLOOKUP($E170,Table1[],3,FALSE)</f>
        <v>Kg</v>
      </c>
      <c r="L170">
        <f>VLOOKUP($E170,Table1[],4,FALSE)</f>
        <v>76</v>
      </c>
      <c r="M170">
        <f>VLOOKUP($E170,Table1[],5,FALSE)</f>
        <v>82.08</v>
      </c>
      <c r="N170">
        <f t="shared" si="12"/>
        <v>760</v>
      </c>
      <c r="O170">
        <f t="shared" si="13"/>
        <v>763.34399999999994</v>
      </c>
      <c r="P170">
        <f t="shared" si="14"/>
        <v>3.3439999999999372</v>
      </c>
    </row>
    <row r="171" spans="2:16" x14ac:dyDescent="0.25">
      <c r="B171" s="4">
        <v>44418</v>
      </c>
      <c r="C171" s="5">
        <f t="shared" si="10"/>
        <v>2021</v>
      </c>
      <c r="D171" s="5">
        <f t="shared" si="11"/>
        <v>3</v>
      </c>
      <c r="E171" s="5" t="s">
        <v>13</v>
      </c>
      <c r="F171" t="str">
        <f>VLOOKUP(E171,Table1[],2,FALSE)</f>
        <v>Category01</v>
      </c>
      <c r="G171" s="5">
        <v>6</v>
      </c>
      <c r="H171" s="5" t="s">
        <v>65</v>
      </c>
      <c r="I171" s="5" t="s">
        <v>64</v>
      </c>
      <c r="J171" s="6" cm="1">
        <f t="array" ref="J171">_xlfn.IFS(G171&gt;=10,7%,G171&gt;=7,5%,G171&lt;7,0%)</f>
        <v>0</v>
      </c>
      <c r="K171" t="str">
        <f>VLOOKUP($E171,Table1[],3,FALSE)</f>
        <v>Kg</v>
      </c>
      <c r="L171">
        <f>VLOOKUP($E171,Table1[],4,FALSE)</f>
        <v>75</v>
      </c>
      <c r="M171">
        <f>VLOOKUP($E171,Table1[],5,FALSE)</f>
        <v>85.5</v>
      </c>
      <c r="N171">
        <f t="shared" si="12"/>
        <v>450</v>
      </c>
      <c r="O171">
        <f t="shared" si="13"/>
        <v>513</v>
      </c>
      <c r="P171">
        <f t="shared" si="14"/>
        <v>63</v>
      </c>
    </row>
    <row r="172" spans="2:16" x14ac:dyDescent="0.25">
      <c r="B172" s="4">
        <v>44419</v>
      </c>
      <c r="C172" s="5">
        <f t="shared" si="10"/>
        <v>2021</v>
      </c>
      <c r="D172" s="5">
        <f t="shared" si="11"/>
        <v>3</v>
      </c>
      <c r="E172" s="5" t="s">
        <v>33</v>
      </c>
      <c r="F172" t="str">
        <f>VLOOKUP(E172,Table1[],2,FALSE)</f>
        <v>Category03</v>
      </c>
      <c r="G172" s="5">
        <v>4</v>
      </c>
      <c r="H172" s="5" t="s">
        <v>65</v>
      </c>
      <c r="I172" s="5" t="s">
        <v>63</v>
      </c>
      <c r="J172" s="6" cm="1">
        <f t="array" ref="J172">_xlfn.IFS(G172&gt;=10,7%,G172&gt;=7,5%,G172&lt;7,0%)</f>
        <v>0</v>
      </c>
      <c r="K172" t="str">
        <f>VLOOKUP($E172,Table1[],3,FALSE)</f>
        <v>Ft</v>
      </c>
      <c r="L172">
        <f>VLOOKUP($E172,Table1[],4,FALSE)</f>
        <v>141</v>
      </c>
      <c r="M172">
        <f>VLOOKUP($E172,Table1[],5,FALSE)</f>
        <v>149.46</v>
      </c>
      <c r="N172">
        <f t="shared" si="12"/>
        <v>564</v>
      </c>
      <c r="O172">
        <f t="shared" si="13"/>
        <v>597.84</v>
      </c>
      <c r="P172">
        <f t="shared" si="14"/>
        <v>33.840000000000032</v>
      </c>
    </row>
    <row r="173" spans="2:16" x14ac:dyDescent="0.25">
      <c r="B173" s="4">
        <v>44421</v>
      </c>
      <c r="C173" s="5">
        <f t="shared" si="10"/>
        <v>2021</v>
      </c>
      <c r="D173" s="5">
        <f t="shared" si="11"/>
        <v>3</v>
      </c>
      <c r="E173" s="5" t="s">
        <v>20</v>
      </c>
      <c r="F173" t="str">
        <f>VLOOKUP(E173,Table1[],2,FALSE)</f>
        <v>Category02</v>
      </c>
      <c r="G173" s="5">
        <v>13</v>
      </c>
      <c r="H173" s="5" t="s">
        <v>65</v>
      </c>
      <c r="I173" s="5" t="s">
        <v>63</v>
      </c>
      <c r="J173" s="6" cm="1">
        <f t="array" ref="J173">_xlfn.IFS(G173&gt;=10,7%,G173&gt;=7,5%,G173&lt;7,0%)</f>
        <v>7.0000000000000007E-2</v>
      </c>
      <c r="K173" t="str">
        <f>VLOOKUP($E173,Table1[],3,FALSE)</f>
        <v>Lt</v>
      </c>
      <c r="L173">
        <f>VLOOKUP($E173,Table1[],4,FALSE)</f>
        <v>44</v>
      </c>
      <c r="M173">
        <f>VLOOKUP($E173,Table1[],5,FALSE)</f>
        <v>48.4</v>
      </c>
      <c r="N173">
        <f t="shared" si="12"/>
        <v>572</v>
      </c>
      <c r="O173">
        <f t="shared" si="13"/>
        <v>585.15599999999995</v>
      </c>
      <c r="P173">
        <f t="shared" si="14"/>
        <v>13.155999999999949</v>
      </c>
    </row>
    <row r="174" spans="2:16" x14ac:dyDescent="0.25">
      <c r="B174" s="4">
        <v>44421</v>
      </c>
      <c r="C174" s="5">
        <f t="shared" si="10"/>
        <v>2021</v>
      </c>
      <c r="D174" s="5">
        <f t="shared" si="11"/>
        <v>3</v>
      </c>
      <c r="E174" s="5" t="s">
        <v>38</v>
      </c>
      <c r="F174" t="str">
        <f>VLOOKUP(E174,Table1[],2,FALSE)</f>
        <v>Category04</v>
      </c>
      <c r="G174" s="5">
        <v>9</v>
      </c>
      <c r="H174" s="5" t="s">
        <v>65</v>
      </c>
      <c r="I174" s="5" t="s">
        <v>63</v>
      </c>
      <c r="J174" s="6" cm="1">
        <f t="array" ref="J174">_xlfn.IFS(G174&gt;=10,7%,G174&gt;=7,5%,G174&lt;7,0%)</f>
        <v>0.05</v>
      </c>
      <c r="K174" t="str">
        <f>VLOOKUP($E174,Table1[],3,FALSE)</f>
        <v>Lt</v>
      </c>
      <c r="L174">
        <f>VLOOKUP($E174,Table1[],4,FALSE)</f>
        <v>48</v>
      </c>
      <c r="M174">
        <f>VLOOKUP($E174,Table1[],5,FALSE)</f>
        <v>57.120000000000005</v>
      </c>
      <c r="N174">
        <f t="shared" si="12"/>
        <v>432</v>
      </c>
      <c r="O174">
        <f t="shared" si="13"/>
        <v>488.37600000000003</v>
      </c>
      <c r="P174">
        <f t="shared" si="14"/>
        <v>56.376000000000033</v>
      </c>
    </row>
    <row r="175" spans="2:16" x14ac:dyDescent="0.25">
      <c r="B175" s="4">
        <v>44424</v>
      </c>
      <c r="C175" s="5">
        <f t="shared" si="10"/>
        <v>2021</v>
      </c>
      <c r="D175" s="5">
        <f t="shared" si="11"/>
        <v>3</v>
      </c>
      <c r="E175" s="5" t="s">
        <v>8</v>
      </c>
      <c r="F175" t="str">
        <f>VLOOKUP(E175,Table1[],2,FALSE)</f>
        <v>Category01</v>
      </c>
      <c r="G175" s="5">
        <v>3</v>
      </c>
      <c r="H175" s="5" t="s">
        <v>63</v>
      </c>
      <c r="I175" s="5" t="s">
        <v>63</v>
      </c>
      <c r="J175" s="6" cm="1">
        <f t="array" ref="J175">_xlfn.IFS(G175&gt;=10,7%,G175&gt;=7,5%,G175&lt;7,0%)</f>
        <v>0</v>
      </c>
      <c r="K175" t="str">
        <f>VLOOKUP($E175,Table1[],3,FALSE)</f>
        <v>Kg</v>
      </c>
      <c r="L175">
        <f>VLOOKUP($E175,Table1[],4,FALSE)</f>
        <v>71</v>
      </c>
      <c r="M175">
        <f>VLOOKUP($E175,Table1[],5,FALSE)</f>
        <v>80.94</v>
      </c>
      <c r="N175">
        <f t="shared" si="12"/>
        <v>213</v>
      </c>
      <c r="O175">
        <f t="shared" si="13"/>
        <v>242.82</v>
      </c>
      <c r="P175">
        <f t="shared" si="14"/>
        <v>29.819999999999993</v>
      </c>
    </row>
    <row r="176" spans="2:16" x14ac:dyDescent="0.25">
      <c r="B176" s="4">
        <v>44426</v>
      </c>
      <c r="C176" s="5">
        <f t="shared" si="10"/>
        <v>2021</v>
      </c>
      <c r="D176" s="5">
        <f t="shared" si="11"/>
        <v>3</v>
      </c>
      <c r="E176" s="5" t="s">
        <v>35</v>
      </c>
      <c r="F176" t="str">
        <f>VLOOKUP(E176,Table1[],2,FALSE)</f>
        <v>Category03</v>
      </c>
      <c r="G176" s="5">
        <v>6</v>
      </c>
      <c r="H176" s="5" t="s">
        <v>65</v>
      </c>
      <c r="I176" s="5" t="s">
        <v>63</v>
      </c>
      <c r="J176" s="6" cm="1">
        <f t="array" ref="J176">_xlfn.IFS(G176&gt;=10,7%,G176&gt;=7,5%,G176&lt;7,0%)</f>
        <v>0</v>
      </c>
      <c r="K176" t="str">
        <f>VLOOKUP($E176,Table1[],3,FALSE)</f>
        <v>No.</v>
      </c>
      <c r="L176">
        <f>VLOOKUP($E176,Table1[],4,FALSE)</f>
        <v>7</v>
      </c>
      <c r="M176">
        <f>VLOOKUP($E176,Table1[],5,FALSE)</f>
        <v>8.33</v>
      </c>
      <c r="N176">
        <f t="shared" si="12"/>
        <v>42</v>
      </c>
      <c r="O176">
        <f t="shared" si="13"/>
        <v>49.980000000000004</v>
      </c>
      <c r="P176">
        <f t="shared" si="14"/>
        <v>7.980000000000004</v>
      </c>
    </row>
    <row r="177" spans="2:16" x14ac:dyDescent="0.25">
      <c r="B177" s="4">
        <v>44428</v>
      </c>
      <c r="C177" s="5">
        <f t="shared" si="10"/>
        <v>2021</v>
      </c>
      <c r="D177" s="5">
        <f t="shared" si="11"/>
        <v>3</v>
      </c>
      <c r="E177" s="5" t="s">
        <v>29</v>
      </c>
      <c r="F177" t="str">
        <f>VLOOKUP(E177,Table1[],2,FALSE)</f>
        <v>Category03</v>
      </c>
      <c r="G177" s="5">
        <v>15</v>
      </c>
      <c r="H177" s="5" t="s">
        <v>65</v>
      </c>
      <c r="I177" s="5" t="s">
        <v>64</v>
      </c>
      <c r="J177" s="6" cm="1">
        <f t="array" ref="J177">_xlfn.IFS(G177&gt;=10,7%,G177&gt;=7,5%,G177&lt;7,0%)</f>
        <v>7.0000000000000007E-2</v>
      </c>
      <c r="K177" t="str">
        <f>VLOOKUP($E177,Table1[],3,FALSE)</f>
        <v>Lt</v>
      </c>
      <c r="L177">
        <f>VLOOKUP($E177,Table1[],4,FALSE)</f>
        <v>61</v>
      </c>
      <c r="M177">
        <f>VLOOKUP($E177,Table1[],5,FALSE)</f>
        <v>76.25</v>
      </c>
      <c r="N177">
        <f t="shared" si="12"/>
        <v>915</v>
      </c>
      <c r="O177">
        <f t="shared" si="13"/>
        <v>1063.6875</v>
      </c>
      <c r="P177">
        <f t="shared" si="14"/>
        <v>148.6875</v>
      </c>
    </row>
    <row r="178" spans="2:16" x14ac:dyDescent="0.25">
      <c r="B178" s="4">
        <v>44428</v>
      </c>
      <c r="C178" s="5">
        <f t="shared" si="10"/>
        <v>2021</v>
      </c>
      <c r="D178" s="5">
        <f t="shared" si="11"/>
        <v>3</v>
      </c>
      <c r="E178" s="5" t="s">
        <v>42</v>
      </c>
      <c r="F178" t="str">
        <f>VLOOKUP(E178,Table1[],2,FALSE)</f>
        <v>Category04</v>
      </c>
      <c r="G178" s="5">
        <v>9</v>
      </c>
      <c r="H178" s="5" t="s">
        <v>65</v>
      </c>
      <c r="I178" s="5" t="s">
        <v>63</v>
      </c>
      <c r="J178" s="6" cm="1">
        <f t="array" ref="J178">_xlfn.IFS(G178&gt;=10,7%,G178&gt;=7,5%,G178&lt;7,0%)</f>
        <v>0.05</v>
      </c>
      <c r="K178" t="str">
        <f>VLOOKUP($E178,Table1[],3,FALSE)</f>
        <v>Kg</v>
      </c>
      <c r="L178">
        <f>VLOOKUP($E178,Table1[],4,FALSE)</f>
        <v>93</v>
      </c>
      <c r="M178">
        <f>VLOOKUP($E178,Table1[],5,FALSE)</f>
        <v>104.16</v>
      </c>
      <c r="N178">
        <f t="shared" si="12"/>
        <v>837</v>
      </c>
      <c r="O178">
        <f t="shared" si="13"/>
        <v>890.56799999999998</v>
      </c>
      <c r="P178">
        <f t="shared" si="14"/>
        <v>53.567999999999984</v>
      </c>
    </row>
    <row r="179" spans="2:16" x14ac:dyDescent="0.25">
      <c r="B179" s="4">
        <v>44428</v>
      </c>
      <c r="C179" s="5">
        <f t="shared" si="10"/>
        <v>2021</v>
      </c>
      <c r="D179" s="5">
        <f t="shared" si="11"/>
        <v>3</v>
      </c>
      <c r="E179" s="5" t="s">
        <v>39</v>
      </c>
      <c r="F179" t="str">
        <f>VLOOKUP(E179,Table1[],2,FALSE)</f>
        <v>Category04</v>
      </c>
      <c r="G179" s="5">
        <v>13</v>
      </c>
      <c r="H179" s="5" t="s">
        <v>65</v>
      </c>
      <c r="I179" s="5" t="s">
        <v>63</v>
      </c>
      <c r="J179" s="6" cm="1">
        <f t="array" ref="J179">_xlfn.IFS(G179&gt;=10,7%,G179&gt;=7,5%,G179&lt;7,0%)</f>
        <v>7.0000000000000007E-2</v>
      </c>
      <c r="K179" t="str">
        <f>VLOOKUP($E179,Table1[],3,FALSE)</f>
        <v>No.</v>
      </c>
      <c r="L179">
        <f>VLOOKUP($E179,Table1[],4,FALSE)</f>
        <v>37</v>
      </c>
      <c r="M179">
        <f>VLOOKUP($E179,Table1[],5,FALSE)</f>
        <v>41.81</v>
      </c>
      <c r="N179">
        <f t="shared" si="12"/>
        <v>481</v>
      </c>
      <c r="O179">
        <f t="shared" si="13"/>
        <v>505.48289999999997</v>
      </c>
      <c r="P179">
        <f t="shared" si="14"/>
        <v>24.482899999999972</v>
      </c>
    </row>
    <row r="180" spans="2:16" x14ac:dyDescent="0.25">
      <c r="B180" s="4">
        <v>44434</v>
      </c>
      <c r="C180" s="5">
        <f t="shared" si="10"/>
        <v>2021</v>
      </c>
      <c r="D180" s="5">
        <f t="shared" si="11"/>
        <v>3</v>
      </c>
      <c r="E180" s="5" t="s">
        <v>51</v>
      </c>
      <c r="F180" t="str">
        <f>VLOOKUP(E180,Table1[],2,FALSE)</f>
        <v>Category05</v>
      </c>
      <c r="G180" s="5">
        <v>4</v>
      </c>
      <c r="H180" s="5" t="s">
        <v>65</v>
      </c>
      <c r="I180" s="5" t="s">
        <v>63</v>
      </c>
      <c r="J180" s="6" cm="1">
        <f t="array" ref="J180">_xlfn.IFS(G180&gt;=10,7%,G180&gt;=7,5%,G180&lt;7,0%)</f>
        <v>0</v>
      </c>
      <c r="K180" t="str">
        <f>VLOOKUP($E180,Table1[],3,FALSE)</f>
        <v>No.</v>
      </c>
      <c r="L180">
        <f>VLOOKUP($E180,Table1[],4,FALSE)</f>
        <v>37</v>
      </c>
      <c r="M180">
        <f>VLOOKUP($E180,Table1[],5,FALSE)</f>
        <v>42.55</v>
      </c>
      <c r="N180">
        <f t="shared" si="12"/>
        <v>148</v>
      </c>
      <c r="O180">
        <f t="shared" si="13"/>
        <v>170.2</v>
      </c>
      <c r="P180">
        <f t="shared" si="14"/>
        <v>22.199999999999989</v>
      </c>
    </row>
    <row r="181" spans="2:16" x14ac:dyDescent="0.25">
      <c r="B181" s="4">
        <v>44437</v>
      </c>
      <c r="C181" s="5">
        <f t="shared" si="10"/>
        <v>2021</v>
      </c>
      <c r="D181" s="5">
        <f t="shared" si="11"/>
        <v>3</v>
      </c>
      <c r="E181" s="5" t="s">
        <v>45</v>
      </c>
      <c r="F181" t="str">
        <f>VLOOKUP(E181,Table1[],2,FALSE)</f>
        <v>Category04</v>
      </c>
      <c r="G181" s="5">
        <v>12</v>
      </c>
      <c r="H181" s="5" t="s">
        <v>62</v>
      </c>
      <c r="I181" s="5" t="s">
        <v>63</v>
      </c>
      <c r="J181" s="6" cm="1">
        <f t="array" ref="J181">_xlfn.IFS(G181&gt;=10,7%,G181&gt;=7,5%,G181&lt;7,0%)</f>
        <v>7.0000000000000007E-2</v>
      </c>
      <c r="K181" t="str">
        <f>VLOOKUP($E181,Table1[],3,FALSE)</f>
        <v>Lt</v>
      </c>
      <c r="L181">
        <f>VLOOKUP($E181,Table1[],4,FALSE)</f>
        <v>55</v>
      </c>
      <c r="M181">
        <f>VLOOKUP($E181,Table1[],5,FALSE)</f>
        <v>58.3</v>
      </c>
      <c r="N181">
        <f t="shared" si="12"/>
        <v>660</v>
      </c>
      <c r="O181">
        <f t="shared" si="13"/>
        <v>650.62799999999993</v>
      </c>
      <c r="P181">
        <f t="shared" si="14"/>
        <v>-9.3720000000000709</v>
      </c>
    </row>
    <row r="182" spans="2:16" x14ac:dyDescent="0.25">
      <c r="B182" s="4">
        <v>44438</v>
      </c>
      <c r="C182" s="5">
        <f t="shared" si="10"/>
        <v>2021</v>
      </c>
      <c r="D182" s="5">
        <f t="shared" si="11"/>
        <v>3</v>
      </c>
      <c r="E182" s="5" t="s">
        <v>22</v>
      </c>
      <c r="F182" t="str">
        <f>VLOOKUP(E182,Table1[],2,FALSE)</f>
        <v>Category02</v>
      </c>
      <c r="G182" s="5">
        <v>13</v>
      </c>
      <c r="H182" s="5" t="s">
        <v>65</v>
      </c>
      <c r="I182" s="5" t="s">
        <v>63</v>
      </c>
      <c r="J182" s="6" cm="1">
        <f t="array" ref="J182">_xlfn.IFS(G182&gt;=10,7%,G182&gt;=7,5%,G182&lt;7,0%)</f>
        <v>7.0000000000000007E-2</v>
      </c>
      <c r="K182" t="str">
        <f>VLOOKUP($E182,Table1[],3,FALSE)</f>
        <v>Kg</v>
      </c>
      <c r="L182">
        <f>VLOOKUP($E182,Table1[],4,FALSE)</f>
        <v>112</v>
      </c>
      <c r="M182">
        <f>VLOOKUP($E182,Table1[],5,FALSE)</f>
        <v>122.08</v>
      </c>
      <c r="N182">
        <f t="shared" si="12"/>
        <v>1456</v>
      </c>
      <c r="O182">
        <f t="shared" si="13"/>
        <v>1475.9472000000001</v>
      </c>
      <c r="P182">
        <f t="shared" si="14"/>
        <v>19.947200000000066</v>
      </c>
    </row>
    <row r="183" spans="2:16" x14ac:dyDescent="0.25">
      <c r="B183" s="4">
        <v>44439</v>
      </c>
      <c r="C183" s="5">
        <f t="shared" si="10"/>
        <v>2021</v>
      </c>
      <c r="D183" s="5">
        <f t="shared" si="11"/>
        <v>3</v>
      </c>
      <c r="E183" s="5" t="s">
        <v>4</v>
      </c>
      <c r="F183" t="str">
        <f>VLOOKUP(E183,Table1[],2,FALSE)</f>
        <v>Category01</v>
      </c>
      <c r="G183" s="5">
        <v>2</v>
      </c>
      <c r="H183" s="5" t="s">
        <v>65</v>
      </c>
      <c r="I183" s="5" t="s">
        <v>63</v>
      </c>
      <c r="J183" s="6" cm="1">
        <f t="array" ref="J183">_xlfn.IFS(G183&gt;=10,7%,G183&gt;=7,5%,G183&lt;7,0%)</f>
        <v>0</v>
      </c>
      <c r="K183" t="str">
        <f>VLOOKUP($E183,Table1[],3,FALSE)</f>
        <v>Kg</v>
      </c>
      <c r="L183">
        <f>VLOOKUP($E183,Table1[],4,FALSE)</f>
        <v>98</v>
      </c>
      <c r="M183">
        <f>VLOOKUP($E183,Table1[],5,FALSE)</f>
        <v>103.88</v>
      </c>
      <c r="N183">
        <f t="shared" si="12"/>
        <v>196</v>
      </c>
      <c r="O183">
        <f t="shared" si="13"/>
        <v>207.76</v>
      </c>
      <c r="P183">
        <f t="shared" si="14"/>
        <v>11.759999999999991</v>
      </c>
    </row>
    <row r="184" spans="2:16" x14ac:dyDescent="0.25">
      <c r="B184" s="4">
        <v>44439</v>
      </c>
      <c r="C184" s="5">
        <f t="shared" si="10"/>
        <v>2021</v>
      </c>
      <c r="D184" s="5">
        <f t="shared" si="11"/>
        <v>3</v>
      </c>
      <c r="E184" s="5" t="s">
        <v>46</v>
      </c>
      <c r="F184" t="str">
        <f>VLOOKUP(E184,Table1[],2,FALSE)</f>
        <v>Category04</v>
      </c>
      <c r="G184" s="5">
        <v>11</v>
      </c>
      <c r="H184" s="5" t="s">
        <v>65</v>
      </c>
      <c r="I184" s="5" t="s">
        <v>63</v>
      </c>
      <c r="J184" s="6" cm="1">
        <f t="array" ref="J184">_xlfn.IFS(G184&gt;=10,7%,G184&gt;=7,5%,G184&lt;7,0%)</f>
        <v>7.0000000000000007E-2</v>
      </c>
      <c r="K184" t="str">
        <f>VLOOKUP($E184,Table1[],3,FALSE)</f>
        <v>No.</v>
      </c>
      <c r="L184">
        <f>VLOOKUP($E184,Table1[],4,FALSE)</f>
        <v>5</v>
      </c>
      <c r="M184">
        <f>VLOOKUP($E184,Table1[],5,FALSE)</f>
        <v>6.7</v>
      </c>
      <c r="N184">
        <f t="shared" si="12"/>
        <v>55</v>
      </c>
      <c r="O184">
        <f t="shared" si="13"/>
        <v>68.540999999999997</v>
      </c>
      <c r="P184">
        <f t="shared" si="14"/>
        <v>13.540999999999997</v>
      </c>
    </row>
    <row r="185" spans="2:16" x14ac:dyDescent="0.25">
      <c r="B185" s="4">
        <v>44440</v>
      </c>
      <c r="C185" s="5">
        <f t="shared" si="10"/>
        <v>2021</v>
      </c>
      <c r="D185" s="5">
        <f t="shared" si="11"/>
        <v>3</v>
      </c>
      <c r="E185" s="5" t="s">
        <v>34</v>
      </c>
      <c r="F185" t="str">
        <f>VLOOKUP(E185,Table1[],2,FALSE)</f>
        <v>Category03</v>
      </c>
      <c r="G185" s="5">
        <v>1</v>
      </c>
      <c r="H185" s="5" t="s">
        <v>62</v>
      </c>
      <c r="I185" s="5" t="s">
        <v>64</v>
      </c>
      <c r="J185" s="6" cm="1">
        <f t="array" ref="J185">_xlfn.IFS(G185&gt;=10,7%,G185&gt;=7,5%,G185&lt;7,0%)</f>
        <v>0</v>
      </c>
      <c r="K185" t="str">
        <f>VLOOKUP($E185,Table1[],3,FALSE)</f>
        <v>Ft</v>
      </c>
      <c r="L185">
        <f>VLOOKUP($E185,Table1[],4,FALSE)</f>
        <v>144</v>
      </c>
      <c r="M185">
        <f>VLOOKUP($E185,Table1[],5,FALSE)</f>
        <v>156.96</v>
      </c>
      <c r="N185">
        <f t="shared" si="12"/>
        <v>144</v>
      </c>
      <c r="O185">
        <f t="shared" si="13"/>
        <v>156.96</v>
      </c>
      <c r="P185">
        <f t="shared" si="14"/>
        <v>12.960000000000008</v>
      </c>
    </row>
    <row r="186" spans="2:16" x14ac:dyDescent="0.25">
      <c r="B186" s="4">
        <v>44440</v>
      </c>
      <c r="C186" s="5">
        <f t="shared" si="10"/>
        <v>2021</v>
      </c>
      <c r="D186" s="5">
        <f t="shared" si="11"/>
        <v>3</v>
      </c>
      <c r="E186" s="5" t="s">
        <v>8</v>
      </c>
      <c r="F186" t="str">
        <f>VLOOKUP(E186,Table1[],2,FALSE)</f>
        <v>Category01</v>
      </c>
      <c r="G186" s="5">
        <v>14</v>
      </c>
      <c r="H186" s="5" t="s">
        <v>63</v>
      </c>
      <c r="I186" s="5" t="s">
        <v>63</v>
      </c>
      <c r="J186" s="6" cm="1">
        <f t="array" ref="J186">_xlfn.IFS(G186&gt;=10,7%,G186&gt;=7,5%,G186&lt;7,0%)</f>
        <v>7.0000000000000007E-2</v>
      </c>
      <c r="K186" t="str">
        <f>VLOOKUP($E186,Table1[],3,FALSE)</f>
        <v>Kg</v>
      </c>
      <c r="L186">
        <f>VLOOKUP($E186,Table1[],4,FALSE)</f>
        <v>71</v>
      </c>
      <c r="M186">
        <f>VLOOKUP($E186,Table1[],5,FALSE)</f>
        <v>80.94</v>
      </c>
      <c r="N186">
        <f t="shared" si="12"/>
        <v>994</v>
      </c>
      <c r="O186">
        <f t="shared" si="13"/>
        <v>1053.8387999999998</v>
      </c>
      <c r="P186">
        <f t="shared" si="14"/>
        <v>59.838799999999765</v>
      </c>
    </row>
    <row r="187" spans="2:16" x14ac:dyDescent="0.25">
      <c r="B187" s="4">
        <v>44442</v>
      </c>
      <c r="C187" s="5">
        <f t="shared" si="10"/>
        <v>2021</v>
      </c>
      <c r="D187" s="5">
        <f t="shared" si="11"/>
        <v>3</v>
      </c>
      <c r="E187" s="5" t="s">
        <v>53</v>
      </c>
      <c r="F187" t="str">
        <f>VLOOKUP(E187,Table1[],2,FALSE)</f>
        <v>Category05</v>
      </c>
      <c r="G187" s="5">
        <v>8</v>
      </c>
      <c r="H187" s="5" t="s">
        <v>65</v>
      </c>
      <c r="I187" s="5" t="s">
        <v>63</v>
      </c>
      <c r="J187" s="6" cm="1">
        <f t="array" ref="J187">_xlfn.IFS(G187&gt;=10,7%,G187&gt;=7,5%,G187&lt;7,0%)</f>
        <v>0.05</v>
      </c>
      <c r="K187" t="str">
        <f>VLOOKUP($E187,Table1[],3,FALSE)</f>
        <v>Ft</v>
      </c>
      <c r="L187">
        <f>VLOOKUP($E187,Table1[],4,FALSE)</f>
        <v>138</v>
      </c>
      <c r="M187">
        <f>VLOOKUP($E187,Table1[],5,FALSE)</f>
        <v>173.88</v>
      </c>
      <c r="N187">
        <f t="shared" si="12"/>
        <v>1104</v>
      </c>
      <c r="O187">
        <f t="shared" si="13"/>
        <v>1321.4880000000001</v>
      </c>
      <c r="P187">
        <f t="shared" si="14"/>
        <v>217.48800000000006</v>
      </c>
    </row>
    <row r="188" spans="2:16" x14ac:dyDescent="0.25">
      <c r="B188" s="4">
        <v>44443</v>
      </c>
      <c r="C188" s="5">
        <f t="shared" si="10"/>
        <v>2021</v>
      </c>
      <c r="D188" s="5">
        <f t="shared" si="11"/>
        <v>3</v>
      </c>
      <c r="E188" s="5" t="s">
        <v>39</v>
      </c>
      <c r="F188" t="str">
        <f>VLOOKUP(E188,Table1[],2,FALSE)</f>
        <v>Category04</v>
      </c>
      <c r="G188" s="5">
        <v>7</v>
      </c>
      <c r="H188" s="5" t="s">
        <v>65</v>
      </c>
      <c r="I188" s="5" t="s">
        <v>63</v>
      </c>
      <c r="J188" s="6" cm="1">
        <f t="array" ref="J188">_xlfn.IFS(G188&gt;=10,7%,G188&gt;=7,5%,G188&lt;7,0%)</f>
        <v>0.05</v>
      </c>
      <c r="K188" t="str">
        <f>VLOOKUP($E188,Table1[],3,FALSE)</f>
        <v>No.</v>
      </c>
      <c r="L188">
        <f>VLOOKUP($E188,Table1[],4,FALSE)</f>
        <v>37</v>
      </c>
      <c r="M188">
        <f>VLOOKUP($E188,Table1[],5,FALSE)</f>
        <v>41.81</v>
      </c>
      <c r="N188">
        <f t="shared" si="12"/>
        <v>259</v>
      </c>
      <c r="O188">
        <f t="shared" si="13"/>
        <v>278.03649999999999</v>
      </c>
      <c r="P188">
        <f t="shared" si="14"/>
        <v>19.03649999999999</v>
      </c>
    </row>
    <row r="189" spans="2:16" x14ac:dyDescent="0.25">
      <c r="B189" s="4">
        <v>44443</v>
      </c>
      <c r="C189" s="5">
        <f t="shared" si="10"/>
        <v>2021</v>
      </c>
      <c r="D189" s="5">
        <f t="shared" si="11"/>
        <v>3</v>
      </c>
      <c r="E189" s="5" t="s">
        <v>33</v>
      </c>
      <c r="F189" t="str">
        <f>VLOOKUP(E189,Table1[],2,FALSE)</f>
        <v>Category03</v>
      </c>
      <c r="G189" s="5">
        <v>15</v>
      </c>
      <c r="H189" s="5" t="s">
        <v>65</v>
      </c>
      <c r="I189" s="5" t="s">
        <v>63</v>
      </c>
      <c r="J189" s="6" cm="1">
        <f t="array" ref="J189">_xlfn.IFS(G189&gt;=10,7%,G189&gt;=7,5%,G189&lt;7,0%)</f>
        <v>7.0000000000000007E-2</v>
      </c>
      <c r="K189" t="str">
        <f>VLOOKUP($E189,Table1[],3,FALSE)</f>
        <v>Ft</v>
      </c>
      <c r="L189">
        <f>VLOOKUP($E189,Table1[],4,FALSE)</f>
        <v>141</v>
      </c>
      <c r="M189">
        <f>VLOOKUP($E189,Table1[],5,FALSE)</f>
        <v>149.46</v>
      </c>
      <c r="N189">
        <f t="shared" si="12"/>
        <v>2115</v>
      </c>
      <c r="O189">
        <f t="shared" si="13"/>
        <v>2084.9670000000001</v>
      </c>
      <c r="P189">
        <f t="shared" si="14"/>
        <v>-30.032999999999902</v>
      </c>
    </row>
    <row r="190" spans="2:16" x14ac:dyDescent="0.25">
      <c r="B190" s="4">
        <v>44444</v>
      </c>
      <c r="C190" s="5">
        <f t="shared" si="10"/>
        <v>2021</v>
      </c>
      <c r="D190" s="5">
        <f t="shared" si="11"/>
        <v>3</v>
      </c>
      <c r="E190" s="5" t="s">
        <v>43</v>
      </c>
      <c r="F190" t="str">
        <f>VLOOKUP(E190,Table1[],2,FALSE)</f>
        <v>Category04</v>
      </c>
      <c r="G190" s="5">
        <v>1</v>
      </c>
      <c r="H190" s="5" t="s">
        <v>65</v>
      </c>
      <c r="I190" s="5" t="s">
        <v>64</v>
      </c>
      <c r="J190" s="6" cm="1">
        <f t="array" ref="J190">_xlfn.IFS(G190&gt;=10,7%,G190&gt;=7,5%,G190&lt;7,0%)</f>
        <v>0</v>
      </c>
      <c r="K190" t="str">
        <f>VLOOKUP($E190,Table1[],3,FALSE)</f>
        <v>Kg</v>
      </c>
      <c r="L190">
        <f>VLOOKUP($E190,Table1[],4,FALSE)</f>
        <v>89</v>
      </c>
      <c r="M190">
        <f>VLOOKUP($E190,Table1[],5,FALSE)</f>
        <v>117.48</v>
      </c>
      <c r="N190">
        <f t="shared" si="12"/>
        <v>89</v>
      </c>
      <c r="O190">
        <f t="shared" si="13"/>
        <v>117.48</v>
      </c>
      <c r="P190">
        <f t="shared" si="14"/>
        <v>28.480000000000004</v>
      </c>
    </row>
    <row r="191" spans="2:16" x14ac:dyDescent="0.25">
      <c r="B191" s="4">
        <v>44446</v>
      </c>
      <c r="C191" s="5">
        <f t="shared" si="10"/>
        <v>2021</v>
      </c>
      <c r="D191" s="5">
        <f t="shared" si="11"/>
        <v>3</v>
      </c>
      <c r="E191" s="5" t="s">
        <v>28</v>
      </c>
      <c r="F191" t="str">
        <f>VLOOKUP(E191,Table1[],2,FALSE)</f>
        <v>Category02</v>
      </c>
      <c r="G191" s="5">
        <v>5</v>
      </c>
      <c r="H191" s="5" t="s">
        <v>65</v>
      </c>
      <c r="I191" s="5" t="s">
        <v>63</v>
      </c>
      <c r="J191" s="6" cm="1">
        <f t="array" ref="J191">_xlfn.IFS(G191&gt;=10,7%,G191&gt;=7,5%,G191&lt;7,0%)</f>
        <v>0</v>
      </c>
      <c r="K191" t="str">
        <f>VLOOKUP($E191,Table1[],3,FALSE)</f>
        <v>Ft</v>
      </c>
      <c r="L191">
        <f>VLOOKUP($E191,Table1[],4,FALSE)</f>
        <v>150</v>
      </c>
      <c r="M191">
        <f>VLOOKUP($E191,Table1[],5,FALSE)</f>
        <v>210</v>
      </c>
      <c r="N191">
        <f t="shared" si="12"/>
        <v>750</v>
      </c>
      <c r="O191">
        <f t="shared" si="13"/>
        <v>1050</v>
      </c>
      <c r="P191">
        <f t="shared" si="14"/>
        <v>300</v>
      </c>
    </row>
    <row r="192" spans="2:16" x14ac:dyDescent="0.25">
      <c r="B192" s="4">
        <v>44448</v>
      </c>
      <c r="C192" s="5">
        <f t="shared" si="10"/>
        <v>2021</v>
      </c>
      <c r="D192" s="5">
        <f t="shared" si="11"/>
        <v>3</v>
      </c>
      <c r="E192" s="5" t="s">
        <v>56</v>
      </c>
      <c r="F192" t="str">
        <f>VLOOKUP(E192,Table1[],2,FALSE)</f>
        <v>Category05</v>
      </c>
      <c r="G192" s="5">
        <v>4</v>
      </c>
      <c r="H192" s="5" t="s">
        <v>65</v>
      </c>
      <c r="I192" s="5" t="s">
        <v>63</v>
      </c>
      <c r="J192" s="6" cm="1">
        <f t="array" ref="J192">_xlfn.IFS(G192&gt;=10,7%,G192&gt;=7,5%,G192&lt;7,0%)</f>
        <v>0</v>
      </c>
      <c r="K192" t="str">
        <f>VLOOKUP($E192,Table1[],3,FALSE)</f>
        <v>Kg</v>
      </c>
      <c r="L192">
        <f>VLOOKUP($E192,Table1[],4,FALSE)</f>
        <v>76</v>
      </c>
      <c r="M192">
        <f>VLOOKUP($E192,Table1[],5,FALSE)</f>
        <v>82.08</v>
      </c>
      <c r="N192">
        <f t="shared" si="12"/>
        <v>304</v>
      </c>
      <c r="O192">
        <f t="shared" si="13"/>
        <v>328.32</v>
      </c>
      <c r="P192">
        <f t="shared" si="14"/>
        <v>24.319999999999993</v>
      </c>
    </row>
    <row r="193" spans="2:16" x14ac:dyDescent="0.25">
      <c r="B193" s="4">
        <v>44449</v>
      </c>
      <c r="C193" s="5">
        <f t="shared" si="10"/>
        <v>2021</v>
      </c>
      <c r="D193" s="5">
        <f t="shared" si="11"/>
        <v>3</v>
      </c>
      <c r="E193" s="5" t="s">
        <v>41</v>
      </c>
      <c r="F193" t="str">
        <f>VLOOKUP(E193,Table1[],2,FALSE)</f>
        <v>Category04</v>
      </c>
      <c r="G193" s="5">
        <v>6</v>
      </c>
      <c r="H193" s="5" t="s">
        <v>65</v>
      </c>
      <c r="I193" s="5" t="s">
        <v>63</v>
      </c>
      <c r="J193" s="6" cm="1">
        <f t="array" ref="J193">_xlfn.IFS(G193&gt;=10,7%,G193&gt;=7,5%,G193&lt;7,0%)</f>
        <v>0</v>
      </c>
      <c r="K193" t="str">
        <f>VLOOKUP($E193,Table1[],3,FALSE)</f>
        <v>Ft</v>
      </c>
      <c r="L193">
        <f>VLOOKUP($E193,Table1[],4,FALSE)</f>
        <v>148</v>
      </c>
      <c r="M193">
        <f>VLOOKUP($E193,Table1[],5,FALSE)</f>
        <v>201.28</v>
      </c>
      <c r="N193">
        <f t="shared" si="12"/>
        <v>888</v>
      </c>
      <c r="O193">
        <f t="shared" si="13"/>
        <v>1207.68</v>
      </c>
      <c r="P193">
        <f t="shared" si="14"/>
        <v>319.68000000000006</v>
      </c>
    </row>
    <row r="194" spans="2:16" x14ac:dyDescent="0.25">
      <c r="B194" s="4">
        <v>44449</v>
      </c>
      <c r="C194" s="5">
        <f t="shared" si="10"/>
        <v>2021</v>
      </c>
      <c r="D194" s="5">
        <f t="shared" si="11"/>
        <v>3</v>
      </c>
      <c r="E194" s="5" t="s">
        <v>4</v>
      </c>
      <c r="F194" t="str">
        <f>VLOOKUP(E194,Table1[],2,FALSE)</f>
        <v>Category01</v>
      </c>
      <c r="G194" s="5">
        <v>9</v>
      </c>
      <c r="H194" s="5" t="s">
        <v>62</v>
      </c>
      <c r="I194" s="5" t="s">
        <v>63</v>
      </c>
      <c r="J194" s="6" cm="1">
        <f t="array" ref="J194">_xlfn.IFS(G194&gt;=10,7%,G194&gt;=7,5%,G194&lt;7,0%)</f>
        <v>0.05</v>
      </c>
      <c r="K194" t="str">
        <f>VLOOKUP($E194,Table1[],3,FALSE)</f>
        <v>Kg</v>
      </c>
      <c r="L194">
        <f>VLOOKUP($E194,Table1[],4,FALSE)</f>
        <v>98</v>
      </c>
      <c r="M194">
        <f>VLOOKUP($E194,Table1[],5,FALSE)</f>
        <v>103.88</v>
      </c>
      <c r="N194">
        <f t="shared" si="12"/>
        <v>882</v>
      </c>
      <c r="O194">
        <f t="shared" si="13"/>
        <v>888.17399999999998</v>
      </c>
      <c r="P194">
        <f t="shared" si="14"/>
        <v>6.1739999999999782</v>
      </c>
    </row>
    <row r="195" spans="2:16" x14ac:dyDescent="0.25">
      <c r="B195" s="4">
        <v>44449</v>
      </c>
      <c r="C195" s="5">
        <f t="shared" si="10"/>
        <v>2021</v>
      </c>
      <c r="D195" s="5">
        <f t="shared" si="11"/>
        <v>3</v>
      </c>
      <c r="E195" s="5" t="s">
        <v>36</v>
      </c>
      <c r="F195" t="str">
        <f>VLOOKUP(E195,Table1[],2,FALSE)</f>
        <v>Category04</v>
      </c>
      <c r="G195" s="5">
        <v>2</v>
      </c>
      <c r="H195" s="5" t="s">
        <v>65</v>
      </c>
      <c r="I195" s="5" t="s">
        <v>63</v>
      </c>
      <c r="J195" s="6" cm="1">
        <f t="array" ref="J195">_xlfn.IFS(G195&gt;=10,7%,G195&gt;=7,5%,G195&lt;7,0%)</f>
        <v>0</v>
      </c>
      <c r="K195" t="str">
        <f>VLOOKUP($E195,Table1[],3,FALSE)</f>
        <v>No.</v>
      </c>
      <c r="L195">
        <f>VLOOKUP($E195,Table1[],4,FALSE)</f>
        <v>18</v>
      </c>
      <c r="M195">
        <f>VLOOKUP($E195,Table1[],5,FALSE)</f>
        <v>24.66</v>
      </c>
      <c r="N195">
        <f t="shared" si="12"/>
        <v>36</v>
      </c>
      <c r="O195">
        <f t="shared" si="13"/>
        <v>49.32</v>
      </c>
      <c r="P195">
        <f t="shared" si="14"/>
        <v>13.32</v>
      </c>
    </row>
    <row r="196" spans="2:16" x14ac:dyDescent="0.25">
      <c r="B196" s="4">
        <v>44450</v>
      </c>
      <c r="C196" s="5">
        <f t="shared" ref="C196:C259" si="15">YEAR(B196)</f>
        <v>2021</v>
      </c>
      <c r="D196" s="5">
        <f t="shared" ref="D196:D259" si="16">ROUNDUP(MONTH(B196)/3,0)</f>
        <v>3</v>
      </c>
      <c r="E196" s="5" t="s">
        <v>4</v>
      </c>
      <c r="F196" t="str">
        <f>VLOOKUP(E196,Table1[],2,FALSE)</f>
        <v>Category01</v>
      </c>
      <c r="G196" s="5">
        <v>6</v>
      </c>
      <c r="H196" s="5" t="s">
        <v>62</v>
      </c>
      <c r="I196" s="5" t="s">
        <v>63</v>
      </c>
      <c r="J196" s="6" cm="1">
        <f t="array" ref="J196">_xlfn.IFS(G196&gt;=10,7%,G196&gt;=7,5%,G196&lt;7,0%)</f>
        <v>0</v>
      </c>
      <c r="K196" t="str">
        <f>VLOOKUP($E196,Table1[],3,FALSE)</f>
        <v>Kg</v>
      </c>
      <c r="L196">
        <f>VLOOKUP($E196,Table1[],4,FALSE)</f>
        <v>98</v>
      </c>
      <c r="M196">
        <f>VLOOKUP($E196,Table1[],5,FALSE)</f>
        <v>103.88</v>
      </c>
      <c r="N196">
        <f t="shared" ref="N196:N259" si="17">L196*G196</f>
        <v>588</v>
      </c>
      <c r="O196">
        <f t="shared" ref="O196:O259" si="18">(G196*M196)-(G196*M196*J196)</f>
        <v>623.28</v>
      </c>
      <c r="P196">
        <f t="shared" ref="P196:P259" si="19">O196-N196</f>
        <v>35.279999999999973</v>
      </c>
    </row>
    <row r="197" spans="2:16" x14ac:dyDescent="0.25">
      <c r="B197" s="4">
        <v>44452</v>
      </c>
      <c r="C197" s="5">
        <f t="shared" si="15"/>
        <v>2021</v>
      </c>
      <c r="D197" s="5">
        <f t="shared" si="16"/>
        <v>3</v>
      </c>
      <c r="E197" s="5" t="s">
        <v>53</v>
      </c>
      <c r="F197" t="str">
        <f>VLOOKUP(E197,Table1[],2,FALSE)</f>
        <v>Category05</v>
      </c>
      <c r="G197" s="5">
        <v>7</v>
      </c>
      <c r="H197" s="5" t="s">
        <v>65</v>
      </c>
      <c r="I197" s="5" t="s">
        <v>64</v>
      </c>
      <c r="J197" s="6" cm="1">
        <f t="array" ref="J197">_xlfn.IFS(G197&gt;=10,7%,G197&gt;=7,5%,G197&lt;7,0%)</f>
        <v>0.05</v>
      </c>
      <c r="K197" t="str">
        <f>VLOOKUP($E197,Table1[],3,FALSE)</f>
        <v>Ft</v>
      </c>
      <c r="L197">
        <f>VLOOKUP($E197,Table1[],4,FALSE)</f>
        <v>138</v>
      </c>
      <c r="M197">
        <f>VLOOKUP($E197,Table1[],5,FALSE)</f>
        <v>173.88</v>
      </c>
      <c r="N197">
        <f t="shared" si="17"/>
        <v>966</v>
      </c>
      <c r="O197">
        <f t="shared" si="18"/>
        <v>1156.3019999999999</v>
      </c>
      <c r="P197">
        <f t="shared" si="19"/>
        <v>190.30199999999991</v>
      </c>
    </row>
    <row r="198" spans="2:16" x14ac:dyDescent="0.25">
      <c r="B198" s="4">
        <v>44454</v>
      </c>
      <c r="C198" s="5">
        <f t="shared" si="15"/>
        <v>2021</v>
      </c>
      <c r="D198" s="5">
        <f t="shared" si="16"/>
        <v>3</v>
      </c>
      <c r="E198" s="5" t="s">
        <v>54</v>
      </c>
      <c r="F198" t="str">
        <f>VLOOKUP(E198,Table1[],2,FALSE)</f>
        <v>Category05</v>
      </c>
      <c r="G198" s="5">
        <v>6</v>
      </c>
      <c r="H198" s="5" t="s">
        <v>65</v>
      </c>
      <c r="I198" s="5" t="s">
        <v>63</v>
      </c>
      <c r="J198" s="6" cm="1">
        <f t="array" ref="J198">_xlfn.IFS(G198&gt;=10,7%,G198&gt;=7,5%,G198&lt;7,0%)</f>
        <v>0</v>
      </c>
      <c r="K198" t="str">
        <f>VLOOKUP($E198,Table1[],3,FALSE)</f>
        <v>Ft</v>
      </c>
      <c r="L198">
        <f>VLOOKUP($E198,Table1[],4,FALSE)</f>
        <v>120</v>
      </c>
      <c r="M198">
        <f>VLOOKUP($E198,Table1[],5,FALSE)</f>
        <v>162</v>
      </c>
      <c r="N198">
        <f t="shared" si="17"/>
        <v>720</v>
      </c>
      <c r="O198">
        <f t="shared" si="18"/>
        <v>972</v>
      </c>
      <c r="P198">
        <f t="shared" si="19"/>
        <v>252</v>
      </c>
    </row>
    <row r="199" spans="2:16" x14ac:dyDescent="0.25">
      <c r="B199" s="4">
        <v>44454</v>
      </c>
      <c r="C199" s="5">
        <f t="shared" si="15"/>
        <v>2021</v>
      </c>
      <c r="D199" s="5">
        <f t="shared" si="16"/>
        <v>3</v>
      </c>
      <c r="E199" s="5" t="s">
        <v>54</v>
      </c>
      <c r="F199" t="str">
        <f>VLOOKUP(E199,Table1[],2,FALSE)</f>
        <v>Category05</v>
      </c>
      <c r="G199" s="5">
        <v>14</v>
      </c>
      <c r="H199" s="5" t="s">
        <v>65</v>
      </c>
      <c r="I199" s="5" t="s">
        <v>63</v>
      </c>
      <c r="J199" s="6" cm="1">
        <f t="array" ref="J199">_xlfn.IFS(G199&gt;=10,7%,G199&gt;=7,5%,G199&lt;7,0%)</f>
        <v>7.0000000000000007E-2</v>
      </c>
      <c r="K199" t="str">
        <f>VLOOKUP($E199,Table1[],3,FALSE)</f>
        <v>Ft</v>
      </c>
      <c r="L199">
        <f>VLOOKUP($E199,Table1[],4,FALSE)</f>
        <v>120</v>
      </c>
      <c r="M199">
        <f>VLOOKUP($E199,Table1[],5,FALSE)</f>
        <v>162</v>
      </c>
      <c r="N199">
        <f t="shared" si="17"/>
        <v>1680</v>
      </c>
      <c r="O199">
        <f t="shared" si="18"/>
        <v>2109.2399999999998</v>
      </c>
      <c r="P199">
        <f t="shared" si="19"/>
        <v>429.23999999999978</v>
      </c>
    </row>
    <row r="200" spans="2:16" x14ac:dyDescent="0.25">
      <c r="B200" s="4">
        <v>44460</v>
      </c>
      <c r="C200" s="5">
        <f t="shared" si="15"/>
        <v>2021</v>
      </c>
      <c r="D200" s="5">
        <f t="shared" si="16"/>
        <v>3</v>
      </c>
      <c r="E200" s="5" t="s">
        <v>29</v>
      </c>
      <c r="F200" t="str">
        <f>VLOOKUP(E200,Table1[],2,FALSE)</f>
        <v>Category03</v>
      </c>
      <c r="G200" s="5">
        <v>7</v>
      </c>
      <c r="H200" s="5" t="s">
        <v>62</v>
      </c>
      <c r="I200" s="5" t="s">
        <v>64</v>
      </c>
      <c r="J200" s="6" cm="1">
        <f t="array" ref="J200">_xlfn.IFS(G200&gt;=10,7%,G200&gt;=7,5%,G200&lt;7,0%)</f>
        <v>0.05</v>
      </c>
      <c r="K200" t="str">
        <f>VLOOKUP($E200,Table1[],3,FALSE)</f>
        <v>Lt</v>
      </c>
      <c r="L200">
        <f>VLOOKUP($E200,Table1[],4,FALSE)</f>
        <v>61</v>
      </c>
      <c r="M200">
        <f>VLOOKUP($E200,Table1[],5,FALSE)</f>
        <v>76.25</v>
      </c>
      <c r="N200">
        <f t="shared" si="17"/>
        <v>427</v>
      </c>
      <c r="O200">
        <f t="shared" si="18"/>
        <v>507.0625</v>
      </c>
      <c r="P200">
        <f t="shared" si="19"/>
        <v>80.0625</v>
      </c>
    </row>
    <row r="201" spans="2:16" x14ac:dyDescent="0.25">
      <c r="B201" s="4">
        <v>44461</v>
      </c>
      <c r="C201" s="5">
        <f t="shared" si="15"/>
        <v>2021</v>
      </c>
      <c r="D201" s="5">
        <f t="shared" si="16"/>
        <v>3</v>
      </c>
      <c r="E201" s="5" t="s">
        <v>52</v>
      </c>
      <c r="F201" t="str">
        <f>VLOOKUP(E201,Table1[],2,FALSE)</f>
        <v>Category05</v>
      </c>
      <c r="G201" s="5">
        <v>2</v>
      </c>
      <c r="H201" s="5" t="s">
        <v>63</v>
      </c>
      <c r="I201" s="5" t="s">
        <v>64</v>
      </c>
      <c r="J201" s="6" cm="1">
        <f t="array" ref="J201">_xlfn.IFS(G201&gt;=10,7%,G201&gt;=7,5%,G201&lt;7,0%)</f>
        <v>0</v>
      </c>
      <c r="K201" t="str">
        <f>VLOOKUP($E201,Table1[],3,FALSE)</f>
        <v>Kg</v>
      </c>
      <c r="L201">
        <f>VLOOKUP($E201,Table1[],4,FALSE)</f>
        <v>90</v>
      </c>
      <c r="M201">
        <f>VLOOKUP($E201,Table1[],5,FALSE)</f>
        <v>115.2</v>
      </c>
      <c r="N201">
        <f t="shared" si="17"/>
        <v>180</v>
      </c>
      <c r="O201">
        <f t="shared" si="18"/>
        <v>230.4</v>
      </c>
      <c r="P201">
        <f t="shared" si="19"/>
        <v>50.400000000000006</v>
      </c>
    </row>
    <row r="202" spans="2:16" x14ac:dyDescent="0.25">
      <c r="B202" s="4">
        <v>44461</v>
      </c>
      <c r="C202" s="5">
        <f t="shared" si="15"/>
        <v>2021</v>
      </c>
      <c r="D202" s="5">
        <f t="shared" si="16"/>
        <v>3</v>
      </c>
      <c r="E202" s="5" t="s">
        <v>7</v>
      </c>
      <c r="F202" t="str">
        <f>VLOOKUP(E202,Table1[],2,FALSE)</f>
        <v>Category01</v>
      </c>
      <c r="G202" s="5">
        <v>4</v>
      </c>
      <c r="H202" s="5" t="s">
        <v>65</v>
      </c>
      <c r="I202" s="5" t="s">
        <v>64</v>
      </c>
      <c r="J202" s="6" cm="1">
        <f t="array" ref="J202">_xlfn.IFS(G202&gt;=10,7%,G202&gt;=7,5%,G202&lt;7,0%)</f>
        <v>0</v>
      </c>
      <c r="K202" t="str">
        <f>VLOOKUP($E202,Table1[],3,FALSE)</f>
        <v>Kg</v>
      </c>
      <c r="L202">
        <f>VLOOKUP($E202,Table1[],4,FALSE)</f>
        <v>105</v>
      </c>
      <c r="M202">
        <f>VLOOKUP($E202,Table1[],5,FALSE)</f>
        <v>142.80000000000001</v>
      </c>
      <c r="N202">
        <f t="shared" si="17"/>
        <v>420</v>
      </c>
      <c r="O202">
        <f t="shared" si="18"/>
        <v>571.20000000000005</v>
      </c>
      <c r="P202">
        <f t="shared" si="19"/>
        <v>151.20000000000005</v>
      </c>
    </row>
    <row r="203" spans="2:16" x14ac:dyDescent="0.25">
      <c r="B203" s="4">
        <v>44462</v>
      </c>
      <c r="C203" s="5">
        <f t="shared" si="15"/>
        <v>2021</v>
      </c>
      <c r="D203" s="5">
        <f t="shared" si="16"/>
        <v>3</v>
      </c>
      <c r="E203" s="5" t="s">
        <v>27</v>
      </c>
      <c r="F203" t="str">
        <f>VLOOKUP(E203,Table1[],2,FALSE)</f>
        <v>Category02</v>
      </c>
      <c r="G203" s="5">
        <v>12</v>
      </c>
      <c r="H203" s="5" t="s">
        <v>65</v>
      </c>
      <c r="I203" s="5" t="s">
        <v>64</v>
      </c>
      <c r="J203" s="6" cm="1">
        <f t="array" ref="J203">_xlfn.IFS(G203&gt;=10,7%,G203&gt;=7,5%,G203&lt;7,0%)</f>
        <v>7.0000000000000007E-2</v>
      </c>
      <c r="K203" t="str">
        <f>VLOOKUP($E203,Table1[],3,FALSE)</f>
        <v>No.</v>
      </c>
      <c r="L203">
        <f>VLOOKUP($E203,Table1[],4,FALSE)</f>
        <v>37</v>
      </c>
      <c r="M203">
        <f>VLOOKUP($E203,Table1[],5,FALSE)</f>
        <v>49.21</v>
      </c>
      <c r="N203">
        <f t="shared" si="17"/>
        <v>444</v>
      </c>
      <c r="O203">
        <f t="shared" si="18"/>
        <v>549.18359999999996</v>
      </c>
      <c r="P203">
        <f t="shared" si="19"/>
        <v>105.18359999999996</v>
      </c>
    </row>
    <row r="204" spans="2:16" x14ac:dyDescent="0.25">
      <c r="B204" s="4">
        <v>44462</v>
      </c>
      <c r="C204" s="5">
        <f t="shared" si="15"/>
        <v>2021</v>
      </c>
      <c r="D204" s="5">
        <f t="shared" si="16"/>
        <v>3</v>
      </c>
      <c r="E204" s="5" t="s">
        <v>31</v>
      </c>
      <c r="F204" t="str">
        <f>VLOOKUP(E204,Table1[],2,FALSE)</f>
        <v>Category03</v>
      </c>
      <c r="G204" s="5">
        <v>7</v>
      </c>
      <c r="H204" s="5" t="s">
        <v>63</v>
      </c>
      <c r="I204" s="5" t="s">
        <v>63</v>
      </c>
      <c r="J204" s="6" cm="1">
        <f t="array" ref="J204">_xlfn.IFS(G204&gt;=10,7%,G204&gt;=7,5%,G204&lt;7,0%)</f>
        <v>0.05</v>
      </c>
      <c r="K204" t="str">
        <f>VLOOKUP($E204,Table1[],3,FALSE)</f>
        <v>Ft</v>
      </c>
      <c r="L204">
        <f>VLOOKUP($E204,Table1[],4,FALSE)</f>
        <v>126</v>
      </c>
      <c r="M204">
        <f>VLOOKUP($E204,Table1[],5,FALSE)</f>
        <v>162.54</v>
      </c>
      <c r="N204">
        <f t="shared" si="17"/>
        <v>882</v>
      </c>
      <c r="O204">
        <f t="shared" si="18"/>
        <v>1080.8910000000001</v>
      </c>
      <c r="P204">
        <f t="shared" si="19"/>
        <v>198.89100000000008</v>
      </c>
    </row>
    <row r="205" spans="2:16" x14ac:dyDescent="0.25">
      <c r="B205" s="4">
        <v>44466</v>
      </c>
      <c r="C205" s="5">
        <f t="shared" si="15"/>
        <v>2021</v>
      </c>
      <c r="D205" s="5">
        <f t="shared" si="16"/>
        <v>3</v>
      </c>
      <c r="E205" s="5" t="s">
        <v>45</v>
      </c>
      <c r="F205" t="str">
        <f>VLOOKUP(E205,Table1[],2,FALSE)</f>
        <v>Category04</v>
      </c>
      <c r="G205" s="5">
        <v>1</v>
      </c>
      <c r="H205" s="5" t="s">
        <v>65</v>
      </c>
      <c r="I205" s="5" t="s">
        <v>64</v>
      </c>
      <c r="J205" s="6" cm="1">
        <f t="array" ref="J205">_xlfn.IFS(G205&gt;=10,7%,G205&gt;=7,5%,G205&lt;7,0%)</f>
        <v>0</v>
      </c>
      <c r="K205" t="str">
        <f>VLOOKUP($E205,Table1[],3,FALSE)</f>
        <v>Lt</v>
      </c>
      <c r="L205">
        <f>VLOOKUP($E205,Table1[],4,FALSE)</f>
        <v>55</v>
      </c>
      <c r="M205">
        <f>VLOOKUP($E205,Table1[],5,FALSE)</f>
        <v>58.3</v>
      </c>
      <c r="N205">
        <f t="shared" si="17"/>
        <v>55</v>
      </c>
      <c r="O205">
        <f t="shared" si="18"/>
        <v>58.3</v>
      </c>
      <c r="P205">
        <f t="shared" si="19"/>
        <v>3.2999999999999972</v>
      </c>
    </row>
    <row r="206" spans="2:16" x14ac:dyDescent="0.25">
      <c r="B206" s="4">
        <v>44469</v>
      </c>
      <c r="C206" s="5">
        <f t="shared" si="15"/>
        <v>2021</v>
      </c>
      <c r="D206" s="5">
        <f t="shared" si="16"/>
        <v>3</v>
      </c>
      <c r="E206" s="5" t="s">
        <v>23</v>
      </c>
      <c r="F206" t="str">
        <f>VLOOKUP(E206,Table1[],2,FALSE)</f>
        <v>Category02</v>
      </c>
      <c r="G206" s="5">
        <v>9</v>
      </c>
      <c r="H206" s="5" t="s">
        <v>63</v>
      </c>
      <c r="I206" s="5" t="s">
        <v>63</v>
      </c>
      <c r="J206" s="6" cm="1">
        <f t="array" ref="J206">_xlfn.IFS(G206&gt;=10,7%,G206&gt;=7,5%,G206&lt;7,0%)</f>
        <v>0.05</v>
      </c>
      <c r="K206" t="str">
        <f>VLOOKUP($E206,Table1[],3,FALSE)</f>
        <v>Kg</v>
      </c>
      <c r="L206">
        <f>VLOOKUP($E206,Table1[],4,FALSE)</f>
        <v>112</v>
      </c>
      <c r="M206">
        <f>VLOOKUP($E206,Table1[],5,FALSE)</f>
        <v>146.72</v>
      </c>
      <c r="N206">
        <f t="shared" si="17"/>
        <v>1008</v>
      </c>
      <c r="O206">
        <f t="shared" si="18"/>
        <v>1254.4560000000001</v>
      </c>
      <c r="P206">
        <f t="shared" si="19"/>
        <v>246.45600000000013</v>
      </c>
    </row>
    <row r="207" spans="2:16" x14ac:dyDescent="0.25">
      <c r="B207" s="4">
        <v>44469</v>
      </c>
      <c r="C207" s="5">
        <f t="shared" si="15"/>
        <v>2021</v>
      </c>
      <c r="D207" s="5">
        <f t="shared" si="16"/>
        <v>3</v>
      </c>
      <c r="E207" s="5" t="s">
        <v>13</v>
      </c>
      <c r="F207" t="str">
        <f>VLOOKUP(E207,Table1[],2,FALSE)</f>
        <v>Category01</v>
      </c>
      <c r="G207" s="5">
        <v>5</v>
      </c>
      <c r="H207" s="5" t="s">
        <v>63</v>
      </c>
      <c r="I207" s="5" t="s">
        <v>63</v>
      </c>
      <c r="J207" s="6" cm="1">
        <f t="array" ref="J207">_xlfn.IFS(G207&gt;=10,7%,G207&gt;=7,5%,G207&lt;7,0%)</f>
        <v>0</v>
      </c>
      <c r="K207" t="str">
        <f>VLOOKUP($E207,Table1[],3,FALSE)</f>
        <v>Kg</v>
      </c>
      <c r="L207">
        <f>VLOOKUP($E207,Table1[],4,FALSE)</f>
        <v>75</v>
      </c>
      <c r="M207">
        <f>VLOOKUP($E207,Table1[],5,FALSE)</f>
        <v>85.5</v>
      </c>
      <c r="N207">
        <f t="shared" si="17"/>
        <v>375</v>
      </c>
      <c r="O207">
        <f t="shared" si="18"/>
        <v>427.5</v>
      </c>
      <c r="P207">
        <f t="shared" si="19"/>
        <v>52.5</v>
      </c>
    </row>
    <row r="208" spans="2:16" x14ac:dyDescent="0.25">
      <c r="B208" s="4">
        <v>44470</v>
      </c>
      <c r="C208" s="5">
        <f t="shared" si="15"/>
        <v>2021</v>
      </c>
      <c r="D208" s="5">
        <f t="shared" si="16"/>
        <v>4</v>
      </c>
      <c r="E208" s="5" t="s">
        <v>41</v>
      </c>
      <c r="F208" t="str">
        <f>VLOOKUP(E208,Table1[],2,FALSE)</f>
        <v>Category04</v>
      </c>
      <c r="G208" s="5">
        <v>14</v>
      </c>
      <c r="H208" s="5" t="s">
        <v>63</v>
      </c>
      <c r="I208" s="5" t="s">
        <v>64</v>
      </c>
      <c r="J208" s="6" cm="1">
        <f t="array" ref="J208">_xlfn.IFS(G208&gt;=10,7%,G208&gt;=7,5%,G208&lt;7,0%)</f>
        <v>7.0000000000000007E-2</v>
      </c>
      <c r="K208" t="str">
        <f>VLOOKUP($E208,Table1[],3,FALSE)</f>
        <v>Ft</v>
      </c>
      <c r="L208">
        <f>VLOOKUP($E208,Table1[],4,FALSE)</f>
        <v>148</v>
      </c>
      <c r="M208">
        <f>VLOOKUP($E208,Table1[],5,FALSE)</f>
        <v>201.28</v>
      </c>
      <c r="N208">
        <f t="shared" si="17"/>
        <v>2072</v>
      </c>
      <c r="O208">
        <f t="shared" si="18"/>
        <v>2620.6656000000003</v>
      </c>
      <c r="P208">
        <f t="shared" si="19"/>
        <v>548.66560000000027</v>
      </c>
    </row>
    <row r="209" spans="2:16" x14ac:dyDescent="0.25">
      <c r="B209" s="4">
        <v>44471</v>
      </c>
      <c r="C209" s="5">
        <f t="shared" si="15"/>
        <v>2021</v>
      </c>
      <c r="D209" s="5">
        <f t="shared" si="16"/>
        <v>4</v>
      </c>
      <c r="E209" s="5" t="s">
        <v>23</v>
      </c>
      <c r="F209" t="str">
        <f>VLOOKUP(E209,Table1[],2,FALSE)</f>
        <v>Category02</v>
      </c>
      <c r="G209" s="5">
        <v>15</v>
      </c>
      <c r="H209" s="5" t="s">
        <v>65</v>
      </c>
      <c r="I209" s="5" t="s">
        <v>63</v>
      </c>
      <c r="J209" s="6" cm="1">
        <f t="array" ref="J209">_xlfn.IFS(G209&gt;=10,7%,G209&gt;=7,5%,G209&lt;7,0%)</f>
        <v>7.0000000000000007E-2</v>
      </c>
      <c r="K209" t="str">
        <f>VLOOKUP($E209,Table1[],3,FALSE)</f>
        <v>Kg</v>
      </c>
      <c r="L209">
        <f>VLOOKUP($E209,Table1[],4,FALSE)</f>
        <v>112</v>
      </c>
      <c r="M209">
        <f>VLOOKUP($E209,Table1[],5,FALSE)</f>
        <v>146.72</v>
      </c>
      <c r="N209">
        <f t="shared" si="17"/>
        <v>1680</v>
      </c>
      <c r="O209">
        <f t="shared" si="18"/>
        <v>2046.7440000000001</v>
      </c>
      <c r="P209">
        <f t="shared" si="19"/>
        <v>366.74400000000014</v>
      </c>
    </row>
    <row r="210" spans="2:16" x14ac:dyDescent="0.25">
      <c r="B210" s="4">
        <v>44472</v>
      </c>
      <c r="C210" s="5">
        <f t="shared" si="15"/>
        <v>2021</v>
      </c>
      <c r="D210" s="5">
        <f t="shared" si="16"/>
        <v>4</v>
      </c>
      <c r="E210" s="5" t="s">
        <v>28</v>
      </c>
      <c r="F210" t="str">
        <f>VLOOKUP(E210,Table1[],2,FALSE)</f>
        <v>Category02</v>
      </c>
      <c r="G210" s="5">
        <v>9</v>
      </c>
      <c r="H210" s="5" t="s">
        <v>65</v>
      </c>
      <c r="I210" s="5" t="s">
        <v>63</v>
      </c>
      <c r="J210" s="6" cm="1">
        <f t="array" ref="J210">_xlfn.IFS(G210&gt;=10,7%,G210&gt;=7,5%,G210&lt;7,0%)</f>
        <v>0.05</v>
      </c>
      <c r="K210" t="str">
        <f>VLOOKUP($E210,Table1[],3,FALSE)</f>
        <v>Ft</v>
      </c>
      <c r="L210">
        <f>VLOOKUP($E210,Table1[],4,FALSE)</f>
        <v>150</v>
      </c>
      <c r="M210">
        <f>VLOOKUP($E210,Table1[],5,FALSE)</f>
        <v>210</v>
      </c>
      <c r="N210">
        <f t="shared" si="17"/>
        <v>1350</v>
      </c>
      <c r="O210">
        <f t="shared" si="18"/>
        <v>1795.5</v>
      </c>
      <c r="P210">
        <f t="shared" si="19"/>
        <v>445.5</v>
      </c>
    </row>
    <row r="211" spans="2:16" x14ac:dyDescent="0.25">
      <c r="B211" s="4">
        <v>44475</v>
      </c>
      <c r="C211" s="5">
        <f t="shared" si="15"/>
        <v>2021</v>
      </c>
      <c r="D211" s="5">
        <f t="shared" si="16"/>
        <v>4</v>
      </c>
      <c r="E211" s="5" t="s">
        <v>46</v>
      </c>
      <c r="F211" t="str">
        <f>VLOOKUP(E211,Table1[],2,FALSE)</f>
        <v>Category04</v>
      </c>
      <c r="G211" s="5">
        <v>1</v>
      </c>
      <c r="H211" s="5" t="s">
        <v>65</v>
      </c>
      <c r="I211" s="5" t="s">
        <v>63</v>
      </c>
      <c r="J211" s="6" cm="1">
        <f t="array" ref="J211">_xlfn.IFS(G211&gt;=10,7%,G211&gt;=7,5%,G211&lt;7,0%)</f>
        <v>0</v>
      </c>
      <c r="K211" t="str">
        <f>VLOOKUP($E211,Table1[],3,FALSE)</f>
        <v>No.</v>
      </c>
      <c r="L211">
        <f>VLOOKUP($E211,Table1[],4,FALSE)</f>
        <v>5</v>
      </c>
      <c r="M211">
        <f>VLOOKUP($E211,Table1[],5,FALSE)</f>
        <v>6.7</v>
      </c>
      <c r="N211">
        <f t="shared" si="17"/>
        <v>5</v>
      </c>
      <c r="O211">
        <f t="shared" si="18"/>
        <v>6.7</v>
      </c>
      <c r="P211">
        <f t="shared" si="19"/>
        <v>1.7000000000000002</v>
      </c>
    </row>
    <row r="212" spans="2:16" x14ac:dyDescent="0.25">
      <c r="B212" s="4">
        <v>44475</v>
      </c>
      <c r="C212" s="5">
        <f t="shared" si="15"/>
        <v>2021</v>
      </c>
      <c r="D212" s="5">
        <f t="shared" si="16"/>
        <v>4</v>
      </c>
      <c r="E212" s="5" t="s">
        <v>47</v>
      </c>
      <c r="F212" t="str">
        <f>VLOOKUP(E212,Table1[],2,FALSE)</f>
        <v>Category04</v>
      </c>
      <c r="G212" s="5">
        <v>12</v>
      </c>
      <c r="H212" s="5" t="s">
        <v>63</v>
      </c>
      <c r="I212" s="5" t="s">
        <v>63</v>
      </c>
      <c r="J212" s="6" cm="1">
        <f t="array" ref="J212">_xlfn.IFS(G212&gt;=10,7%,G212&gt;=7,5%,G212&lt;7,0%)</f>
        <v>7.0000000000000007E-2</v>
      </c>
      <c r="K212" t="str">
        <f>VLOOKUP($E212,Table1[],3,FALSE)</f>
        <v>Kg</v>
      </c>
      <c r="L212">
        <f>VLOOKUP($E212,Table1[],4,FALSE)</f>
        <v>90</v>
      </c>
      <c r="M212">
        <f>VLOOKUP($E212,Table1[],5,FALSE)</f>
        <v>96.3</v>
      </c>
      <c r="N212">
        <f t="shared" si="17"/>
        <v>1080</v>
      </c>
      <c r="O212">
        <f t="shared" si="18"/>
        <v>1074.7079999999999</v>
      </c>
      <c r="P212">
        <f t="shared" si="19"/>
        <v>-5.2920000000001437</v>
      </c>
    </row>
    <row r="213" spans="2:16" x14ac:dyDescent="0.25">
      <c r="B213" s="4">
        <v>44476</v>
      </c>
      <c r="C213" s="5">
        <f t="shared" si="15"/>
        <v>2021</v>
      </c>
      <c r="D213" s="5">
        <f t="shared" si="16"/>
        <v>4</v>
      </c>
      <c r="E213" s="5" t="s">
        <v>36</v>
      </c>
      <c r="F213" t="str">
        <f>VLOOKUP(E213,Table1[],2,FALSE)</f>
        <v>Category04</v>
      </c>
      <c r="G213" s="5">
        <v>6</v>
      </c>
      <c r="H213" s="5" t="s">
        <v>65</v>
      </c>
      <c r="I213" s="5" t="s">
        <v>64</v>
      </c>
      <c r="J213" s="6" cm="1">
        <f t="array" ref="J213">_xlfn.IFS(G213&gt;=10,7%,G213&gt;=7,5%,G213&lt;7,0%)</f>
        <v>0</v>
      </c>
      <c r="K213" t="str">
        <f>VLOOKUP($E213,Table1[],3,FALSE)</f>
        <v>No.</v>
      </c>
      <c r="L213">
        <f>VLOOKUP($E213,Table1[],4,FALSE)</f>
        <v>18</v>
      </c>
      <c r="M213">
        <f>VLOOKUP($E213,Table1[],5,FALSE)</f>
        <v>24.66</v>
      </c>
      <c r="N213">
        <f t="shared" si="17"/>
        <v>108</v>
      </c>
      <c r="O213">
        <f t="shared" si="18"/>
        <v>147.96</v>
      </c>
      <c r="P213">
        <f t="shared" si="19"/>
        <v>39.960000000000008</v>
      </c>
    </row>
    <row r="214" spans="2:16" x14ac:dyDescent="0.25">
      <c r="B214" s="4">
        <v>44478</v>
      </c>
      <c r="C214" s="5">
        <f t="shared" si="15"/>
        <v>2021</v>
      </c>
      <c r="D214" s="5">
        <f t="shared" si="16"/>
        <v>4</v>
      </c>
      <c r="E214" s="5" t="s">
        <v>50</v>
      </c>
      <c r="F214" t="str">
        <f>VLOOKUP(E214,Table1[],2,FALSE)</f>
        <v>Category05</v>
      </c>
      <c r="G214" s="5">
        <v>5</v>
      </c>
      <c r="H214" s="5" t="s">
        <v>65</v>
      </c>
      <c r="I214" s="5" t="s">
        <v>64</v>
      </c>
      <c r="J214" s="6" cm="1">
        <f t="array" ref="J214">_xlfn.IFS(G214&gt;=10,7%,G214&gt;=7,5%,G214&lt;7,0%)</f>
        <v>0</v>
      </c>
      <c r="K214" t="str">
        <f>VLOOKUP($E214,Table1[],3,FALSE)</f>
        <v>Kg</v>
      </c>
      <c r="L214">
        <f>VLOOKUP($E214,Table1[],4,FALSE)</f>
        <v>72</v>
      </c>
      <c r="M214">
        <f>VLOOKUP($E214,Table1[],5,FALSE)</f>
        <v>79.92</v>
      </c>
      <c r="N214">
        <f t="shared" si="17"/>
        <v>360</v>
      </c>
      <c r="O214">
        <f t="shared" si="18"/>
        <v>399.6</v>
      </c>
      <c r="P214">
        <f t="shared" si="19"/>
        <v>39.600000000000023</v>
      </c>
    </row>
    <row r="215" spans="2:16" x14ac:dyDescent="0.25">
      <c r="B215" s="4">
        <v>44478</v>
      </c>
      <c r="C215" s="5">
        <f t="shared" si="15"/>
        <v>2021</v>
      </c>
      <c r="D215" s="5">
        <f t="shared" si="16"/>
        <v>4</v>
      </c>
      <c r="E215" s="5" t="s">
        <v>43</v>
      </c>
      <c r="F215" t="str">
        <f>VLOOKUP(E215,Table1[],2,FALSE)</f>
        <v>Category04</v>
      </c>
      <c r="G215" s="5">
        <v>11</v>
      </c>
      <c r="H215" s="5" t="s">
        <v>63</v>
      </c>
      <c r="I215" s="5" t="s">
        <v>64</v>
      </c>
      <c r="J215" s="6" cm="1">
        <f t="array" ref="J215">_xlfn.IFS(G215&gt;=10,7%,G215&gt;=7,5%,G215&lt;7,0%)</f>
        <v>7.0000000000000007E-2</v>
      </c>
      <c r="K215" t="str">
        <f>VLOOKUP($E215,Table1[],3,FALSE)</f>
        <v>Kg</v>
      </c>
      <c r="L215">
        <f>VLOOKUP($E215,Table1[],4,FALSE)</f>
        <v>89</v>
      </c>
      <c r="M215">
        <f>VLOOKUP($E215,Table1[],5,FALSE)</f>
        <v>117.48</v>
      </c>
      <c r="N215">
        <f t="shared" si="17"/>
        <v>979</v>
      </c>
      <c r="O215">
        <f t="shared" si="18"/>
        <v>1201.8204000000001</v>
      </c>
      <c r="P215">
        <f t="shared" si="19"/>
        <v>222.82040000000006</v>
      </c>
    </row>
    <row r="216" spans="2:16" x14ac:dyDescent="0.25">
      <c r="B216" s="4">
        <v>44479</v>
      </c>
      <c r="C216" s="5">
        <f t="shared" si="15"/>
        <v>2021</v>
      </c>
      <c r="D216" s="5">
        <f t="shared" si="16"/>
        <v>4</v>
      </c>
      <c r="E216" s="5" t="s">
        <v>46</v>
      </c>
      <c r="F216" t="str">
        <f>VLOOKUP(E216,Table1[],2,FALSE)</f>
        <v>Category04</v>
      </c>
      <c r="G216" s="5">
        <v>14</v>
      </c>
      <c r="H216" s="5" t="s">
        <v>65</v>
      </c>
      <c r="I216" s="5" t="s">
        <v>64</v>
      </c>
      <c r="J216" s="6" cm="1">
        <f t="array" ref="J216">_xlfn.IFS(G216&gt;=10,7%,G216&gt;=7,5%,G216&lt;7,0%)</f>
        <v>7.0000000000000007E-2</v>
      </c>
      <c r="K216" t="str">
        <f>VLOOKUP($E216,Table1[],3,FALSE)</f>
        <v>No.</v>
      </c>
      <c r="L216">
        <f>VLOOKUP($E216,Table1[],4,FALSE)</f>
        <v>5</v>
      </c>
      <c r="M216">
        <f>VLOOKUP($E216,Table1[],5,FALSE)</f>
        <v>6.7</v>
      </c>
      <c r="N216">
        <f t="shared" si="17"/>
        <v>70</v>
      </c>
      <c r="O216">
        <f t="shared" si="18"/>
        <v>87.233999999999995</v>
      </c>
      <c r="P216">
        <f t="shared" si="19"/>
        <v>17.233999999999995</v>
      </c>
    </row>
    <row r="217" spans="2:16" x14ac:dyDescent="0.25">
      <c r="B217" s="4">
        <v>44480</v>
      </c>
      <c r="C217" s="5">
        <f t="shared" si="15"/>
        <v>2021</v>
      </c>
      <c r="D217" s="5">
        <f t="shared" si="16"/>
        <v>4</v>
      </c>
      <c r="E217" s="5" t="s">
        <v>20</v>
      </c>
      <c r="F217" t="str">
        <f>VLOOKUP(E217,Table1[],2,FALSE)</f>
        <v>Category02</v>
      </c>
      <c r="G217" s="5">
        <v>15</v>
      </c>
      <c r="H217" s="5" t="s">
        <v>65</v>
      </c>
      <c r="I217" s="5" t="s">
        <v>64</v>
      </c>
      <c r="J217" s="6" cm="1">
        <f t="array" ref="J217">_xlfn.IFS(G217&gt;=10,7%,G217&gt;=7,5%,G217&lt;7,0%)</f>
        <v>7.0000000000000007E-2</v>
      </c>
      <c r="K217" t="str">
        <f>VLOOKUP($E217,Table1[],3,FALSE)</f>
        <v>Lt</v>
      </c>
      <c r="L217">
        <f>VLOOKUP($E217,Table1[],4,FALSE)</f>
        <v>44</v>
      </c>
      <c r="M217">
        <f>VLOOKUP($E217,Table1[],5,FALSE)</f>
        <v>48.4</v>
      </c>
      <c r="N217">
        <f t="shared" si="17"/>
        <v>660</v>
      </c>
      <c r="O217">
        <f t="shared" si="18"/>
        <v>675.18</v>
      </c>
      <c r="P217">
        <f t="shared" si="19"/>
        <v>15.17999999999995</v>
      </c>
    </row>
    <row r="218" spans="2:16" x14ac:dyDescent="0.25">
      <c r="B218" s="4">
        <v>44481</v>
      </c>
      <c r="C218" s="5">
        <f t="shared" si="15"/>
        <v>2021</v>
      </c>
      <c r="D218" s="5">
        <f t="shared" si="16"/>
        <v>4</v>
      </c>
      <c r="E218" s="5" t="s">
        <v>38</v>
      </c>
      <c r="F218" t="str">
        <f>VLOOKUP(E218,Table1[],2,FALSE)</f>
        <v>Category04</v>
      </c>
      <c r="G218" s="5">
        <v>8</v>
      </c>
      <c r="H218" s="5" t="s">
        <v>63</v>
      </c>
      <c r="I218" s="5" t="s">
        <v>63</v>
      </c>
      <c r="J218" s="6" cm="1">
        <f t="array" ref="J218">_xlfn.IFS(G218&gt;=10,7%,G218&gt;=7,5%,G218&lt;7,0%)</f>
        <v>0.05</v>
      </c>
      <c r="K218" t="str">
        <f>VLOOKUP($E218,Table1[],3,FALSE)</f>
        <v>Lt</v>
      </c>
      <c r="L218">
        <f>VLOOKUP($E218,Table1[],4,FALSE)</f>
        <v>48</v>
      </c>
      <c r="M218">
        <f>VLOOKUP($E218,Table1[],5,FALSE)</f>
        <v>57.120000000000005</v>
      </c>
      <c r="N218">
        <f t="shared" si="17"/>
        <v>384</v>
      </c>
      <c r="O218">
        <f t="shared" si="18"/>
        <v>434.11200000000002</v>
      </c>
      <c r="P218">
        <f t="shared" si="19"/>
        <v>50.112000000000023</v>
      </c>
    </row>
    <row r="219" spans="2:16" x14ac:dyDescent="0.25">
      <c r="B219" s="4">
        <v>44486</v>
      </c>
      <c r="C219" s="5">
        <f t="shared" si="15"/>
        <v>2021</v>
      </c>
      <c r="D219" s="5">
        <f t="shared" si="16"/>
        <v>4</v>
      </c>
      <c r="E219" s="5" t="s">
        <v>4</v>
      </c>
      <c r="F219" t="str">
        <f>VLOOKUP(E219,Table1[],2,FALSE)</f>
        <v>Category01</v>
      </c>
      <c r="G219" s="5">
        <v>13</v>
      </c>
      <c r="H219" s="5" t="s">
        <v>65</v>
      </c>
      <c r="I219" s="5" t="s">
        <v>63</v>
      </c>
      <c r="J219" s="6" cm="1">
        <f t="array" ref="J219">_xlfn.IFS(G219&gt;=10,7%,G219&gt;=7,5%,G219&lt;7,0%)</f>
        <v>7.0000000000000007E-2</v>
      </c>
      <c r="K219" t="str">
        <f>VLOOKUP($E219,Table1[],3,FALSE)</f>
        <v>Kg</v>
      </c>
      <c r="L219">
        <f>VLOOKUP($E219,Table1[],4,FALSE)</f>
        <v>98</v>
      </c>
      <c r="M219">
        <f>VLOOKUP($E219,Table1[],5,FALSE)</f>
        <v>103.88</v>
      </c>
      <c r="N219">
        <f t="shared" si="17"/>
        <v>1274</v>
      </c>
      <c r="O219">
        <f t="shared" si="18"/>
        <v>1255.9092000000001</v>
      </c>
      <c r="P219">
        <f t="shared" si="19"/>
        <v>-18.090799999999945</v>
      </c>
    </row>
    <row r="220" spans="2:16" x14ac:dyDescent="0.25">
      <c r="B220" s="4">
        <v>44487</v>
      </c>
      <c r="C220" s="5">
        <f t="shared" si="15"/>
        <v>2021</v>
      </c>
      <c r="D220" s="5">
        <f t="shared" si="16"/>
        <v>4</v>
      </c>
      <c r="E220" s="5" t="s">
        <v>35</v>
      </c>
      <c r="F220" t="str">
        <f>VLOOKUP(E220,Table1[],2,FALSE)</f>
        <v>Category03</v>
      </c>
      <c r="G220" s="5">
        <v>6</v>
      </c>
      <c r="H220" s="5" t="s">
        <v>63</v>
      </c>
      <c r="I220" s="5" t="s">
        <v>64</v>
      </c>
      <c r="J220" s="6" cm="1">
        <f t="array" ref="J220">_xlfn.IFS(G220&gt;=10,7%,G220&gt;=7,5%,G220&lt;7,0%)</f>
        <v>0</v>
      </c>
      <c r="K220" t="str">
        <f>VLOOKUP($E220,Table1[],3,FALSE)</f>
        <v>No.</v>
      </c>
      <c r="L220">
        <f>VLOOKUP($E220,Table1[],4,FALSE)</f>
        <v>7</v>
      </c>
      <c r="M220">
        <f>VLOOKUP($E220,Table1[],5,FALSE)</f>
        <v>8.33</v>
      </c>
      <c r="N220">
        <f t="shared" si="17"/>
        <v>42</v>
      </c>
      <c r="O220">
        <f t="shared" si="18"/>
        <v>49.980000000000004</v>
      </c>
      <c r="P220">
        <f t="shared" si="19"/>
        <v>7.980000000000004</v>
      </c>
    </row>
    <row r="221" spans="2:16" x14ac:dyDescent="0.25">
      <c r="B221" s="4">
        <v>44487</v>
      </c>
      <c r="C221" s="5">
        <f t="shared" si="15"/>
        <v>2021</v>
      </c>
      <c r="D221" s="5">
        <f t="shared" si="16"/>
        <v>4</v>
      </c>
      <c r="E221" s="5" t="s">
        <v>31</v>
      </c>
      <c r="F221" t="str">
        <f>VLOOKUP(E221,Table1[],2,FALSE)</f>
        <v>Category03</v>
      </c>
      <c r="G221" s="5">
        <v>13</v>
      </c>
      <c r="H221" s="5" t="s">
        <v>63</v>
      </c>
      <c r="I221" s="5" t="s">
        <v>64</v>
      </c>
      <c r="J221" s="6" cm="1">
        <f t="array" ref="J221">_xlfn.IFS(G221&gt;=10,7%,G221&gt;=7,5%,G221&lt;7,0%)</f>
        <v>7.0000000000000007E-2</v>
      </c>
      <c r="K221" t="str">
        <f>VLOOKUP($E221,Table1[],3,FALSE)</f>
        <v>Ft</v>
      </c>
      <c r="L221">
        <f>VLOOKUP($E221,Table1[],4,FALSE)</f>
        <v>126</v>
      </c>
      <c r="M221">
        <f>VLOOKUP($E221,Table1[],5,FALSE)</f>
        <v>162.54</v>
      </c>
      <c r="N221">
        <f t="shared" si="17"/>
        <v>1638</v>
      </c>
      <c r="O221">
        <f t="shared" si="18"/>
        <v>1965.1086</v>
      </c>
      <c r="P221">
        <f t="shared" si="19"/>
        <v>327.10860000000002</v>
      </c>
    </row>
    <row r="222" spans="2:16" x14ac:dyDescent="0.25">
      <c r="B222" s="4">
        <v>44491</v>
      </c>
      <c r="C222" s="5">
        <f t="shared" si="15"/>
        <v>2021</v>
      </c>
      <c r="D222" s="5">
        <f t="shared" si="16"/>
        <v>4</v>
      </c>
      <c r="E222" s="5" t="s">
        <v>20</v>
      </c>
      <c r="F222" t="str">
        <f>VLOOKUP(E222,Table1[],2,FALSE)</f>
        <v>Category02</v>
      </c>
      <c r="G222" s="5">
        <v>7</v>
      </c>
      <c r="H222" s="5" t="s">
        <v>65</v>
      </c>
      <c r="I222" s="5" t="s">
        <v>64</v>
      </c>
      <c r="J222" s="6" cm="1">
        <f t="array" ref="J222">_xlfn.IFS(G222&gt;=10,7%,G222&gt;=7,5%,G222&lt;7,0%)</f>
        <v>0.05</v>
      </c>
      <c r="K222" t="str">
        <f>VLOOKUP($E222,Table1[],3,FALSE)</f>
        <v>Lt</v>
      </c>
      <c r="L222">
        <f>VLOOKUP($E222,Table1[],4,FALSE)</f>
        <v>44</v>
      </c>
      <c r="M222">
        <f>VLOOKUP($E222,Table1[],5,FALSE)</f>
        <v>48.4</v>
      </c>
      <c r="N222">
        <f t="shared" si="17"/>
        <v>308</v>
      </c>
      <c r="O222">
        <f t="shared" si="18"/>
        <v>321.86</v>
      </c>
      <c r="P222">
        <f t="shared" si="19"/>
        <v>13.860000000000014</v>
      </c>
    </row>
    <row r="223" spans="2:16" x14ac:dyDescent="0.25">
      <c r="B223" s="4">
        <v>44491</v>
      </c>
      <c r="C223" s="5">
        <f t="shared" si="15"/>
        <v>2021</v>
      </c>
      <c r="D223" s="5">
        <f t="shared" si="16"/>
        <v>4</v>
      </c>
      <c r="E223" s="5" t="s">
        <v>34</v>
      </c>
      <c r="F223" t="str">
        <f>VLOOKUP(E223,Table1[],2,FALSE)</f>
        <v>Category03</v>
      </c>
      <c r="G223" s="5">
        <v>13</v>
      </c>
      <c r="H223" s="5" t="s">
        <v>63</v>
      </c>
      <c r="I223" s="5" t="s">
        <v>64</v>
      </c>
      <c r="J223" s="6" cm="1">
        <f t="array" ref="J223">_xlfn.IFS(G223&gt;=10,7%,G223&gt;=7,5%,G223&lt;7,0%)</f>
        <v>7.0000000000000007E-2</v>
      </c>
      <c r="K223" t="str">
        <f>VLOOKUP($E223,Table1[],3,FALSE)</f>
        <v>Ft</v>
      </c>
      <c r="L223">
        <f>VLOOKUP($E223,Table1[],4,FALSE)</f>
        <v>144</v>
      </c>
      <c r="M223">
        <f>VLOOKUP($E223,Table1[],5,FALSE)</f>
        <v>156.96</v>
      </c>
      <c r="N223">
        <f t="shared" si="17"/>
        <v>1872</v>
      </c>
      <c r="O223">
        <f t="shared" si="18"/>
        <v>1897.6464000000001</v>
      </c>
      <c r="P223">
        <f t="shared" si="19"/>
        <v>25.646400000000085</v>
      </c>
    </row>
    <row r="224" spans="2:16" x14ac:dyDescent="0.25">
      <c r="B224" s="4">
        <v>44491</v>
      </c>
      <c r="C224" s="5">
        <f t="shared" si="15"/>
        <v>2021</v>
      </c>
      <c r="D224" s="5">
        <f t="shared" si="16"/>
        <v>4</v>
      </c>
      <c r="E224" s="5" t="s">
        <v>16</v>
      </c>
      <c r="F224" t="str">
        <f>VLOOKUP(E224,Table1[],2,FALSE)</f>
        <v>Category01</v>
      </c>
      <c r="G224" s="5">
        <v>1</v>
      </c>
      <c r="H224" s="5" t="s">
        <v>65</v>
      </c>
      <c r="I224" s="5" t="s">
        <v>64</v>
      </c>
      <c r="J224" s="6" cm="1">
        <f t="array" ref="J224">_xlfn.IFS(G224&gt;=10,7%,G224&gt;=7,5%,G224&lt;7,0%)</f>
        <v>0</v>
      </c>
      <c r="K224" t="str">
        <f>VLOOKUP($E224,Table1[],3,FALSE)</f>
        <v>No.</v>
      </c>
      <c r="L224">
        <f>VLOOKUP($E224,Table1[],4,FALSE)</f>
        <v>6</v>
      </c>
      <c r="M224">
        <f>VLOOKUP($E224,Table1[],5,FALSE)</f>
        <v>7.8599999999999994</v>
      </c>
      <c r="N224">
        <f t="shared" si="17"/>
        <v>6</v>
      </c>
      <c r="O224">
        <f t="shared" si="18"/>
        <v>7.8599999999999994</v>
      </c>
      <c r="P224">
        <f t="shared" si="19"/>
        <v>1.8599999999999994</v>
      </c>
    </row>
    <row r="225" spans="2:16" x14ac:dyDescent="0.25">
      <c r="B225" s="4">
        <v>44493</v>
      </c>
      <c r="C225" s="5">
        <f t="shared" si="15"/>
        <v>2021</v>
      </c>
      <c r="D225" s="5">
        <f t="shared" si="16"/>
        <v>4</v>
      </c>
      <c r="E225" s="5" t="s">
        <v>20</v>
      </c>
      <c r="F225" t="str">
        <f>VLOOKUP(E225,Table1[],2,FALSE)</f>
        <v>Category02</v>
      </c>
      <c r="G225" s="5">
        <v>3</v>
      </c>
      <c r="H225" s="5" t="s">
        <v>62</v>
      </c>
      <c r="I225" s="5" t="s">
        <v>64</v>
      </c>
      <c r="J225" s="6" cm="1">
        <f t="array" ref="J225">_xlfn.IFS(G225&gt;=10,7%,G225&gt;=7,5%,G225&lt;7,0%)</f>
        <v>0</v>
      </c>
      <c r="K225" t="str">
        <f>VLOOKUP($E225,Table1[],3,FALSE)</f>
        <v>Lt</v>
      </c>
      <c r="L225">
        <f>VLOOKUP($E225,Table1[],4,FALSE)</f>
        <v>44</v>
      </c>
      <c r="M225">
        <f>VLOOKUP($E225,Table1[],5,FALSE)</f>
        <v>48.4</v>
      </c>
      <c r="N225">
        <f t="shared" si="17"/>
        <v>132</v>
      </c>
      <c r="O225">
        <f t="shared" si="18"/>
        <v>145.19999999999999</v>
      </c>
      <c r="P225">
        <f t="shared" si="19"/>
        <v>13.199999999999989</v>
      </c>
    </row>
    <row r="226" spans="2:16" x14ac:dyDescent="0.25">
      <c r="B226" s="4">
        <v>44494</v>
      </c>
      <c r="C226" s="5">
        <f t="shared" si="15"/>
        <v>2021</v>
      </c>
      <c r="D226" s="5">
        <f t="shared" si="16"/>
        <v>4</v>
      </c>
      <c r="E226" s="5" t="s">
        <v>56</v>
      </c>
      <c r="F226" t="str">
        <f>VLOOKUP(E226,Table1[],2,FALSE)</f>
        <v>Category05</v>
      </c>
      <c r="G226" s="5">
        <v>9</v>
      </c>
      <c r="H226" s="5" t="s">
        <v>63</v>
      </c>
      <c r="I226" s="5" t="s">
        <v>64</v>
      </c>
      <c r="J226" s="6" cm="1">
        <f t="array" ref="J226">_xlfn.IFS(G226&gt;=10,7%,G226&gt;=7,5%,G226&lt;7,0%)</f>
        <v>0.05</v>
      </c>
      <c r="K226" t="str">
        <f>VLOOKUP($E226,Table1[],3,FALSE)</f>
        <v>Kg</v>
      </c>
      <c r="L226">
        <f>VLOOKUP($E226,Table1[],4,FALSE)</f>
        <v>76</v>
      </c>
      <c r="M226">
        <f>VLOOKUP($E226,Table1[],5,FALSE)</f>
        <v>82.08</v>
      </c>
      <c r="N226">
        <f t="shared" si="17"/>
        <v>684</v>
      </c>
      <c r="O226">
        <f t="shared" si="18"/>
        <v>701.78399999999999</v>
      </c>
      <c r="P226">
        <f t="shared" si="19"/>
        <v>17.783999999999992</v>
      </c>
    </row>
    <row r="227" spans="2:16" x14ac:dyDescent="0.25">
      <c r="B227" s="4">
        <v>44495</v>
      </c>
      <c r="C227" s="5">
        <f t="shared" si="15"/>
        <v>2021</v>
      </c>
      <c r="D227" s="5">
        <f t="shared" si="16"/>
        <v>4</v>
      </c>
      <c r="E227" s="5" t="s">
        <v>9</v>
      </c>
      <c r="F227" t="str">
        <f>VLOOKUP(E227,Table1[],2,FALSE)</f>
        <v>Category01</v>
      </c>
      <c r="G227" s="5">
        <v>6</v>
      </c>
      <c r="H227" s="5" t="s">
        <v>62</v>
      </c>
      <c r="I227" s="5" t="s">
        <v>64</v>
      </c>
      <c r="J227" s="6" cm="1">
        <f t="array" ref="J227">_xlfn.IFS(G227&gt;=10,7%,G227&gt;=7,5%,G227&lt;7,0%)</f>
        <v>0</v>
      </c>
      <c r="K227" t="str">
        <f>VLOOKUP($E227,Table1[],3,FALSE)</f>
        <v>Lt</v>
      </c>
      <c r="L227">
        <f>VLOOKUP($E227,Table1[],4,FALSE)</f>
        <v>44</v>
      </c>
      <c r="M227">
        <f>VLOOKUP($E227,Table1[],5,FALSE)</f>
        <v>48.84</v>
      </c>
      <c r="N227">
        <f t="shared" si="17"/>
        <v>264</v>
      </c>
      <c r="O227">
        <f t="shared" si="18"/>
        <v>293.04000000000002</v>
      </c>
      <c r="P227">
        <f t="shared" si="19"/>
        <v>29.04000000000002</v>
      </c>
    </row>
    <row r="228" spans="2:16" x14ac:dyDescent="0.25">
      <c r="B228" s="4">
        <v>44497</v>
      </c>
      <c r="C228" s="5">
        <f t="shared" si="15"/>
        <v>2021</v>
      </c>
      <c r="D228" s="5">
        <f t="shared" si="16"/>
        <v>4</v>
      </c>
      <c r="E228" s="5" t="s">
        <v>15</v>
      </c>
      <c r="F228" t="str">
        <f>VLOOKUP(E228,Table1[],2,FALSE)</f>
        <v>Category01</v>
      </c>
      <c r="G228" s="5">
        <v>1</v>
      </c>
      <c r="H228" s="5" t="s">
        <v>65</v>
      </c>
      <c r="I228" s="5" t="s">
        <v>64</v>
      </c>
      <c r="J228" s="6" cm="1">
        <f t="array" ref="J228">_xlfn.IFS(G228&gt;=10,7%,G228&gt;=7,5%,G228&lt;7,0%)</f>
        <v>0</v>
      </c>
      <c r="K228" t="str">
        <f>VLOOKUP($E228,Table1[],3,FALSE)</f>
        <v>Kg</v>
      </c>
      <c r="L228">
        <f>VLOOKUP($E228,Table1[],4,FALSE)</f>
        <v>83</v>
      </c>
      <c r="M228">
        <f>VLOOKUP($E228,Table1[],5,FALSE)</f>
        <v>94.62</v>
      </c>
      <c r="N228">
        <f t="shared" si="17"/>
        <v>83</v>
      </c>
      <c r="O228">
        <f t="shared" si="18"/>
        <v>94.62</v>
      </c>
      <c r="P228">
        <f t="shared" si="19"/>
        <v>11.620000000000005</v>
      </c>
    </row>
    <row r="229" spans="2:16" x14ac:dyDescent="0.25">
      <c r="B229" s="4">
        <v>44498</v>
      </c>
      <c r="C229" s="5">
        <f t="shared" si="15"/>
        <v>2021</v>
      </c>
      <c r="D229" s="5">
        <f t="shared" si="16"/>
        <v>4</v>
      </c>
      <c r="E229" s="5" t="s">
        <v>50</v>
      </c>
      <c r="F229" t="str">
        <f>VLOOKUP(E229,Table1[],2,FALSE)</f>
        <v>Category05</v>
      </c>
      <c r="G229" s="5">
        <v>14</v>
      </c>
      <c r="H229" s="5" t="s">
        <v>63</v>
      </c>
      <c r="I229" s="5" t="s">
        <v>63</v>
      </c>
      <c r="J229" s="6" cm="1">
        <f t="array" ref="J229">_xlfn.IFS(G229&gt;=10,7%,G229&gt;=7,5%,G229&lt;7,0%)</f>
        <v>7.0000000000000007E-2</v>
      </c>
      <c r="K229" t="str">
        <f>VLOOKUP($E229,Table1[],3,FALSE)</f>
        <v>Kg</v>
      </c>
      <c r="L229">
        <f>VLOOKUP($E229,Table1[],4,FALSE)</f>
        <v>72</v>
      </c>
      <c r="M229">
        <f>VLOOKUP($E229,Table1[],5,FALSE)</f>
        <v>79.92</v>
      </c>
      <c r="N229">
        <f t="shared" si="17"/>
        <v>1008</v>
      </c>
      <c r="O229">
        <f t="shared" si="18"/>
        <v>1040.5584000000001</v>
      </c>
      <c r="P229">
        <f t="shared" si="19"/>
        <v>32.55840000000012</v>
      </c>
    </row>
    <row r="230" spans="2:16" x14ac:dyDescent="0.25">
      <c r="B230" s="4">
        <v>44500</v>
      </c>
      <c r="C230" s="5">
        <f t="shared" si="15"/>
        <v>2021</v>
      </c>
      <c r="D230" s="5">
        <f t="shared" si="16"/>
        <v>4</v>
      </c>
      <c r="E230" s="5" t="s">
        <v>31</v>
      </c>
      <c r="F230" t="str">
        <f>VLOOKUP(E230,Table1[],2,FALSE)</f>
        <v>Category03</v>
      </c>
      <c r="G230" s="5">
        <v>6</v>
      </c>
      <c r="H230" s="5" t="s">
        <v>63</v>
      </c>
      <c r="I230" s="5" t="s">
        <v>64</v>
      </c>
      <c r="J230" s="6" cm="1">
        <f t="array" ref="J230">_xlfn.IFS(G230&gt;=10,7%,G230&gt;=7,5%,G230&lt;7,0%)</f>
        <v>0</v>
      </c>
      <c r="K230" t="str">
        <f>VLOOKUP($E230,Table1[],3,FALSE)</f>
        <v>Ft</v>
      </c>
      <c r="L230">
        <f>VLOOKUP($E230,Table1[],4,FALSE)</f>
        <v>126</v>
      </c>
      <c r="M230">
        <f>VLOOKUP($E230,Table1[],5,FALSE)</f>
        <v>162.54</v>
      </c>
      <c r="N230">
        <f t="shared" si="17"/>
        <v>756</v>
      </c>
      <c r="O230">
        <f t="shared" si="18"/>
        <v>975.24</v>
      </c>
      <c r="P230">
        <f t="shared" si="19"/>
        <v>219.24</v>
      </c>
    </row>
    <row r="231" spans="2:16" x14ac:dyDescent="0.25">
      <c r="B231" s="4">
        <v>44503</v>
      </c>
      <c r="C231" s="5">
        <f t="shared" si="15"/>
        <v>2021</v>
      </c>
      <c r="D231" s="5">
        <f t="shared" si="16"/>
        <v>4</v>
      </c>
      <c r="E231" s="5" t="s">
        <v>22</v>
      </c>
      <c r="F231" t="str">
        <f>VLOOKUP(E231,Table1[],2,FALSE)</f>
        <v>Category02</v>
      </c>
      <c r="G231" s="5">
        <v>12</v>
      </c>
      <c r="H231" s="5" t="s">
        <v>65</v>
      </c>
      <c r="I231" s="5" t="s">
        <v>64</v>
      </c>
      <c r="J231" s="6" cm="1">
        <f t="array" ref="J231">_xlfn.IFS(G231&gt;=10,7%,G231&gt;=7,5%,G231&lt;7,0%)</f>
        <v>7.0000000000000007E-2</v>
      </c>
      <c r="K231" t="str">
        <f>VLOOKUP($E231,Table1[],3,FALSE)</f>
        <v>Kg</v>
      </c>
      <c r="L231">
        <f>VLOOKUP($E231,Table1[],4,FALSE)</f>
        <v>112</v>
      </c>
      <c r="M231">
        <f>VLOOKUP($E231,Table1[],5,FALSE)</f>
        <v>122.08</v>
      </c>
      <c r="N231">
        <f t="shared" si="17"/>
        <v>1344</v>
      </c>
      <c r="O231">
        <f t="shared" si="18"/>
        <v>1362.4128000000001</v>
      </c>
      <c r="P231">
        <f t="shared" si="19"/>
        <v>18.412800000000061</v>
      </c>
    </row>
    <row r="232" spans="2:16" x14ac:dyDescent="0.25">
      <c r="B232" s="4">
        <v>44506</v>
      </c>
      <c r="C232" s="5">
        <f t="shared" si="15"/>
        <v>2021</v>
      </c>
      <c r="D232" s="5">
        <f t="shared" si="16"/>
        <v>4</v>
      </c>
      <c r="E232" s="5" t="s">
        <v>47</v>
      </c>
      <c r="F232" t="str">
        <f>VLOOKUP(E232,Table1[],2,FALSE)</f>
        <v>Category04</v>
      </c>
      <c r="G232" s="5">
        <v>10</v>
      </c>
      <c r="H232" s="5" t="s">
        <v>65</v>
      </c>
      <c r="I232" s="5" t="s">
        <v>63</v>
      </c>
      <c r="J232" s="6" cm="1">
        <f t="array" ref="J232">_xlfn.IFS(G232&gt;=10,7%,G232&gt;=7,5%,G232&lt;7,0%)</f>
        <v>7.0000000000000007E-2</v>
      </c>
      <c r="K232" t="str">
        <f>VLOOKUP($E232,Table1[],3,FALSE)</f>
        <v>Kg</v>
      </c>
      <c r="L232">
        <f>VLOOKUP($E232,Table1[],4,FALSE)</f>
        <v>90</v>
      </c>
      <c r="M232">
        <f>VLOOKUP($E232,Table1[],5,FALSE)</f>
        <v>96.3</v>
      </c>
      <c r="N232">
        <f t="shared" si="17"/>
        <v>900</v>
      </c>
      <c r="O232">
        <f t="shared" si="18"/>
        <v>895.59</v>
      </c>
      <c r="P232">
        <f t="shared" si="19"/>
        <v>-4.4099999999999682</v>
      </c>
    </row>
    <row r="233" spans="2:16" x14ac:dyDescent="0.25">
      <c r="B233" s="4">
        <v>44508</v>
      </c>
      <c r="C233" s="5">
        <f t="shared" si="15"/>
        <v>2021</v>
      </c>
      <c r="D233" s="5">
        <f t="shared" si="16"/>
        <v>4</v>
      </c>
      <c r="E233" s="5" t="s">
        <v>14</v>
      </c>
      <c r="F233" t="str">
        <f>VLOOKUP(E233,Table1[],2,FALSE)</f>
        <v>Category01</v>
      </c>
      <c r="G233" s="5">
        <v>15</v>
      </c>
      <c r="H233" s="5" t="s">
        <v>65</v>
      </c>
      <c r="I233" s="5" t="s">
        <v>63</v>
      </c>
      <c r="J233" s="6" cm="1">
        <f t="array" ref="J233">_xlfn.IFS(G233&gt;=10,7%,G233&gt;=7,5%,G233&lt;7,0%)</f>
        <v>7.0000000000000007E-2</v>
      </c>
      <c r="K233" t="str">
        <f>VLOOKUP($E233,Table1[],3,FALSE)</f>
        <v>Lt</v>
      </c>
      <c r="L233">
        <f>VLOOKUP($E233,Table1[],4,FALSE)</f>
        <v>43</v>
      </c>
      <c r="M233">
        <f>VLOOKUP($E233,Table1[],5,FALSE)</f>
        <v>47.730000000000004</v>
      </c>
      <c r="N233">
        <f t="shared" si="17"/>
        <v>645</v>
      </c>
      <c r="O233">
        <f t="shared" si="18"/>
        <v>665.83350000000007</v>
      </c>
      <c r="P233">
        <f t="shared" si="19"/>
        <v>20.833500000000072</v>
      </c>
    </row>
    <row r="234" spans="2:16" x14ac:dyDescent="0.25">
      <c r="B234" s="4">
        <v>44510</v>
      </c>
      <c r="C234" s="5">
        <f t="shared" si="15"/>
        <v>2021</v>
      </c>
      <c r="D234" s="5">
        <f t="shared" si="16"/>
        <v>4</v>
      </c>
      <c r="E234" s="5" t="s">
        <v>54</v>
      </c>
      <c r="F234" t="str">
        <f>VLOOKUP(E234,Table1[],2,FALSE)</f>
        <v>Category05</v>
      </c>
      <c r="G234" s="5">
        <v>6</v>
      </c>
      <c r="H234" s="5" t="s">
        <v>63</v>
      </c>
      <c r="I234" s="5" t="s">
        <v>64</v>
      </c>
      <c r="J234" s="6" cm="1">
        <f t="array" ref="J234">_xlfn.IFS(G234&gt;=10,7%,G234&gt;=7,5%,G234&lt;7,0%)</f>
        <v>0</v>
      </c>
      <c r="K234" t="str">
        <f>VLOOKUP($E234,Table1[],3,FALSE)</f>
        <v>Ft</v>
      </c>
      <c r="L234">
        <f>VLOOKUP($E234,Table1[],4,FALSE)</f>
        <v>120</v>
      </c>
      <c r="M234">
        <f>VLOOKUP($E234,Table1[],5,FALSE)</f>
        <v>162</v>
      </c>
      <c r="N234">
        <f t="shared" si="17"/>
        <v>720</v>
      </c>
      <c r="O234">
        <f t="shared" si="18"/>
        <v>972</v>
      </c>
      <c r="P234">
        <f t="shared" si="19"/>
        <v>252</v>
      </c>
    </row>
    <row r="235" spans="2:16" x14ac:dyDescent="0.25">
      <c r="B235" s="4">
        <v>44511</v>
      </c>
      <c r="C235" s="5">
        <f t="shared" si="15"/>
        <v>2021</v>
      </c>
      <c r="D235" s="5">
        <f t="shared" si="16"/>
        <v>4</v>
      </c>
      <c r="E235" s="5" t="s">
        <v>52</v>
      </c>
      <c r="F235" t="str">
        <f>VLOOKUP(E235,Table1[],2,FALSE)</f>
        <v>Category05</v>
      </c>
      <c r="G235" s="5">
        <v>12</v>
      </c>
      <c r="H235" s="5" t="s">
        <v>62</v>
      </c>
      <c r="I235" s="5" t="s">
        <v>63</v>
      </c>
      <c r="J235" s="6" cm="1">
        <f t="array" ref="J235">_xlfn.IFS(G235&gt;=10,7%,G235&gt;=7,5%,G235&lt;7,0%)</f>
        <v>7.0000000000000007E-2</v>
      </c>
      <c r="K235" t="str">
        <f>VLOOKUP($E235,Table1[],3,FALSE)</f>
        <v>Kg</v>
      </c>
      <c r="L235">
        <f>VLOOKUP($E235,Table1[],4,FALSE)</f>
        <v>90</v>
      </c>
      <c r="M235">
        <f>VLOOKUP($E235,Table1[],5,FALSE)</f>
        <v>115.2</v>
      </c>
      <c r="N235">
        <f t="shared" si="17"/>
        <v>1080</v>
      </c>
      <c r="O235">
        <f t="shared" si="18"/>
        <v>1285.6320000000001</v>
      </c>
      <c r="P235">
        <f t="shared" si="19"/>
        <v>205.63200000000006</v>
      </c>
    </row>
    <row r="236" spans="2:16" x14ac:dyDescent="0.25">
      <c r="B236" s="4">
        <v>44512</v>
      </c>
      <c r="C236" s="5">
        <f t="shared" si="15"/>
        <v>2021</v>
      </c>
      <c r="D236" s="5">
        <f t="shared" si="16"/>
        <v>4</v>
      </c>
      <c r="E236" s="5" t="s">
        <v>18</v>
      </c>
      <c r="F236" t="str">
        <f>VLOOKUP(E236,Table1[],2,FALSE)</f>
        <v>Category02</v>
      </c>
      <c r="G236" s="5">
        <v>3</v>
      </c>
      <c r="H236" s="5" t="s">
        <v>63</v>
      </c>
      <c r="I236" s="5" t="s">
        <v>64</v>
      </c>
      <c r="J236" s="6" cm="1">
        <f t="array" ref="J236">_xlfn.IFS(G236&gt;=10,7%,G236&gt;=7,5%,G236&lt;7,0%)</f>
        <v>0</v>
      </c>
      <c r="K236" t="str">
        <f>VLOOKUP($E236,Table1[],3,FALSE)</f>
        <v>Ft</v>
      </c>
      <c r="L236">
        <f>VLOOKUP($E236,Table1[],4,FALSE)</f>
        <v>148</v>
      </c>
      <c r="M236">
        <f>VLOOKUP($E236,Table1[],5,FALSE)</f>
        <v>164.28</v>
      </c>
      <c r="N236">
        <f t="shared" si="17"/>
        <v>444</v>
      </c>
      <c r="O236">
        <f t="shared" si="18"/>
        <v>492.84000000000003</v>
      </c>
      <c r="P236">
        <f t="shared" si="19"/>
        <v>48.840000000000032</v>
      </c>
    </row>
    <row r="237" spans="2:16" x14ac:dyDescent="0.25">
      <c r="B237" s="4">
        <v>44520</v>
      </c>
      <c r="C237" s="5">
        <f t="shared" si="15"/>
        <v>2021</v>
      </c>
      <c r="D237" s="5">
        <f t="shared" si="16"/>
        <v>4</v>
      </c>
      <c r="E237" s="5" t="s">
        <v>45</v>
      </c>
      <c r="F237" t="str">
        <f>VLOOKUP(E237,Table1[],2,FALSE)</f>
        <v>Category04</v>
      </c>
      <c r="G237" s="5">
        <v>14</v>
      </c>
      <c r="H237" s="5" t="s">
        <v>63</v>
      </c>
      <c r="I237" s="5" t="s">
        <v>63</v>
      </c>
      <c r="J237" s="6" cm="1">
        <f t="array" ref="J237">_xlfn.IFS(G237&gt;=10,7%,G237&gt;=7,5%,G237&lt;7,0%)</f>
        <v>7.0000000000000007E-2</v>
      </c>
      <c r="K237" t="str">
        <f>VLOOKUP($E237,Table1[],3,FALSE)</f>
        <v>Lt</v>
      </c>
      <c r="L237">
        <f>VLOOKUP($E237,Table1[],4,FALSE)</f>
        <v>55</v>
      </c>
      <c r="M237">
        <f>VLOOKUP($E237,Table1[],5,FALSE)</f>
        <v>58.3</v>
      </c>
      <c r="N237">
        <f t="shared" si="17"/>
        <v>770</v>
      </c>
      <c r="O237">
        <f t="shared" si="18"/>
        <v>759.06599999999992</v>
      </c>
      <c r="P237">
        <f t="shared" si="19"/>
        <v>-10.934000000000083</v>
      </c>
    </row>
    <row r="238" spans="2:16" x14ac:dyDescent="0.25">
      <c r="B238" s="4">
        <v>44520</v>
      </c>
      <c r="C238" s="5">
        <f t="shared" si="15"/>
        <v>2021</v>
      </c>
      <c r="D238" s="5">
        <f t="shared" si="16"/>
        <v>4</v>
      </c>
      <c r="E238" s="5" t="s">
        <v>15</v>
      </c>
      <c r="F238" t="str">
        <f>VLOOKUP(E238,Table1[],2,FALSE)</f>
        <v>Category01</v>
      </c>
      <c r="G238" s="5">
        <v>11</v>
      </c>
      <c r="H238" s="5" t="s">
        <v>63</v>
      </c>
      <c r="I238" s="5" t="s">
        <v>64</v>
      </c>
      <c r="J238" s="6" cm="1">
        <f t="array" ref="J238">_xlfn.IFS(G238&gt;=10,7%,G238&gt;=7,5%,G238&lt;7,0%)</f>
        <v>7.0000000000000007E-2</v>
      </c>
      <c r="K238" t="str">
        <f>VLOOKUP($E238,Table1[],3,FALSE)</f>
        <v>Kg</v>
      </c>
      <c r="L238">
        <f>VLOOKUP($E238,Table1[],4,FALSE)</f>
        <v>83</v>
      </c>
      <c r="M238">
        <f>VLOOKUP($E238,Table1[],5,FALSE)</f>
        <v>94.62</v>
      </c>
      <c r="N238">
        <f t="shared" si="17"/>
        <v>913</v>
      </c>
      <c r="O238">
        <f t="shared" si="18"/>
        <v>967.96260000000018</v>
      </c>
      <c r="P238">
        <f t="shared" si="19"/>
        <v>54.96260000000018</v>
      </c>
    </row>
    <row r="239" spans="2:16" x14ac:dyDescent="0.25">
      <c r="B239" s="4">
        <v>44521</v>
      </c>
      <c r="C239" s="5">
        <f t="shared" si="15"/>
        <v>2021</v>
      </c>
      <c r="D239" s="5">
        <f t="shared" si="16"/>
        <v>4</v>
      </c>
      <c r="E239" s="5" t="s">
        <v>23</v>
      </c>
      <c r="F239" t="str">
        <f>VLOOKUP(E239,Table1[],2,FALSE)</f>
        <v>Category02</v>
      </c>
      <c r="G239" s="5">
        <v>1</v>
      </c>
      <c r="H239" s="5" t="s">
        <v>62</v>
      </c>
      <c r="I239" s="5" t="s">
        <v>63</v>
      </c>
      <c r="J239" s="6" cm="1">
        <f t="array" ref="J239">_xlfn.IFS(G239&gt;=10,7%,G239&gt;=7,5%,G239&lt;7,0%)</f>
        <v>0</v>
      </c>
      <c r="K239" t="str">
        <f>VLOOKUP($E239,Table1[],3,FALSE)</f>
        <v>Kg</v>
      </c>
      <c r="L239">
        <f>VLOOKUP($E239,Table1[],4,FALSE)</f>
        <v>112</v>
      </c>
      <c r="M239">
        <f>VLOOKUP($E239,Table1[],5,FALSE)</f>
        <v>146.72</v>
      </c>
      <c r="N239">
        <f t="shared" si="17"/>
        <v>112</v>
      </c>
      <c r="O239">
        <f t="shared" si="18"/>
        <v>146.72</v>
      </c>
      <c r="P239">
        <f t="shared" si="19"/>
        <v>34.72</v>
      </c>
    </row>
    <row r="240" spans="2:16" x14ac:dyDescent="0.25">
      <c r="B240" s="4">
        <v>44521</v>
      </c>
      <c r="C240" s="5">
        <f t="shared" si="15"/>
        <v>2021</v>
      </c>
      <c r="D240" s="5">
        <f t="shared" si="16"/>
        <v>4</v>
      </c>
      <c r="E240" s="5" t="s">
        <v>13</v>
      </c>
      <c r="F240" t="str">
        <f>VLOOKUP(E240,Table1[],2,FALSE)</f>
        <v>Category01</v>
      </c>
      <c r="G240" s="5">
        <v>1</v>
      </c>
      <c r="H240" s="5" t="s">
        <v>63</v>
      </c>
      <c r="I240" s="5" t="s">
        <v>64</v>
      </c>
      <c r="J240" s="6" cm="1">
        <f t="array" ref="J240">_xlfn.IFS(G240&gt;=10,7%,G240&gt;=7,5%,G240&lt;7,0%)</f>
        <v>0</v>
      </c>
      <c r="K240" t="str">
        <f>VLOOKUP($E240,Table1[],3,FALSE)</f>
        <v>Kg</v>
      </c>
      <c r="L240">
        <f>VLOOKUP($E240,Table1[],4,FALSE)</f>
        <v>75</v>
      </c>
      <c r="M240">
        <f>VLOOKUP($E240,Table1[],5,FALSE)</f>
        <v>85.5</v>
      </c>
      <c r="N240">
        <f t="shared" si="17"/>
        <v>75</v>
      </c>
      <c r="O240">
        <f t="shared" si="18"/>
        <v>85.5</v>
      </c>
      <c r="P240">
        <f t="shared" si="19"/>
        <v>10.5</v>
      </c>
    </row>
    <row r="241" spans="2:16" x14ac:dyDescent="0.25">
      <c r="B241" s="4">
        <v>44527</v>
      </c>
      <c r="C241" s="5">
        <f t="shared" si="15"/>
        <v>2021</v>
      </c>
      <c r="D241" s="5">
        <f t="shared" si="16"/>
        <v>4</v>
      </c>
      <c r="E241" s="5" t="s">
        <v>21</v>
      </c>
      <c r="F241" t="str">
        <f>VLOOKUP(E241,Table1[],2,FALSE)</f>
        <v>Category02</v>
      </c>
      <c r="G241" s="5">
        <v>8</v>
      </c>
      <c r="H241" s="5" t="s">
        <v>63</v>
      </c>
      <c r="I241" s="5" t="s">
        <v>63</v>
      </c>
      <c r="J241" s="6" cm="1">
        <f t="array" ref="J241">_xlfn.IFS(G241&gt;=10,7%,G241&gt;=7,5%,G241&lt;7,0%)</f>
        <v>0.05</v>
      </c>
      <c r="K241" t="str">
        <f>VLOOKUP($E241,Table1[],3,FALSE)</f>
        <v>Kg</v>
      </c>
      <c r="L241">
        <f>VLOOKUP($E241,Table1[],4,FALSE)</f>
        <v>73</v>
      </c>
      <c r="M241">
        <f>VLOOKUP($E241,Table1[],5,FALSE)</f>
        <v>94.17</v>
      </c>
      <c r="N241">
        <f t="shared" si="17"/>
        <v>584</v>
      </c>
      <c r="O241">
        <f t="shared" si="18"/>
        <v>715.69200000000001</v>
      </c>
      <c r="P241">
        <f t="shared" si="19"/>
        <v>131.69200000000001</v>
      </c>
    </row>
    <row r="242" spans="2:16" x14ac:dyDescent="0.25">
      <c r="B242" s="4">
        <v>44528</v>
      </c>
      <c r="C242" s="5">
        <f t="shared" si="15"/>
        <v>2021</v>
      </c>
      <c r="D242" s="5">
        <f t="shared" si="16"/>
        <v>4</v>
      </c>
      <c r="E242" s="5" t="s">
        <v>52</v>
      </c>
      <c r="F242" t="str">
        <f>VLOOKUP(E242,Table1[],2,FALSE)</f>
        <v>Category05</v>
      </c>
      <c r="G242" s="5">
        <v>2</v>
      </c>
      <c r="H242" s="5" t="s">
        <v>65</v>
      </c>
      <c r="I242" s="5" t="s">
        <v>64</v>
      </c>
      <c r="J242" s="6" cm="1">
        <f t="array" ref="J242">_xlfn.IFS(G242&gt;=10,7%,G242&gt;=7,5%,G242&lt;7,0%)</f>
        <v>0</v>
      </c>
      <c r="K242" t="str">
        <f>VLOOKUP($E242,Table1[],3,FALSE)</f>
        <v>Kg</v>
      </c>
      <c r="L242">
        <f>VLOOKUP($E242,Table1[],4,FALSE)</f>
        <v>90</v>
      </c>
      <c r="M242">
        <f>VLOOKUP($E242,Table1[],5,FALSE)</f>
        <v>115.2</v>
      </c>
      <c r="N242">
        <f t="shared" si="17"/>
        <v>180</v>
      </c>
      <c r="O242">
        <f t="shared" si="18"/>
        <v>230.4</v>
      </c>
      <c r="P242">
        <f t="shared" si="19"/>
        <v>50.400000000000006</v>
      </c>
    </row>
    <row r="243" spans="2:16" x14ac:dyDescent="0.25">
      <c r="B243" s="4">
        <v>44530</v>
      </c>
      <c r="C243" s="5">
        <f t="shared" si="15"/>
        <v>2021</v>
      </c>
      <c r="D243" s="5">
        <f t="shared" si="16"/>
        <v>4</v>
      </c>
      <c r="E243" s="5" t="s">
        <v>51</v>
      </c>
      <c r="F243" t="str">
        <f>VLOOKUP(E243,Table1[],2,FALSE)</f>
        <v>Category05</v>
      </c>
      <c r="G243" s="5">
        <v>15</v>
      </c>
      <c r="H243" s="5" t="s">
        <v>65</v>
      </c>
      <c r="I243" s="5" t="s">
        <v>63</v>
      </c>
      <c r="J243" s="6" cm="1">
        <f t="array" ref="J243">_xlfn.IFS(G243&gt;=10,7%,G243&gt;=7,5%,G243&lt;7,0%)</f>
        <v>7.0000000000000007E-2</v>
      </c>
      <c r="K243" t="str">
        <f>VLOOKUP($E243,Table1[],3,FALSE)</f>
        <v>No.</v>
      </c>
      <c r="L243">
        <f>VLOOKUP($E243,Table1[],4,FALSE)</f>
        <v>37</v>
      </c>
      <c r="M243">
        <f>VLOOKUP($E243,Table1[],5,FALSE)</f>
        <v>42.55</v>
      </c>
      <c r="N243">
        <f t="shared" si="17"/>
        <v>555</v>
      </c>
      <c r="O243">
        <f t="shared" si="18"/>
        <v>593.57249999999999</v>
      </c>
      <c r="P243">
        <f t="shared" si="19"/>
        <v>38.572499999999991</v>
      </c>
    </row>
    <row r="244" spans="2:16" x14ac:dyDescent="0.25">
      <c r="B244" s="4">
        <v>44532</v>
      </c>
      <c r="C244" s="5">
        <f t="shared" si="15"/>
        <v>2021</v>
      </c>
      <c r="D244" s="5">
        <f t="shared" si="16"/>
        <v>4</v>
      </c>
      <c r="E244" s="5" t="s">
        <v>25</v>
      </c>
      <c r="F244" t="str">
        <f>VLOOKUP(E244,Table1[],2,FALSE)</f>
        <v>Category02</v>
      </c>
      <c r="G244" s="5">
        <v>10</v>
      </c>
      <c r="H244" s="5" t="s">
        <v>65</v>
      </c>
      <c r="I244" s="5" t="s">
        <v>64</v>
      </c>
      <c r="J244" s="6" cm="1">
        <f t="array" ref="J244">_xlfn.IFS(G244&gt;=10,7%,G244&gt;=7,5%,G244&lt;7,0%)</f>
        <v>7.0000000000000007E-2</v>
      </c>
      <c r="K244" t="str">
        <f>VLOOKUP($E244,Table1[],3,FALSE)</f>
        <v>No.</v>
      </c>
      <c r="L244">
        <f>VLOOKUP($E244,Table1[],4,FALSE)</f>
        <v>13</v>
      </c>
      <c r="M244">
        <f>VLOOKUP($E244,Table1[],5,FALSE)</f>
        <v>16.64</v>
      </c>
      <c r="N244">
        <f t="shared" si="17"/>
        <v>130</v>
      </c>
      <c r="O244">
        <f t="shared" si="18"/>
        <v>154.75200000000001</v>
      </c>
      <c r="P244">
        <f t="shared" si="19"/>
        <v>24.75200000000001</v>
      </c>
    </row>
    <row r="245" spans="2:16" x14ac:dyDescent="0.25">
      <c r="B245" s="4">
        <v>44533</v>
      </c>
      <c r="C245" s="5">
        <f t="shared" si="15"/>
        <v>2021</v>
      </c>
      <c r="D245" s="5">
        <f t="shared" si="16"/>
        <v>4</v>
      </c>
      <c r="E245" s="5" t="s">
        <v>45</v>
      </c>
      <c r="F245" t="str">
        <f>VLOOKUP(E245,Table1[],2,FALSE)</f>
        <v>Category04</v>
      </c>
      <c r="G245" s="5">
        <v>2</v>
      </c>
      <c r="H245" s="5" t="s">
        <v>63</v>
      </c>
      <c r="I245" s="5" t="s">
        <v>64</v>
      </c>
      <c r="J245" s="6" cm="1">
        <f t="array" ref="J245">_xlfn.IFS(G245&gt;=10,7%,G245&gt;=7,5%,G245&lt;7,0%)</f>
        <v>0</v>
      </c>
      <c r="K245" t="str">
        <f>VLOOKUP($E245,Table1[],3,FALSE)</f>
        <v>Lt</v>
      </c>
      <c r="L245">
        <f>VLOOKUP($E245,Table1[],4,FALSE)</f>
        <v>55</v>
      </c>
      <c r="M245">
        <f>VLOOKUP($E245,Table1[],5,FALSE)</f>
        <v>58.3</v>
      </c>
      <c r="N245">
        <f t="shared" si="17"/>
        <v>110</v>
      </c>
      <c r="O245">
        <f t="shared" si="18"/>
        <v>116.6</v>
      </c>
      <c r="P245">
        <f t="shared" si="19"/>
        <v>6.5999999999999943</v>
      </c>
    </row>
    <row r="246" spans="2:16" x14ac:dyDescent="0.25">
      <c r="B246" s="4">
        <v>44533</v>
      </c>
      <c r="C246" s="5">
        <f t="shared" si="15"/>
        <v>2021</v>
      </c>
      <c r="D246" s="5">
        <f t="shared" si="16"/>
        <v>4</v>
      </c>
      <c r="E246" s="5" t="s">
        <v>28</v>
      </c>
      <c r="F246" t="str">
        <f>VLOOKUP(E246,Table1[],2,FALSE)</f>
        <v>Category02</v>
      </c>
      <c r="G246" s="5">
        <v>8</v>
      </c>
      <c r="H246" s="5" t="s">
        <v>63</v>
      </c>
      <c r="I246" s="5" t="s">
        <v>63</v>
      </c>
      <c r="J246" s="6" cm="1">
        <f t="array" ref="J246">_xlfn.IFS(G246&gt;=10,7%,G246&gt;=7,5%,G246&lt;7,0%)</f>
        <v>0.05</v>
      </c>
      <c r="K246" t="str">
        <f>VLOOKUP($E246,Table1[],3,FALSE)</f>
        <v>Ft</v>
      </c>
      <c r="L246">
        <f>VLOOKUP($E246,Table1[],4,FALSE)</f>
        <v>150</v>
      </c>
      <c r="M246">
        <f>VLOOKUP($E246,Table1[],5,FALSE)</f>
        <v>210</v>
      </c>
      <c r="N246">
        <f t="shared" si="17"/>
        <v>1200</v>
      </c>
      <c r="O246">
        <f t="shared" si="18"/>
        <v>1596</v>
      </c>
      <c r="P246">
        <f t="shared" si="19"/>
        <v>396</v>
      </c>
    </row>
    <row r="247" spans="2:16" x14ac:dyDescent="0.25">
      <c r="B247" s="4">
        <v>44535</v>
      </c>
      <c r="C247" s="5">
        <f t="shared" si="15"/>
        <v>2021</v>
      </c>
      <c r="D247" s="5">
        <f t="shared" si="16"/>
        <v>4</v>
      </c>
      <c r="E247" s="5" t="s">
        <v>9</v>
      </c>
      <c r="F247" t="str">
        <f>VLOOKUP(E247,Table1[],2,FALSE)</f>
        <v>Category01</v>
      </c>
      <c r="G247" s="5">
        <v>15</v>
      </c>
      <c r="H247" s="5" t="s">
        <v>65</v>
      </c>
      <c r="I247" s="5" t="s">
        <v>64</v>
      </c>
      <c r="J247" s="6" cm="1">
        <f t="array" ref="J247">_xlfn.IFS(G247&gt;=10,7%,G247&gt;=7,5%,G247&lt;7,0%)</f>
        <v>7.0000000000000007E-2</v>
      </c>
      <c r="K247" t="str">
        <f>VLOOKUP($E247,Table1[],3,FALSE)</f>
        <v>Lt</v>
      </c>
      <c r="L247">
        <f>VLOOKUP($E247,Table1[],4,FALSE)</f>
        <v>44</v>
      </c>
      <c r="M247">
        <f>VLOOKUP($E247,Table1[],5,FALSE)</f>
        <v>48.84</v>
      </c>
      <c r="N247">
        <f t="shared" si="17"/>
        <v>660</v>
      </c>
      <c r="O247">
        <f t="shared" si="18"/>
        <v>681.31799999999998</v>
      </c>
      <c r="P247">
        <f t="shared" si="19"/>
        <v>21.317999999999984</v>
      </c>
    </row>
    <row r="248" spans="2:16" x14ac:dyDescent="0.25">
      <c r="B248" s="4">
        <v>44535</v>
      </c>
      <c r="C248" s="5">
        <f t="shared" si="15"/>
        <v>2021</v>
      </c>
      <c r="D248" s="5">
        <f t="shared" si="16"/>
        <v>4</v>
      </c>
      <c r="E248" s="5" t="s">
        <v>18</v>
      </c>
      <c r="F248" t="str">
        <f>VLOOKUP(E248,Table1[],2,FALSE)</f>
        <v>Category02</v>
      </c>
      <c r="G248" s="5">
        <v>1</v>
      </c>
      <c r="H248" s="5" t="s">
        <v>65</v>
      </c>
      <c r="I248" s="5" t="s">
        <v>63</v>
      </c>
      <c r="J248" s="6" cm="1">
        <f t="array" ref="J248">_xlfn.IFS(G248&gt;=10,7%,G248&gt;=7,5%,G248&lt;7,0%)</f>
        <v>0</v>
      </c>
      <c r="K248" t="str">
        <f>VLOOKUP($E248,Table1[],3,FALSE)</f>
        <v>Ft</v>
      </c>
      <c r="L248">
        <f>VLOOKUP($E248,Table1[],4,FALSE)</f>
        <v>148</v>
      </c>
      <c r="M248">
        <f>VLOOKUP($E248,Table1[],5,FALSE)</f>
        <v>164.28</v>
      </c>
      <c r="N248">
        <f t="shared" si="17"/>
        <v>148</v>
      </c>
      <c r="O248">
        <f t="shared" si="18"/>
        <v>164.28</v>
      </c>
      <c r="P248">
        <f t="shared" si="19"/>
        <v>16.28</v>
      </c>
    </row>
    <row r="249" spans="2:16" x14ac:dyDescent="0.25">
      <c r="B249" s="4">
        <v>44537</v>
      </c>
      <c r="C249" s="5">
        <f t="shared" si="15"/>
        <v>2021</v>
      </c>
      <c r="D249" s="5">
        <f t="shared" si="16"/>
        <v>4</v>
      </c>
      <c r="E249" s="5" t="s">
        <v>22</v>
      </c>
      <c r="F249" t="str">
        <f>VLOOKUP(E249,Table1[],2,FALSE)</f>
        <v>Category02</v>
      </c>
      <c r="G249" s="5">
        <v>8</v>
      </c>
      <c r="H249" s="5" t="s">
        <v>65</v>
      </c>
      <c r="I249" s="5" t="s">
        <v>63</v>
      </c>
      <c r="J249" s="6" cm="1">
        <f t="array" ref="J249">_xlfn.IFS(G249&gt;=10,7%,G249&gt;=7,5%,G249&lt;7,0%)</f>
        <v>0.05</v>
      </c>
      <c r="K249" t="str">
        <f>VLOOKUP($E249,Table1[],3,FALSE)</f>
        <v>Kg</v>
      </c>
      <c r="L249">
        <f>VLOOKUP($E249,Table1[],4,FALSE)</f>
        <v>112</v>
      </c>
      <c r="M249">
        <f>VLOOKUP($E249,Table1[],5,FALSE)</f>
        <v>122.08</v>
      </c>
      <c r="N249">
        <f t="shared" si="17"/>
        <v>896</v>
      </c>
      <c r="O249">
        <f t="shared" si="18"/>
        <v>927.80799999999999</v>
      </c>
      <c r="P249">
        <f t="shared" si="19"/>
        <v>31.807999999999993</v>
      </c>
    </row>
    <row r="250" spans="2:16" x14ac:dyDescent="0.25">
      <c r="B250" s="4">
        <v>44538</v>
      </c>
      <c r="C250" s="5">
        <f t="shared" si="15"/>
        <v>2021</v>
      </c>
      <c r="D250" s="5">
        <f t="shared" si="16"/>
        <v>4</v>
      </c>
      <c r="E250" s="5" t="s">
        <v>56</v>
      </c>
      <c r="F250" t="str">
        <f>VLOOKUP(E250,Table1[],2,FALSE)</f>
        <v>Category05</v>
      </c>
      <c r="G250" s="5">
        <v>14</v>
      </c>
      <c r="H250" s="5" t="s">
        <v>65</v>
      </c>
      <c r="I250" s="5" t="s">
        <v>63</v>
      </c>
      <c r="J250" s="6" cm="1">
        <f t="array" ref="J250">_xlfn.IFS(G250&gt;=10,7%,G250&gt;=7,5%,G250&lt;7,0%)</f>
        <v>7.0000000000000007E-2</v>
      </c>
      <c r="K250" t="str">
        <f>VLOOKUP($E250,Table1[],3,FALSE)</f>
        <v>Kg</v>
      </c>
      <c r="L250">
        <f>VLOOKUP($E250,Table1[],4,FALSE)</f>
        <v>76</v>
      </c>
      <c r="M250">
        <f>VLOOKUP($E250,Table1[],5,FALSE)</f>
        <v>82.08</v>
      </c>
      <c r="N250">
        <f t="shared" si="17"/>
        <v>1064</v>
      </c>
      <c r="O250">
        <f t="shared" si="18"/>
        <v>1068.6815999999999</v>
      </c>
      <c r="P250">
        <f t="shared" si="19"/>
        <v>4.6815999999998894</v>
      </c>
    </row>
    <row r="251" spans="2:16" x14ac:dyDescent="0.25">
      <c r="B251" s="4">
        <v>44544</v>
      </c>
      <c r="C251" s="5">
        <f t="shared" si="15"/>
        <v>2021</v>
      </c>
      <c r="D251" s="5">
        <f t="shared" si="16"/>
        <v>4</v>
      </c>
      <c r="E251" s="5" t="s">
        <v>54</v>
      </c>
      <c r="F251" t="str">
        <f>VLOOKUP(E251,Table1[],2,FALSE)</f>
        <v>Category05</v>
      </c>
      <c r="G251" s="5">
        <v>4</v>
      </c>
      <c r="H251" s="5" t="s">
        <v>65</v>
      </c>
      <c r="I251" s="5" t="s">
        <v>63</v>
      </c>
      <c r="J251" s="6" cm="1">
        <f t="array" ref="J251">_xlfn.IFS(G251&gt;=10,7%,G251&gt;=7,5%,G251&lt;7,0%)</f>
        <v>0</v>
      </c>
      <c r="K251" t="str">
        <f>VLOOKUP($E251,Table1[],3,FALSE)</f>
        <v>Ft</v>
      </c>
      <c r="L251">
        <f>VLOOKUP($E251,Table1[],4,FALSE)</f>
        <v>120</v>
      </c>
      <c r="M251">
        <f>VLOOKUP($E251,Table1[],5,FALSE)</f>
        <v>162</v>
      </c>
      <c r="N251">
        <f t="shared" si="17"/>
        <v>480</v>
      </c>
      <c r="O251">
        <f t="shared" si="18"/>
        <v>648</v>
      </c>
      <c r="P251">
        <f t="shared" si="19"/>
        <v>168</v>
      </c>
    </row>
    <row r="252" spans="2:16" x14ac:dyDescent="0.25">
      <c r="B252" s="4">
        <v>44548</v>
      </c>
      <c r="C252" s="5">
        <f t="shared" si="15"/>
        <v>2021</v>
      </c>
      <c r="D252" s="5">
        <f t="shared" si="16"/>
        <v>4</v>
      </c>
      <c r="E252" s="5" t="s">
        <v>8</v>
      </c>
      <c r="F252" t="str">
        <f>VLOOKUP(E252,Table1[],2,FALSE)</f>
        <v>Category01</v>
      </c>
      <c r="G252" s="5">
        <v>2</v>
      </c>
      <c r="H252" s="5" t="s">
        <v>65</v>
      </c>
      <c r="I252" s="5" t="s">
        <v>64</v>
      </c>
      <c r="J252" s="6" cm="1">
        <f t="array" ref="J252">_xlfn.IFS(G252&gt;=10,7%,G252&gt;=7,5%,G252&lt;7,0%)</f>
        <v>0</v>
      </c>
      <c r="K252" t="str">
        <f>VLOOKUP($E252,Table1[],3,FALSE)</f>
        <v>Kg</v>
      </c>
      <c r="L252">
        <f>VLOOKUP($E252,Table1[],4,FALSE)</f>
        <v>71</v>
      </c>
      <c r="M252">
        <f>VLOOKUP($E252,Table1[],5,FALSE)</f>
        <v>80.94</v>
      </c>
      <c r="N252">
        <f t="shared" si="17"/>
        <v>142</v>
      </c>
      <c r="O252">
        <f t="shared" si="18"/>
        <v>161.88</v>
      </c>
      <c r="P252">
        <f t="shared" si="19"/>
        <v>19.879999999999995</v>
      </c>
    </row>
    <row r="253" spans="2:16" x14ac:dyDescent="0.25">
      <c r="B253" s="4">
        <v>44548</v>
      </c>
      <c r="C253" s="5">
        <f t="shared" si="15"/>
        <v>2021</v>
      </c>
      <c r="D253" s="5">
        <f t="shared" si="16"/>
        <v>4</v>
      </c>
      <c r="E253" s="5" t="s">
        <v>32</v>
      </c>
      <c r="F253" t="str">
        <f>VLOOKUP(E253,Table1[],2,FALSE)</f>
        <v>Category03</v>
      </c>
      <c r="G253" s="5">
        <v>8</v>
      </c>
      <c r="H253" s="5" t="s">
        <v>63</v>
      </c>
      <c r="I253" s="5" t="s">
        <v>64</v>
      </c>
      <c r="J253" s="6" cm="1">
        <f t="array" ref="J253">_xlfn.IFS(G253&gt;=10,7%,G253&gt;=7,5%,G253&lt;7,0%)</f>
        <v>0.05</v>
      </c>
      <c r="K253" t="str">
        <f>VLOOKUP($E253,Table1[],3,FALSE)</f>
        <v>Ft</v>
      </c>
      <c r="L253">
        <f>VLOOKUP($E253,Table1[],4,FALSE)</f>
        <v>121</v>
      </c>
      <c r="M253">
        <f>VLOOKUP($E253,Table1[],5,FALSE)</f>
        <v>141.57</v>
      </c>
      <c r="N253">
        <f t="shared" si="17"/>
        <v>968</v>
      </c>
      <c r="O253">
        <f t="shared" si="18"/>
        <v>1075.932</v>
      </c>
      <c r="P253">
        <f t="shared" si="19"/>
        <v>107.93200000000002</v>
      </c>
    </row>
    <row r="254" spans="2:16" x14ac:dyDescent="0.25">
      <c r="B254" s="4">
        <v>44549</v>
      </c>
      <c r="C254" s="5">
        <f t="shared" si="15"/>
        <v>2021</v>
      </c>
      <c r="D254" s="5">
        <f t="shared" si="16"/>
        <v>4</v>
      </c>
      <c r="E254" s="5" t="s">
        <v>33</v>
      </c>
      <c r="F254" t="str">
        <f>VLOOKUP(E254,Table1[],2,FALSE)</f>
        <v>Category03</v>
      </c>
      <c r="G254" s="5">
        <v>12</v>
      </c>
      <c r="H254" s="5" t="s">
        <v>65</v>
      </c>
      <c r="I254" s="5" t="s">
        <v>63</v>
      </c>
      <c r="J254" s="6" cm="1">
        <f t="array" ref="J254">_xlfn.IFS(G254&gt;=10,7%,G254&gt;=7,5%,G254&lt;7,0%)</f>
        <v>7.0000000000000007E-2</v>
      </c>
      <c r="K254" t="str">
        <f>VLOOKUP($E254,Table1[],3,FALSE)</f>
        <v>Ft</v>
      </c>
      <c r="L254">
        <f>VLOOKUP($E254,Table1[],4,FALSE)</f>
        <v>141</v>
      </c>
      <c r="M254">
        <f>VLOOKUP($E254,Table1[],5,FALSE)</f>
        <v>149.46</v>
      </c>
      <c r="N254">
        <f t="shared" si="17"/>
        <v>1692</v>
      </c>
      <c r="O254">
        <f t="shared" si="18"/>
        <v>1667.9736</v>
      </c>
      <c r="P254">
        <f t="shared" si="19"/>
        <v>-24.026399999999967</v>
      </c>
    </row>
    <row r="255" spans="2:16" x14ac:dyDescent="0.25">
      <c r="B255" s="4">
        <v>44549</v>
      </c>
      <c r="C255" s="5">
        <f t="shared" si="15"/>
        <v>2021</v>
      </c>
      <c r="D255" s="5">
        <f t="shared" si="16"/>
        <v>4</v>
      </c>
      <c r="E255" s="5" t="s">
        <v>40</v>
      </c>
      <c r="F255" t="str">
        <f>VLOOKUP(E255,Table1[],2,FALSE)</f>
        <v>Category04</v>
      </c>
      <c r="G255" s="5">
        <v>3</v>
      </c>
      <c r="H255" s="5" t="s">
        <v>62</v>
      </c>
      <c r="I255" s="5" t="s">
        <v>63</v>
      </c>
      <c r="J255" s="6" cm="1">
        <f t="array" ref="J255">_xlfn.IFS(G255&gt;=10,7%,G255&gt;=7,5%,G255&lt;7,0%)</f>
        <v>0</v>
      </c>
      <c r="K255" t="str">
        <f>VLOOKUP($E255,Table1[],3,FALSE)</f>
        <v>Lt</v>
      </c>
      <c r="L255">
        <f>VLOOKUP($E255,Table1[],4,FALSE)</f>
        <v>47</v>
      </c>
      <c r="M255">
        <f>VLOOKUP($E255,Table1[],5,FALSE)</f>
        <v>53.11</v>
      </c>
      <c r="N255">
        <f t="shared" si="17"/>
        <v>141</v>
      </c>
      <c r="O255">
        <f t="shared" si="18"/>
        <v>159.32999999999998</v>
      </c>
      <c r="P255">
        <f t="shared" si="19"/>
        <v>18.329999999999984</v>
      </c>
    </row>
    <row r="256" spans="2:16" x14ac:dyDescent="0.25">
      <c r="B256" s="4">
        <v>44549</v>
      </c>
      <c r="C256" s="5">
        <f t="shared" si="15"/>
        <v>2021</v>
      </c>
      <c r="D256" s="5">
        <f t="shared" si="16"/>
        <v>4</v>
      </c>
      <c r="E256" s="5" t="s">
        <v>20</v>
      </c>
      <c r="F256" t="str">
        <f>VLOOKUP(E256,Table1[],2,FALSE)</f>
        <v>Category02</v>
      </c>
      <c r="G256" s="5">
        <v>10</v>
      </c>
      <c r="H256" s="5" t="s">
        <v>63</v>
      </c>
      <c r="I256" s="5" t="s">
        <v>63</v>
      </c>
      <c r="J256" s="6" cm="1">
        <f t="array" ref="J256">_xlfn.IFS(G256&gt;=10,7%,G256&gt;=7,5%,G256&lt;7,0%)</f>
        <v>7.0000000000000007E-2</v>
      </c>
      <c r="K256" t="str">
        <f>VLOOKUP($E256,Table1[],3,FALSE)</f>
        <v>Lt</v>
      </c>
      <c r="L256">
        <f>VLOOKUP($E256,Table1[],4,FALSE)</f>
        <v>44</v>
      </c>
      <c r="M256">
        <f>VLOOKUP($E256,Table1[],5,FALSE)</f>
        <v>48.4</v>
      </c>
      <c r="N256">
        <f t="shared" si="17"/>
        <v>440</v>
      </c>
      <c r="O256">
        <f t="shared" si="18"/>
        <v>450.12</v>
      </c>
      <c r="P256">
        <f t="shared" si="19"/>
        <v>10.120000000000005</v>
      </c>
    </row>
    <row r="257" spans="2:16" x14ac:dyDescent="0.25">
      <c r="B257" s="4">
        <v>44550</v>
      </c>
      <c r="C257" s="5">
        <f t="shared" si="15"/>
        <v>2021</v>
      </c>
      <c r="D257" s="5">
        <f t="shared" si="16"/>
        <v>4</v>
      </c>
      <c r="E257" s="5" t="s">
        <v>21</v>
      </c>
      <c r="F257" t="str">
        <f>VLOOKUP(E257,Table1[],2,FALSE)</f>
        <v>Category02</v>
      </c>
      <c r="G257" s="5">
        <v>14</v>
      </c>
      <c r="H257" s="5" t="s">
        <v>65</v>
      </c>
      <c r="I257" s="5" t="s">
        <v>63</v>
      </c>
      <c r="J257" s="6" cm="1">
        <f t="array" ref="J257">_xlfn.IFS(G257&gt;=10,7%,G257&gt;=7,5%,G257&lt;7,0%)</f>
        <v>7.0000000000000007E-2</v>
      </c>
      <c r="K257" t="str">
        <f>VLOOKUP($E257,Table1[],3,FALSE)</f>
        <v>Kg</v>
      </c>
      <c r="L257">
        <f>VLOOKUP($E257,Table1[],4,FALSE)</f>
        <v>73</v>
      </c>
      <c r="M257">
        <f>VLOOKUP($E257,Table1[],5,FALSE)</f>
        <v>94.17</v>
      </c>
      <c r="N257">
        <f t="shared" si="17"/>
        <v>1022</v>
      </c>
      <c r="O257">
        <f t="shared" si="18"/>
        <v>1226.0934000000002</v>
      </c>
      <c r="P257">
        <f t="shared" si="19"/>
        <v>204.0934000000002</v>
      </c>
    </row>
    <row r="258" spans="2:16" x14ac:dyDescent="0.25">
      <c r="B258" s="4">
        <v>44551</v>
      </c>
      <c r="C258" s="5">
        <f t="shared" si="15"/>
        <v>2021</v>
      </c>
      <c r="D258" s="5">
        <f t="shared" si="16"/>
        <v>4</v>
      </c>
      <c r="E258" s="5" t="s">
        <v>36</v>
      </c>
      <c r="F258" t="str">
        <f>VLOOKUP(E258,Table1[],2,FALSE)</f>
        <v>Category04</v>
      </c>
      <c r="G258" s="5">
        <v>10</v>
      </c>
      <c r="H258" s="5" t="s">
        <v>63</v>
      </c>
      <c r="I258" s="5" t="s">
        <v>64</v>
      </c>
      <c r="J258" s="6" cm="1">
        <f t="array" ref="J258">_xlfn.IFS(G258&gt;=10,7%,G258&gt;=7,5%,G258&lt;7,0%)</f>
        <v>7.0000000000000007E-2</v>
      </c>
      <c r="K258" t="str">
        <f>VLOOKUP($E258,Table1[],3,FALSE)</f>
        <v>No.</v>
      </c>
      <c r="L258">
        <f>VLOOKUP($E258,Table1[],4,FALSE)</f>
        <v>18</v>
      </c>
      <c r="M258">
        <f>VLOOKUP($E258,Table1[],5,FALSE)</f>
        <v>24.66</v>
      </c>
      <c r="N258">
        <f t="shared" si="17"/>
        <v>180</v>
      </c>
      <c r="O258">
        <f t="shared" si="18"/>
        <v>229.33799999999999</v>
      </c>
      <c r="P258">
        <f t="shared" si="19"/>
        <v>49.337999999999994</v>
      </c>
    </row>
    <row r="259" spans="2:16" x14ac:dyDescent="0.25">
      <c r="B259" s="4">
        <v>44554</v>
      </c>
      <c r="C259" s="5">
        <f t="shared" si="15"/>
        <v>2021</v>
      </c>
      <c r="D259" s="5">
        <f t="shared" si="16"/>
        <v>4</v>
      </c>
      <c r="E259" s="5" t="s">
        <v>54</v>
      </c>
      <c r="F259" t="str">
        <f>VLOOKUP(E259,Table1[],2,FALSE)</f>
        <v>Category05</v>
      </c>
      <c r="G259" s="5">
        <v>8</v>
      </c>
      <c r="H259" s="5" t="s">
        <v>62</v>
      </c>
      <c r="I259" s="5" t="s">
        <v>64</v>
      </c>
      <c r="J259" s="6" cm="1">
        <f t="array" ref="J259">_xlfn.IFS(G259&gt;=10,7%,G259&gt;=7,5%,G259&lt;7,0%)</f>
        <v>0.05</v>
      </c>
      <c r="K259" t="str">
        <f>VLOOKUP($E259,Table1[],3,FALSE)</f>
        <v>Ft</v>
      </c>
      <c r="L259">
        <f>VLOOKUP($E259,Table1[],4,FALSE)</f>
        <v>120</v>
      </c>
      <c r="M259">
        <f>VLOOKUP($E259,Table1[],5,FALSE)</f>
        <v>162</v>
      </c>
      <c r="N259">
        <f t="shared" si="17"/>
        <v>960</v>
      </c>
      <c r="O259">
        <f t="shared" si="18"/>
        <v>1231.2</v>
      </c>
      <c r="P259">
        <f t="shared" si="19"/>
        <v>271.20000000000005</v>
      </c>
    </row>
    <row r="260" spans="2:16" x14ac:dyDescent="0.25">
      <c r="B260" s="4">
        <v>44554</v>
      </c>
      <c r="C260" s="5">
        <f t="shared" ref="C260:C323" si="20">YEAR(B260)</f>
        <v>2021</v>
      </c>
      <c r="D260" s="5">
        <f t="shared" ref="D260:D323" si="21">ROUNDUP(MONTH(B260)/3,0)</f>
        <v>4</v>
      </c>
      <c r="E260" s="5" t="s">
        <v>47</v>
      </c>
      <c r="F260" t="str">
        <f>VLOOKUP(E260,Table1[],2,FALSE)</f>
        <v>Category04</v>
      </c>
      <c r="G260" s="5">
        <v>8</v>
      </c>
      <c r="H260" s="5" t="s">
        <v>62</v>
      </c>
      <c r="I260" s="5" t="s">
        <v>63</v>
      </c>
      <c r="J260" s="6" cm="1">
        <f t="array" ref="J260">_xlfn.IFS(G260&gt;=10,7%,G260&gt;=7,5%,G260&lt;7,0%)</f>
        <v>0.05</v>
      </c>
      <c r="K260" t="str">
        <f>VLOOKUP($E260,Table1[],3,FALSE)</f>
        <v>Kg</v>
      </c>
      <c r="L260">
        <f>VLOOKUP($E260,Table1[],4,FALSE)</f>
        <v>90</v>
      </c>
      <c r="M260">
        <f>VLOOKUP($E260,Table1[],5,FALSE)</f>
        <v>96.3</v>
      </c>
      <c r="N260">
        <f t="shared" ref="N260:N323" si="22">L260*G260</f>
        <v>720</v>
      </c>
      <c r="O260">
        <f t="shared" ref="O260:O323" si="23">(G260*M260)-(G260*M260*J260)</f>
        <v>731.88</v>
      </c>
      <c r="P260">
        <f t="shared" ref="P260:P323" si="24">O260-N260</f>
        <v>11.879999999999995</v>
      </c>
    </row>
    <row r="261" spans="2:16" x14ac:dyDescent="0.25">
      <c r="B261" s="4">
        <v>44556</v>
      </c>
      <c r="C261" s="5">
        <f t="shared" si="20"/>
        <v>2021</v>
      </c>
      <c r="D261" s="5">
        <f t="shared" si="21"/>
        <v>4</v>
      </c>
      <c r="E261" s="5" t="s">
        <v>53</v>
      </c>
      <c r="F261" t="str">
        <f>VLOOKUP(E261,Table1[],2,FALSE)</f>
        <v>Category05</v>
      </c>
      <c r="G261" s="5">
        <v>14</v>
      </c>
      <c r="H261" s="5" t="s">
        <v>63</v>
      </c>
      <c r="I261" s="5" t="s">
        <v>64</v>
      </c>
      <c r="J261" s="6" cm="1">
        <f t="array" ref="J261">_xlfn.IFS(G261&gt;=10,7%,G261&gt;=7,5%,G261&lt;7,0%)</f>
        <v>7.0000000000000007E-2</v>
      </c>
      <c r="K261" t="str">
        <f>VLOOKUP($E261,Table1[],3,FALSE)</f>
        <v>Ft</v>
      </c>
      <c r="L261">
        <f>VLOOKUP($E261,Table1[],4,FALSE)</f>
        <v>138</v>
      </c>
      <c r="M261">
        <f>VLOOKUP($E261,Table1[],5,FALSE)</f>
        <v>173.88</v>
      </c>
      <c r="N261">
        <f t="shared" si="22"/>
        <v>1932</v>
      </c>
      <c r="O261">
        <f t="shared" si="23"/>
        <v>2263.9175999999998</v>
      </c>
      <c r="P261">
        <f t="shared" si="24"/>
        <v>331.91759999999977</v>
      </c>
    </row>
    <row r="262" spans="2:16" x14ac:dyDescent="0.25">
      <c r="B262" s="4">
        <v>44557</v>
      </c>
      <c r="C262" s="5">
        <f t="shared" si="20"/>
        <v>2021</v>
      </c>
      <c r="D262" s="5">
        <f t="shared" si="21"/>
        <v>4</v>
      </c>
      <c r="E262" s="5" t="s">
        <v>40</v>
      </c>
      <c r="F262" t="str">
        <f>VLOOKUP(E262,Table1[],2,FALSE)</f>
        <v>Category04</v>
      </c>
      <c r="G262" s="5">
        <v>14</v>
      </c>
      <c r="H262" s="5" t="s">
        <v>65</v>
      </c>
      <c r="I262" s="5" t="s">
        <v>64</v>
      </c>
      <c r="J262" s="6" cm="1">
        <f t="array" ref="J262">_xlfn.IFS(G262&gt;=10,7%,G262&gt;=7,5%,G262&lt;7,0%)</f>
        <v>7.0000000000000007E-2</v>
      </c>
      <c r="K262" t="str">
        <f>VLOOKUP($E262,Table1[],3,FALSE)</f>
        <v>Lt</v>
      </c>
      <c r="L262">
        <f>VLOOKUP($E262,Table1[],4,FALSE)</f>
        <v>47</v>
      </c>
      <c r="M262">
        <f>VLOOKUP($E262,Table1[],5,FALSE)</f>
        <v>53.11</v>
      </c>
      <c r="N262">
        <f t="shared" si="22"/>
        <v>658</v>
      </c>
      <c r="O262">
        <f t="shared" si="23"/>
        <v>691.49219999999991</v>
      </c>
      <c r="P262">
        <f t="shared" si="24"/>
        <v>33.492199999999912</v>
      </c>
    </row>
    <row r="263" spans="2:16" x14ac:dyDescent="0.25">
      <c r="B263" s="4">
        <v>44558</v>
      </c>
      <c r="C263" s="5">
        <f t="shared" si="20"/>
        <v>2021</v>
      </c>
      <c r="D263" s="5">
        <f t="shared" si="21"/>
        <v>4</v>
      </c>
      <c r="E263" s="5" t="s">
        <v>40</v>
      </c>
      <c r="F263" t="str">
        <f>VLOOKUP(E263,Table1[],2,FALSE)</f>
        <v>Category04</v>
      </c>
      <c r="G263" s="5">
        <v>6</v>
      </c>
      <c r="H263" s="5" t="s">
        <v>65</v>
      </c>
      <c r="I263" s="5" t="s">
        <v>64</v>
      </c>
      <c r="J263" s="6" cm="1">
        <f t="array" ref="J263">_xlfn.IFS(G263&gt;=10,7%,G263&gt;=7,5%,G263&lt;7,0%)</f>
        <v>0</v>
      </c>
      <c r="K263" t="str">
        <f>VLOOKUP($E263,Table1[],3,FALSE)</f>
        <v>Lt</v>
      </c>
      <c r="L263">
        <f>VLOOKUP($E263,Table1[],4,FALSE)</f>
        <v>47</v>
      </c>
      <c r="M263">
        <f>VLOOKUP($E263,Table1[],5,FALSE)</f>
        <v>53.11</v>
      </c>
      <c r="N263">
        <f t="shared" si="22"/>
        <v>282</v>
      </c>
      <c r="O263">
        <f t="shared" si="23"/>
        <v>318.65999999999997</v>
      </c>
      <c r="P263">
        <f t="shared" si="24"/>
        <v>36.659999999999968</v>
      </c>
    </row>
    <row r="264" spans="2:16" x14ac:dyDescent="0.25">
      <c r="B264" s="4">
        <v>44560</v>
      </c>
      <c r="C264" s="5">
        <f t="shared" si="20"/>
        <v>2021</v>
      </c>
      <c r="D264" s="5">
        <f t="shared" si="21"/>
        <v>4</v>
      </c>
      <c r="E264" s="5" t="s">
        <v>18</v>
      </c>
      <c r="F264" t="str">
        <f>VLOOKUP(E264,Table1[],2,FALSE)</f>
        <v>Category02</v>
      </c>
      <c r="G264" s="5">
        <v>13</v>
      </c>
      <c r="H264" s="5" t="s">
        <v>63</v>
      </c>
      <c r="I264" s="5" t="s">
        <v>63</v>
      </c>
      <c r="J264" s="6" cm="1">
        <f t="array" ref="J264">_xlfn.IFS(G264&gt;=10,7%,G264&gt;=7,5%,G264&lt;7,0%)</f>
        <v>7.0000000000000007E-2</v>
      </c>
      <c r="K264" t="str">
        <f>VLOOKUP($E264,Table1[],3,FALSE)</f>
        <v>Ft</v>
      </c>
      <c r="L264">
        <f>VLOOKUP($E264,Table1[],4,FALSE)</f>
        <v>148</v>
      </c>
      <c r="M264">
        <f>VLOOKUP($E264,Table1[],5,FALSE)</f>
        <v>164.28</v>
      </c>
      <c r="N264">
        <f t="shared" si="22"/>
        <v>1924</v>
      </c>
      <c r="O264">
        <f t="shared" si="23"/>
        <v>1986.1451999999999</v>
      </c>
      <c r="P264">
        <f t="shared" si="24"/>
        <v>62.145199999999932</v>
      </c>
    </row>
    <row r="265" spans="2:16" x14ac:dyDescent="0.25">
      <c r="B265" s="4">
        <v>44562</v>
      </c>
      <c r="C265" s="5">
        <f t="shared" si="20"/>
        <v>2022</v>
      </c>
      <c r="D265" s="5">
        <f t="shared" si="21"/>
        <v>1</v>
      </c>
      <c r="E265" s="5" t="s">
        <v>32</v>
      </c>
      <c r="F265" t="str">
        <f>VLOOKUP(E265,Table1[],2,FALSE)</f>
        <v>Category03</v>
      </c>
      <c r="G265" s="5">
        <v>1</v>
      </c>
      <c r="H265" s="5" t="s">
        <v>62</v>
      </c>
      <c r="I265" s="5" t="s">
        <v>64</v>
      </c>
      <c r="J265" s="6" cm="1">
        <f t="array" ref="J265">_xlfn.IFS(G265&gt;=10,7%,G265&gt;=7,5%,G265&lt;7,0%)</f>
        <v>0</v>
      </c>
      <c r="K265" t="str">
        <f>VLOOKUP($E265,Table1[],3,FALSE)</f>
        <v>Ft</v>
      </c>
      <c r="L265">
        <f>VLOOKUP($E265,Table1[],4,FALSE)</f>
        <v>121</v>
      </c>
      <c r="M265">
        <f>VLOOKUP($E265,Table1[],5,FALSE)</f>
        <v>141.57</v>
      </c>
      <c r="N265">
        <f t="shared" si="22"/>
        <v>121</v>
      </c>
      <c r="O265">
        <f t="shared" si="23"/>
        <v>141.57</v>
      </c>
      <c r="P265">
        <f t="shared" si="24"/>
        <v>20.569999999999993</v>
      </c>
    </row>
    <row r="266" spans="2:16" x14ac:dyDescent="0.25">
      <c r="B266" s="4">
        <v>44563</v>
      </c>
      <c r="C266" s="5">
        <f t="shared" si="20"/>
        <v>2022</v>
      </c>
      <c r="D266" s="5">
        <f t="shared" si="21"/>
        <v>1</v>
      </c>
      <c r="E266" s="5" t="s">
        <v>18</v>
      </c>
      <c r="F266" t="str">
        <f>VLOOKUP(E266,Table1[],2,FALSE)</f>
        <v>Category02</v>
      </c>
      <c r="G266" s="5">
        <v>7</v>
      </c>
      <c r="H266" s="5" t="s">
        <v>65</v>
      </c>
      <c r="I266" s="5" t="s">
        <v>64</v>
      </c>
      <c r="J266" s="6" cm="1">
        <f t="array" ref="J266">_xlfn.IFS(G266&gt;=10,7%,G266&gt;=7,5%,G266&lt;7,0%)</f>
        <v>0.05</v>
      </c>
      <c r="K266" t="str">
        <f>VLOOKUP($E266,Table1[],3,FALSE)</f>
        <v>Ft</v>
      </c>
      <c r="L266">
        <f>VLOOKUP($E266,Table1[],4,FALSE)</f>
        <v>148</v>
      </c>
      <c r="M266">
        <f>VLOOKUP($E266,Table1[],5,FALSE)</f>
        <v>164.28</v>
      </c>
      <c r="N266">
        <f t="shared" si="22"/>
        <v>1036</v>
      </c>
      <c r="O266">
        <f t="shared" si="23"/>
        <v>1092.462</v>
      </c>
      <c r="P266">
        <f t="shared" si="24"/>
        <v>56.461999999999989</v>
      </c>
    </row>
    <row r="267" spans="2:16" x14ac:dyDescent="0.25">
      <c r="B267" s="4">
        <v>44563</v>
      </c>
      <c r="C267" s="5">
        <f t="shared" si="20"/>
        <v>2022</v>
      </c>
      <c r="D267" s="5">
        <f t="shared" si="21"/>
        <v>1</v>
      </c>
      <c r="E267" s="5" t="s">
        <v>24</v>
      </c>
      <c r="F267" t="str">
        <f>VLOOKUP(E267,Table1[],2,FALSE)</f>
        <v>Category02</v>
      </c>
      <c r="G267" s="5">
        <v>2</v>
      </c>
      <c r="H267" s="5" t="s">
        <v>63</v>
      </c>
      <c r="I267" s="5" t="s">
        <v>64</v>
      </c>
      <c r="J267" s="6" cm="1">
        <f t="array" ref="J267">_xlfn.IFS(G267&gt;=10,7%,G267&gt;=7,5%,G267&lt;7,0%)</f>
        <v>0</v>
      </c>
      <c r="K267" t="str">
        <f>VLOOKUP($E267,Table1[],3,FALSE)</f>
        <v>No.</v>
      </c>
      <c r="L267">
        <f>VLOOKUP($E267,Table1[],4,FALSE)</f>
        <v>12</v>
      </c>
      <c r="M267">
        <f>VLOOKUP($E267,Table1[],5,FALSE)</f>
        <v>15.719999999999999</v>
      </c>
      <c r="N267">
        <f t="shared" si="22"/>
        <v>24</v>
      </c>
      <c r="O267">
        <f t="shared" si="23"/>
        <v>31.439999999999998</v>
      </c>
      <c r="P267">
        <f t="shared" si="24"/>
        <v>7.4399999999999977</v>
      </c>
    </row>
    <row r="268" spans="2:16" x14ac:dyDescent="0.25">
      <c r="B268" s="4">
        <v>44563</v>
      </c>
      <c r="C268" s="5">
        <f t="shared" si="20"/>
        <v>2022</v>
      </c>
      <c r="D268" s="5">
        <f t="shared" si="21"/>
        <v>1</v>
      </c>
      <c r="E268" s="5" t="s">
        <v>44</v>
      </c>
      <c r="F268" t="str">
        <f>VLOOKUP(E268,Table1[],2,FALSE)</f>
        <v>Category04</v>
      </c>
      <c r="G268" s="5">
        <v>1</v>
      </c>
      <c r="H268" s="5" t="s">
        <v>65</v>
      </c>
      <c r="I268" s="5" t="s">
        <v>64</v>
      </c>
      <c r="J268" s="6" cm="1">
        <f t="array" ref="J268">_xlfn.IFS(G268&gt;=10,7%,G268&gt;=7,5%,G268&lt;7,0%)</f>
        <v>0</v>
      </c>
      <c r="K268" t="str">
        <f>VLOOKUP($E268,Table1[],3,FALSE)</f>
        <v>Kg</v>
      </c>
      <c r="L268">
        <f>VLOOKUP($E268,Table1[],4,FALSE)</f>
        <v>95</v>
      </c>
      <c r="M268">
        <f>VLOOKUP($E268,Table1[],5,FALSE)</f>
        <v>119.7</v>
      </c>
      <c r="N268">
        <f t="shared" si="22"/>
        <v>95</v>
      </c>
      <c r="O268">
        <f t="shared" si="23"/>
        <v>119.7</v>
      </c>
      <c r="P268">
        <f t="shared" si="24"/>
        <v>24.700000000000003</v>
      </c>
    </row>
    <row r="269" spans="2:16" x14ac:dyDescent="0.25">
      <c r="B269" s="4">
        <v>44564</v>
      </c>
      <c r="C269" s="5">
        <f t="shared" si="20"/>
        <v>2022</v>
      </c>
      <c r="D269" s="5">
        <f t="shared" si="21"/>
        <v>1</v>
      </c>
      <c r="E269" s="5" t="s">
        <v>55</v>
      </c>
      <c r="F269" t="str">
        <f>VLOOKUP(E269,Table1[],2,FALSE)</f>
        <v>Category05</v>
      </c>
      <c r="G269" s="5">
        <v>9</v>
      </c>
      <c r="H269" s="5" t="s">
        <v>65</v>
      </c>
      <c r="I269" s="5" t="s">
        <v>64</v>
      </c>
      <c r="J269" s="6" cm="1">
        <f t="array" ref="J269">_xlfn.IFS(G269&gt;=10,7%,G269&gt;=7,5%,G269&lt;7,0%)</f>
        <v>0.05</v>
      </c>
      <c r="K269" t="str">
        <f>VLOOKUP($E269,Table1[],3,FALSE)</f>
        <v>Kg</v>
      </c>
      <c r="L269">
        <f>VLOOKUP($E269,Table1[],4,FALSE)</f>
        <v>67</v>
      </c>
      <c r="M269">
        <f>VLOOKUP($E269,Table1[],5,FALSE)</f>
        <v>83.08</v>
      </c>
      <c r="N269">
        <f t="shared" si="22"/>
        <v>603</v>
      </c>
      <c r="O269">
        <f t="shared" si="23"/>
        <v>710.33400000000006</v>
      </c>
      <c r="P269">
        <f t="shared" si="24"/>
        <v>107.33400000000006</v>
      </c>
    </row>
    <row r="270" spans="2:16" x14ac:dyDescent="0.25">
      <c r="B270" s="4">
        <v>44565</v>
      </c>
      <c r="C270" s="5">
        <f t="shared" si="20"/>
        <v>2022</v>
      </c>
      <c r="D270" s="5">
        <f t="shared" si="21"/>
        <v>1</v>
      </c>
      <c r="E270" s="5" t="s">
        <v>21</v>
      </c>
      <c r="F270" t="str">
        <f>VLOOKUP(E270,Table1[],2,FALSE)</f>
        <v>Category02</v>
      </c>
      <c r="G270" s="5">
        <v>8</v>
      </c>
      <c r="H270" s="5" t="s">
        <v>65</v>
      </c>
      <c r="I270" s="5" t="s">
        <v>63</v>
      </c>
      <c r="J270" s="6" cm="1">
        <f t="array" ref="J270">_xlfn.IFS(G270&gt;=10,7%,G270&gt;=7,5%,G270&lt;7,0%)</f>
        <v>0.05</v>
      </c>
      <c r="K270" t="str">
        <f>VLOOKUP($E270,Table1[],3,FALSE)</f>
        <v>Kg</v>
      </c>
      <c r="L270">
        <f>VLOOKUP($E270,Table1[],4,FALSE)</f>
        <v>73</v>
      </c>
      <c r="M270">
        <f>VLOOKUP($E270,Table1[],5,FALSE)</f>
        <v>94.17</v>
      </c>
      <c r="N270">
        <f t="shared" si="22"/>
        <v>584</v>
      </c>
      <c r="O270">
        <f t="shared" si="23"/>
        <v>715.69200000000001</v>
      </c>
      <c r="P270">
        <f t="shared" si="24"/>
        <v>131.69200000000001</v>
      </c>
    </row>
    <row r="271" spans="2:16" x14ac:dyDescent="0.25">
      <c r="B271" s="4">
        <v>44565</v>
      </c>
      <c r="C271" s="5">
        <f t="shared" si="20"/>
        <v>2022</v>
      </c>
      <c r="D271" s="5">
        <f t="shared" si="21"/>
        <v>1</v>
      </c>
      <c r="E271" s="5" t="s">
        <v>40</v>
      </c>
      <c r="F271" t="str">
        <f>VLOOKUP(E271,Table1[],2,FALSE)</f>
        <v>Category04</v>
      </c>
      <c r="G271" s="5">
        <v>1</v>
      </c>
      <c r="H271" s="5" t="s">
        <v>63</v>
      </c>
      <c r="I271" s="5" t="s">
        <v>63</v>
      </c>
      <c r="J271" s="6" cm="1">
        <f t="array" ref="J271">_xlfn.IFS(G271&gt;=10,7%,G271&gt;=7,5%,G271&lt;7,0%)</f>
        <v>0</v>
      </c>
      <c r="K271" t="str">
        <f>VLOOKUP($E271,Table1[],3,FALSE)</f>
        <v>Lt</v>
      </c>
      <c r="L271">
        <f>VLOOKUP($E271,Table1[],4,FALSE)</f>
        <v>47</v>
      </c>
      <c r="M271">
        <f>VLOOKUP($E271,Table1[],5,FALSE)</f>
        <v>53.11</v>
      </c>
      <c r="N271">
        <f t="shared" si="22"/>
        <v>47</v>
      </c>
      <c r="O271">
        <f t="shared" si="23"/>
        <v>53.11</v>
      </c>
      <c r="P271">
        <f t="shared" si="24"/>
        <v>6.1099999999999994</v>
      </c>
    </row>
    <row r="272" spans="2:16" x14ac:dyDescent="0.25">
      <c r="B272" s="4">
        <v>44570</v>
      </c>
      <c r="C272" s="5">
        <f t="shared" si="20"/>
        <v>2022</v>
      </c>
      <c r="D272" s="5">
        <f t="shared" si="21"/>
        <v>1</v>
      </c>
      <c r="E272" s="5" t="s">
        <v>43</v>
      </c>
      <c r="F272" t="str">
        <f>VLOOKUP(E272,Table1[],2,FALSE)</f>
        <v>Category04</v>
      </c>
      <c r="G272" s="5">
        <v>12</v>
      </c>
      <c r="H272" s="5" t="s">
        <v>65</v>
      </c>
      <c r="I272" s="5" t="s">
        <v>63</v>
      </c>
      <c r="J272" s="6" cm="1">
        <f t="array" ref="J272">_xlfn.IFS(G272&gt;=10,7%,G272&gt;=7,5%,G272&lt;7,0%)</f>
        <v>7.0000000000000007E-2</v>
      </c>
      <c r="K272" t="str">
        <f>VLOOKUP($E272,Table1[],3,FALSE)</f>
        <v>Kg</v>
      </c>
      <c r="L272">
        <f>VLOOKUP($E272,Table1[],4,FALSE)</f>
        <v>89</v>
      </c>
      <c r="M272">
        <f>VLOOKUP($E272,Table1[],5,FALSE)</f>
        <v>117.48</v>
      </c>
      <c r="N272">
        <f t="shared" si="22"/>
        <v>1068</v>
      </c>
      <c r="O272">
        <f t="shared" si="23"/>
        <v>1311.0768</v>
      </c>
      <c r="P272">
        <f t="shared" si="24"/>
        <v>243.07680000000005</v>
      </c>
    </row>
    <row r="273" spans="2:16" x14ac:dyDescent="0.25">
      <c r="B273" s="4">
        <v>44571</v>
      </c>
      <c r="C273" s="5">
        <f t="shared" si="20"/>
        <v>2022</v>
      </c>
      <c r="D273" s="5">
        <f t="shared" si="21"/>
        <v>1</v>
      </c>
      <c r="E273" s="5" t="s">
        <v>45</v>
      </c>
      <c r="F273" t="str">
        <f>VLOOKUP(E273,Table1[],2,FALSE)</f>
        <v>Category04</v>
      </c>
      <c r="G273" s="5">
        <v>14</v>
      </c>
      <c r="H273" s="5" t="s">
        <v>63</v>
      </c>
      <c r="I273" s="5" t="s">
        <v>63</v>
      </c>
      <c r="J273" s="6" cm="1">
        <f t="array" ref="J273">_xlfn.IFS(G273&gt;=10,7%,G273&gt;=7,5%,G273&lt;7,0%)</f>
        <v>7.0000000000000007E-2</v>
      </c>
      <c r="K273" t="str">
        <f>VLOOKUP($E273,Table1[],3,FALSE)</f>
        <v>Lt</v>
      </c>
      <c r="L273">
        <f>VLOOKUP($E273,Table1[],4,FALSE)</f>
        <v>55</v>
      </c>
      <c r="M273">
        <f>VLOOKUP($E273,Table1[],5,FALSE)</f>
        <v>58.3</v>
      </c>
      <c r="N273">
        <f t="shared" si="22"/>
        <v>770</v>
      </c>
      <c r="O273">
        <f t="shared" si="23"/>
        <v>759.06599999999992</v>
      </c>
      <c r="P273">
        <f t="shared" si="24"/>
        <v>-10.934000000000083</v>
      </c>
    </row>
    <row r="274" spans="2:16" x14ac:dyDescent="0.25">
      <c r="B274" s="4">
        <v>44572</v>
      </c>
      <c r="C274" s="5">
        <f t="shared" si="20"/>
        <v>2022</v>
      </c>
      <c r="D274" s="5">
        <f t="shared" si="21"/>
        <v>1</v>
      </c>
      <c r="E274" s="5" t="s">
        <v>43</v>
      </c>
      <c r="F274" t="str">
        <f>VLOOKUP(E274,Table1[],2,FALSE)</f>
        <v>Category04</v>
      </c>
      <c r="G274" s="5">
        <v>2</v>
      </c>
      <c r="H274" s="5" t="s">
        <v>65</v>
      </c>
      <c r="I274" s="5" t="s">
        <v>63</v>
      </c>
      <c r="J274" s="6" cm="1">
        <f t="array" ref="J274">_xlfn.IFS(G274&gt;=10,7%,G274&gt;=7,5%,G274&lt;7,0%)</f>
        <v>0</v>
      </c>
      <c r="K274" t="str">
        <f>VLOOKUP($E274,Table1[],3,FALSE)</f>
        <v>Kg</v>
      </c>
      <c r="L274">
        <f>VLOOKUP($E274,Table1[],4,FALSE)</f>
        <v>89</v>
      </c>
      <c r="M274">
        <f>VLOOKUP($E274,Table1[],5,FALSE)</f>
        <v>117.48</v>
      </c>
      <c r="N274">
        <f t="shared" si="22"/>
        <v>178</v>
      </c>
      <c r="O274">
        <f t="shared" si="23"/>
        <v>234.96</v>
      </c>
      <c r="P274">
        <f t="shared" si="24"/>
        <v>56.960000000000008</v>
      </c>
    </row>
    <row r="275" spans="2:16" x14ac:dyDescent="0.25">
      <c r="B275" s="4">
        <v>44574</v>
      </c>
      <c r="C275" s="5">
        <f t="shared" si="20"/>
        <v>2022</v>
      </c>
      <c r="D275" s="5">
        <f t="shared" si="21"/>
        <v>1</v>
      </c>
      <c r="E275" s="5" t="s">
        <v>28</v>
      </c>
      <c r="F275" t="str">
        <f>VLOOKUP(E275,Table1[],2,FALSE)</f>
        <v>Category02</v>
      </c>
      <c r="G275" s="5">
        <v>6</v>
      </c>
      <c r="H275" s="5" t="s">
        <v>63</v>
      </c>
      <c r="I275" s="5" t="s">
        <v>63</v>
      </c>
      <c r="J275" s="6" cm="1">
        <f t="array" ref="J275">_xlfn.IFS(G275&gt;=10,7%,G275&gt;=7,5%,G275&lt;7,0%)</f>
        <v>0</v>
      </c>
      <c r="K275" t="str">
        <f>VLOOKUP($E275,Table1[],3,FALSE)</f>
        <v>Ft</v>
      </c>
      <c r="L275">
        <f>VLOOKUP($E275,Table1[],4,FALSE)</f>
        <v>150</v>
      </c>
      <c r="M275">
        <f>VLOOKUP($E275,Table1[],5,FALSE)</f>
        <v>210</v>
      </c>
      <c r="N275">
        <f t="shared" si="22"/>
        <v>900</v>
      </c>
      <c r="O275">
        <f t="shared" si="23"/>
        <v>1260</v>
      </c>
      <c r="P275">
        <f t="shared" si="24"/>
        <v>360</v>
      </c>
    </row>
    <row r="276" spans="2:16" x14ac:dyDescent="0.25">
      <c r="B276" s="4">
        <v>44575</v>
      </c>
      <c r="C276" s="5">
        <f t="shared" si="20"/>
        <v>2022</v>
      </c>
      <c r="D276" s="5">
        <f t="shared" si="21"/>
        <v>1</v>
      </c>
      <c r="E276" s="5" t="s">
        <v>20</v>
      </c>
      <c r="F276" t="str">
        <f>VLOOKUP(E276,Table1[],2,FALSE)</f>
        <v>Category02</v>
      </c>
      <c r="G276" s="5">
        <v>14</v>
      </c>
      <c r="H276" s="5" t="s">
        <v>65</v>
      </c>
      <c r="I276" s="5" t="s">
        <v>63</v>
      </c>
      <c r="J276" s="6" cm="1">
        <f t="array" ref="J276">_xlfn.IFS(G276&gt;=10,7%,G276&gt;=7,5%,G276&lt;7,0%)</f>
        <v>7.0000000000000007E-2</v>
      </c>
      <c r="K276" t="str">
        <f>VLOOKUP($E276,Table1[],3,FALSE)</f>
        <v>Lt</v>
      </c>
      <c r="L276">
        <f>VLOOKUP($E276,Table1[],4,FALSE)</f>
        <v>44</v>
      </c>
      <c r="M276">
        <f>VLOOKUP($E276,Table1[],5,FALSE)</f>
        <v>48.4</v>
      </c>
      <c r="N276">
        <f t="shared" si="22"/>
        <v>616</v>
      </c>
      <c r="O276">
        <f t="shared" si="23"/>
        <v>630.16800000000001</v>
      </c>
      <c r="P276">
        <f t="shared" si="24"/>
        <v>14.168000000000006</v>
      </c>
    </row>
    <row r="277" spans="2:16" x14ac:dyDescent="0.25">
      <c r="B277" s="4">
        <v>44576</v>
      </c>
      <c r="C277" s="5">
        <f t="shared" si="20"/>
        <v>2022</v>
      </c>
      <c r="D277" s="5">
        <f t="shared" si="21"/>
        <v>1</v>
      </c>
      <c r="E277" s="5" t="s">
        <v>32</v>
      </c>
      <c r="F277" t="str">
        <f>VLOOKUP(E277,Table1[],2,FALSE)</f>
        <v>Category03</v>
      </c>
      <c r="G277" s="5">
        <v>10</v>
      </c>
      <c r="H277" s="5" t="s">
        <v>65</v>
      </c>
      <c r="I277" s="5" t="s">
        <v>64</v>
      </c>
      <c r="J277" s="6" cm="1">
        <f t="array" ref="J277">_xlfn.IFS(G277&gt;=10,7%,G277&gt;=7,5%,G277&lt;7,0%)</f>
        <v>7.0000000000000007E-2</v>
      </c>
      <c r="K277" t="str">
        <f>VLOOKUP($E277,Table1[],3,FALSE)</f>
        <v>Ft</v>
      </c>
      <c r="L277">
        <f>VLOOKUP($E277,Table1[],4,FALSE)</f>
        <v>121</v>
      </c>
      <c r="M277">
        <f>VLOOKUP($E277,Table1[],5,FALSE)</f>
        <v>141.57</v>
      </c>
      <c r="N277">
        <f t="shared" si="22"/>
        <v>1210</v>
      </c>
      <c r="O277">
        <f t="shared" si="23"/>
        <v>1316.6009999999999</v>
      </c>
      <c r="P277">
        <f t="shared" si="24"/>
        <v>106.60099999999989</v>
      </c>
    </row>
    <row r="278" spans="2:16" x14ac:dyDescent="0.25">
      <c r="B278" s="4">
        <v>44577</v>
      </c>
      <c r="C278" s="5">
        <f t="shared" si="20"/>
        <v>2022</v>
      </c>
      <c r="D278" s="5">
        <f t="shared" si="21"/>
        <v>1</v>
      </c>
      <c r="E278" s="5" t="s">
        <v>23</v>
      </c>
      <c r="F278" t="str">
        <f>VLOOKUP(E278,Table1[],2,FALSE)</f>
        <v>Category02</v>
      </c>
      <c r="G278" s="5">
        <v>11</v>
      </c>
      <c r="H278" s="5" t="s">
        <v>63</v>
      </c>
      <c r="I278" s="5" t="s">
        <v>64</v>
      </c>
      <c r="J278" s="6" cm="1">
        <f t="array" ref="J278">_xlfn.IFS(G278&gt;=10,7%,G278&gt;=7,5%,G278&lt;7,0%)</f>
        <v>7.0000000000000007E-2</v>
      </c>
      <c r="K278" t="str">
        <f>VLOOKUP($E278,Table1[],3,FALSE)</f>
        <v>Kg</v>
      </c>
      <c r="L278">
        <f>VLOOKUP($E278,Table1[],4,FALSE)</f>
        <v>112</v>
      </c>
      <c r="M278">
        <f>VLOOKUP($E278,Table1[],5,FALSE)</f>
        <v>146.72</v>
      </c>
      <c r="N278">
        <f t="shared" si="22"/>
        <v>1232</v>
      </c>
      <c r="O278">
        <f t="shared" si="23"/>
        <v>1500.9456</v>
      </c>
      <c r="P278">
        <f t="shared" si="24"/>
        <v>268.94560000000001</v>
      </c>
    </row>
    <row r="279" spans="2:16" x14ac:dyDescent="0.25">
      <c r="B279" s="4">
        <v>44578</v>
      </c>
      <c r="C279" s="5">
        <f t="shared" si="20"/>
        <v>2022</v>
      </c>
      <c r="D279" s="5">
        <f t="shared" si="21"/>
        <v>1</v>
      </c>
      <c r="E279" s="5" t="s">
        <v>52</v>
      </c>
      <c r="F279" t="str">
        <f>VLOOKUP(E279,Table1[],2,FALSE)</f>
        <v>Category05</v>
      </c>
      <c r="G279" s="5">
        <v>4</v>
      </c>
      <c r="H279" s="5" t="s">
        <v>63</v>
      </c>
      <c r="I279" s="5" t="s">
        <v>63</v>
      </c>
      <c r="J279" s="6" cm="1">
        <f t="array" ref="J279">_xlfn.IFS(G279&gt;=10,7%,G279&gt;=7,5%,G279&lt;7,0%)</f>
        <v>0</v>
      </c>
      <c r="K279" t="str">
        <f>VLOOKUP($E279,Table1[],3,FALSE)</f>
        <v>Kg</v>
      </c>
      <c r="L279">
        <f>VLOOKUP($E279,Table1[],4,FALSE)</f>
        <v>90</v>
      </c>
      <c r="M279">
        <f>VLOOKUP($E279,Table1[],5,FALSE)</f>
        <v>115.2</v>
      </c>
      <c r="N279">
        <f t="shared" si="22"/>
        <v>360</v>
      </c>
      <c r="O279">
        <f t="shared" si="23"/>
        <v>460.8</v>
      </c>
      <c r="P279">
        <f t="shared" si="24"/>
        <v>100.80000000000001</v>
      </c>
    </row>
    <row r="280" spans="2:16" x14ac:dyDescent="0.25">
      <c r="B280" s="4">
        <v>44579</v>
      </c>
      <c r="C280" s="5">
        <f t="shared" si="20"/>
        <v>2022</v>
      </c>
      <c r="D280" s="5">
        <f t="shared" si="21"/>
        <v>1</v>
      </c>
      <c r="E280" s="5" t="s">
        <v>15</v>
      </c>
      <c r="F280" t="str">
        <f>VLOOKUP(E280,Table1[],2,FALSE)</f>
        <v>Category01</v>
      </c>
      <c r="G280" s="5">
        <v>9</v>
      </c>
      <c r="H280" s="5" t="s">
        <v>62</v>
      </c>
      <c r="I280" s="5" t="s">
        <v>64</v>
      </c>
      <c r="J280" s="6" cm="1">
        <f t="array" ref="J280">_xlfn.IFS(G280&gt;=10,7%,G280&gt;=7,5%,G280&lt;7,0%)</f>
        <v>0.05</v>
      </c>
      <c r="K280" t="str">
        <f>VLOOKUP($E280,Table1[],3,FALSE)</f>
        <v>Kg</v>
      </c>
      <c r="L280">
        <f>VLOOKUP($E280,Table1[],4,FALSE)</f>
        <v>83</v>
      </c>
      <c r="M280">
        <f>VLOOKUP($E280,Table1[],5,FALSE)</f>
        <v>94.62</v>
      </c>
      <c r="N280">
        <f t="shared" si="22"/>
        <v>747</v>
      </c>
      <c r="O280">
        <f t="shared" si="23"/>
        <v>809.00099999999998</v>
      </c>
      <c r="P280">
        <f t="shared" si="24"/>
        <v>62.000999999999976</v>
      </c>
    </row>
    <row r="281" spans="2:16" x14ac:dyDescent="0.25">
      <c r="B281" s="4">
        <v>44581</v>
      </c>
      <c r="C281" s="5">
        <f t="shared" si="20"/>
        <v>2022</v>
      </c>
      <c r="D281" s="5">
        <f t="shared" si="21"/>
        <v>1</v>
      </c>
      <c r="E281" s="5" t="s">
        <v>31</v>
      </c>
      <c r="F281" t="str">
        <f>VLOOKUP(E281,Table1[],2,FALSE)</f>
        <v>Category03</v>
      </c>
      <c r="G281" s="5">
        <v>2</v>
      </c>
      <c r="H281" s="5" t="s">
        <v>65</v>
      </c>
      <c r="I281" s="5" t="s">
        <v>64</v>
      </c>
      <c r="J281" s="6" cm="1">
        <f t="array" ref="J281">_xlfn.IFS(G281&gt;=10,7%,G281&gt;=7,5%,G281&lt;7,0%)</f>
        <v>0</v>
      </c>
      <c r="K281" t="str">
        <f>VLOOKUP($E281,Table1[],3,FALSE)</f>
        <v>Ft</v>
      </c>
      <c r="L281">
        <f>VLOOKUP($E281,Table1[],4,FALSE)</f>
        <v>126</v>
      </c>
      <c r="M281">
        <f>VLOOKUP($E281,Table1[],5,FALSE)</f>
        <v>162.54</v>
      </c>
      <c r="N281">
        <f t="shared" si="22"/>
        <v>252</v>
      </c>
      <c r="O281">
        <f t="shared" si="23"/>
        <v>325.08</v>
      </c>
      <c r="P281">
        <f t="shared" si="24"/>
        <v>73.079999999999984</v>
      </c>
    </row>
    <row r="282" spans="2:16" x14ac:dyDescent="0.25">
      <c r="B282" s="4">
        <v>44581</v>
      </c>
      <c r="C282" s="5">
        <f t="shared" si="20"/>
        <v>2022</v>
      </c>
      <c r="D282" s="5">
        <f t="shared" si="21"/>
        <v>1</v>
      </c>
      <c r="E282" s="5" t="s">
        <v>23</v>
      </c>
      <c r="F282" t="str">
        <f>VLOOKUP(E282,Table1[],2,FALSE)</f>
        <v>Category02</v>
      </c>
      <c r="G282" s="5">
        <v>7</v>
      </c>
      <c r="H282" s="5" t="s">
        <v>63</v>
      </c>
      <c r="I282" s="5" t="s">
        <v>63</v>
      </c>
      <c r="J282" s="6" cm="1">
        <f t="array" ref="J282">_xlfn.IFS(G282&gt;=10,7%,G282&gt;=7,5%,G282&lt;7,0%)</f>
        <v>0.05</v>
      </c>
      <c r="K282" t="str">
        <f>VLOOKUP($E282,Table1[],3,FALSE)</f>
        <v>Kg</v>
      </c>
      <c r="L282">
        <f>VLOOKUP($E282,Table1[],4,FALSE)</f>
        <v>112</v>
      </c>
      <c r="M282">
        <f>VLOOKUP($E282,Table1[],5,FALSE)</f>
        <v>146.72</v>
      </c>
      <c r="N282">
        <f t="shared" si="22"/>
        <v>784</v>
      </c>
      <c r="O282">
        <f t="shared" si="23"/>
        <v>975.68799999999999</v>
      </c>
      <c r="P282">
        <f t="shared" si="24"/>
        <v>191.68799999999999</v>
      </c>
    </row>
    <row r="283" spans="2:16" x14ac:dyDescent="0.25">
      <c r="B283" s="4">
        <v>44583</v>
      </c>
      <c r="C283" s="5">
        <f t="shared" si="20"/>
        <v>2022</v>
      </c>
      <c r="D283" s="5">
        <f t="shared" si="21"/>
        <v>1</v>
      </c>
      <c r="E283" s="5" t="s">
        <v>4</v>
      </c>
      <c r="F283" t="str">
        <f>VLOOKUP(E283,Table1[],2,FALSE)</f>
        <v>Category01</v>
      </c>
      <c r="G283" s="5">
        <v>6</v>
      </c>
      <c r="H283" s="5" t="s">
        <v>63</v>
      </c>
      <c r="I283" s="5" t="s">
        <v>64</v>
      </c>
      <c r="J283" s="6" cm="1">
        <f t="array" ref="J283">_xlfn.IFS(G283&gt;=10,7%,G283&gt;=7,5%,G283&lt;7,0%)</f>
        <v>0</v>
      </c>
      <c r="K283" t="str">
        <f>VLOOKUP($E283,Table1[],3,FALSE)</f>
        <v>Kg</v>
      </c>
      <c r="L283">
        <f>VLOOKUP($E283,Table1[],4,FALSE)</f>
        <v>98</v>
      </c>
      <c r="M283">
        <f>VLOOKUP($E283,Table1[],5,FALSE)</f>
        <v>103.88</v>
      </c>
      <c r="N283">
        <f t="shared" si="22"/>
        <v>588</v>
      </c>
      <c r="O283">
        <f t="shared" si="23"/>
        <v>623.28</v>
      </c>
      <c r="P283">
        <f t="shared" si="24"/>
        <v>35.279999999999973</v>
      </c>
    </row>
    <row r="284" spans="2:16" x14ac:dyDescent="0.25">
      <c r="B284" s="4">
        <v>44584</v>
      </c>
      <c r="C284" s="5">
        <f t="shared" si="20"/>
        <v>2022</v>
      </c>
      <c r="D284" s="5">
        <f t="shared" si="21"/>
        <v>1</v>
      </c>
      <c r="E284" s="5" t="s">
        <v>7</v>
      </c>
      <c r="F284" t="str">
        <f>VLOOKUP(E284,Table1[],2,FALSE)</f>
        <v>Category01</v>
      </c>
      <c r="G284" s="5">
        <v>5</v>
      </c>
      <c r="H284" s="5" t="s">
        <v>62</v>
      </c>
      <c r="I284" s="5" t="s">
        <v>64</v>
      </c>
      <c r="J284" s="6" cm="1">
        <f t="array" ref="J284">_xlfn.IFS(G284&gt;=10,7%,G284&gt;=7,5%,G284&lt;7,0%)</f>
        <v>0</v>
      </c>
      <c r="K284" t="str">
        <f>VLOOKUP($E284,Table1[],3,FALSE)</f>
        <v>Kg</v>
      </c>
      <c r="L284">
        <f>VLOOKUP($E284,Table1[],4,FALSE)</f>
        <v>105</v>
      </c>
      <c r="M284">
        <f>VLOOKUP($E284,Table1[],5,FALSE)</f>
        <v>142.80000000000001</v>
      </c>
      <c r="N284">
        <f t="shared" si="22"/>
        <v>525</v>
      </c>
      <c r="O284">
        <f t="shared" si="23"/>
        <v>714</v>
      </c>
      <c r="P284">
        <f t="shared" si="24"/>
        <v>189</v>
      </c>
    </row>
    <row r="285" spans="2:16" x14ac:dyDescent="0.25">
      <c r="B285" s="4">
        <v>44584</v>
      </c>
      <c r="C285" s="5">
        <f t="shared" si="20"/>
        <v>2022</v>
      </c>
      <c r="D285" s="5">
        <f t="shared" si="21"/>
        <v>1</v>
      </c>
      <c r="E285" s="5" t="s">
        <v>54</v>
      </c>
      <c r="F285" t="str">
        <f>VLOOKUP(E285,Table1[],2,FALSE)</f>
        <v>Category05</v>
      </c>
      <c r="G285" s="5">
        <v>8</v>
      </c>
      <c r="H285" s="5" t="s">
        <v>65</v>
      </c>
      <c r="I285" s="5" t="s">
        <v>63</v>
      </c>
      <c r="J285" s="6" cm="1">
        <f t="array" ref="J285">_xlfn.IFS(G285&gt;=10,7%,G285&gt;=7,5%,G285&lt;7,0%)</f>
        <v>0.05</v>
      </c>
      <c r="K285" t="str">
        <f>VLOOKUP($E285,Table1[],3,FALSE)</f>
        <v>Ft</v>
      </c>
      <c r="L285">
        <f>VLOOKUP($E285,Table1[],4,FALSE)</f>
        <v>120</v>
      </c>
      <c r="M285">
        <f>VLOOKUP($E285,Table1[],5,FALSE)</f>
        <v>162</v>
      </c>
      <c r="N285">
        <f t="shared" si="22"/>
        <v>960</v>
      </c>
      <c r="O285">
        <f t="shared" si="23"/>
        <v>1231.2</v>
      </c>
      <c r="P285">
        <f t="shared" si="24"/>
        <v>271.20000000000005</v>
      </c>
    </row>
    <row r="286" spans="2:16" x14ac:dyDescent="0.25">
      <c r="B286" s="4">
        <v>44585</v>
      </c>
      <c r="C286" s="5">
        <f t="shared" si="20"/>
        <v>2022</v>
      </c>
      <c r="D286" s="5">
        <f t="shared" si="21"/>
        <v>1</v>
      </c>
      <c r="E286" s="5" t="s">
        <v>41</v>
      </c>
      <c r="F286" t="str">
        <f>VLOOKUP(E286,Table1[],2,FALSE)</f>
        <v>Category04</v>
      </c>
      <c r="G286" s="5">
        <v>15</v>
      </c>
      <c r="H286" s="5" t="s">
        <v>63</v>
      </c>
      <c r="I286" s="5" t="s">
        <v>63</v>
      </c>
      <c r="J286" s="6" cm="1">
        <f t="array" ref="J286">_xlfn.IFS(G286&gt;=10,7%,G286&gt;=7,5%,G286&lt;7,0%)</f>
        <v>7.0000000000000007E-2</v>
      </c>
      <c r="K286" t="str">
        <f>VLOOKUP($E286,Table1[],3,FALSE)</f>
        <v>Ft</v>
      </c>
      <c r="L286">
        <f>VLOOKUP($E286,Table1[],4,FALSE)</f>
        <v>148</v>
      </c>
      <c r="M286">
        <f>VLOOKUP($E286,Table1[],5,FALSE)</f>
        <v>201.28</v>
      </c>
      <c r="N286">
        <f t="shared" si="22"/>
        <v>2220</v>
      </c>
      <c r="O286">
        <f t="shared" si="23"/>
        <v>2807.8559999999998</v>
      </c>
      <c r="P286">
        <f t="shared" si="24"/>
        <v>587.85599999999977</v>
      </c>
    </row>
    <row r="287" spans="2:16" x14ac:dyDescent="0.25">
      <c r="B287" s="4">
        <v>44586</v>
      </c>
      <c r="C287" s="5">
        <f t="shared" si="20"/>
        <v>2022</v>
      </c>
      <c r="D287" s="5">
        <f t="shared" si="21"/>
        <v>1</v>
      </c>
      <c r="E287" s="5" t="s">
        <v>26</v>
      </c>
      <c r="F287" t="str">
        <f>VLOOKUP(E287,Table1[],2,FALSE)</f>
        <v>Category02</v>
      </c>
      <c r="G287" s="5">
        <v>14</v>
      </c>
      <c r="H287" s="5" t="s">
        <v>65</v>
      </c>
      <c r="I287" s="5" t="s">
        <v>64</v>
      </c>
      <c r="J287" s="6" cm="1">
        <f t="array" ref="J287">_xlfn.IFS(G287&gt;=10,7%,G287&gt;=7,5%,G287&lt;7,0%)</f>
        <v>7.0000000000000007E-2</v>
      </c>
      <c r="K287" t="str">
        <f>VLOOKUP($E287,Table1[],3,FALSE)</f>
        <v>Ft</v>
      </c>
      <c r="L287">
        <f>VLOOKUP($E287,Table1[],4,FALSE)</f>
        <v>134</v>
      </c>
      <c r="M287">
        <f>VLOOKUP($E287,Table1[],5,FALSE)</f>
        <v>156.78</v>
      </c>
      <c r="N287">
        <f t="shared" si="22"/>
        <v>1876</v>
      </c>
      <c r="O287">
        <f t="shared" si="23"/>
        <v>2041.2755999999999</v>
      </c>
      <c r="P287">
        <f t="shared" si="24"/>
        <v>165.27559999999994</v>
      </c>
    </row>
    <row r="288" spans="2:16" x14ac:dyDescent="0.25">
      <c r="B288" s="4">
        <v>44589</v>
      </c>
      <c r="C288" s="5">
        <f t="shared" si="20"/>
        <v>2022</v>
      </c>
      <c r="D288" s="5">
        <f t="shared" si="21"/>
        <v>1</v>
      </c>
      <c r="E288" s="5" t="s">
        <v>25</v>
      </c>
      <c r="F288" t="str">
        <f>VLOOKUP(E288,Table1[],2,FALSE)</f>
        <v>Category02</v>
      </c>
      <c r="G288" s="5">
        <v>11</v>
      </c>
      <c r="H288" s="5" t="s">
        <v>65</v>
      </c>
      <c r="I288" s="5" t="s">
        <v>63</v>
      </c>
      <c r="J288" s="6" cm="1">
        <f t="array" ref="J288">_xlfn.IFS(G288&gt;=10,7%,G288&gt;=7,5%,G288&lt;7,0%)</f>
        <v>7.0000000000000007E-2</v>
      </c>
      <c r="K288" t="str">
        <f>VLOOKUP($E288,Table1[],3,FALSE)</f>
        <v>No.</v>
      </c>
      <c r="L288">
        <f>VLOOKUP($E288,Table1[],4,FALSE)</f>
        <v>13</v>
      </c>
      <c r="M288">
        <f>VLOOKUP($E288,Table1[],5,FALSE)</f>
        <v>16.64</v>
      </c>
      <c r="N288">
        <f t="shared" si="22"/>
        <v>143</v>
      </c>
      <c r="O288">
        <f t="shared" si="23"/>
        <v>170.22720000000001</v>
      </c>
      <c r="P288">
        <f t="shared" si="24"/>
        <v>27.227200000000011</v>
      </c>
    </row>
    <row r="289" spans="2:16" x14ac:dyDescent="0.25">
      <c r="B289" s="4">
        <v>44592</v>
      </c>
      <c r="C289" s="5">
        <f t="shared" si="20"/>
        <v>2022</v>
      </c>
      <c r="D289" s="5">
        <f t="shared" si="21"/>
        <v>1</v>
      </c>
      <c r="E289" s="5" t="s">
        <v>33</v>
      </c>
      <c r="F289" t="str">
        <f>VLOOKUP(E289,Table1[],2,FALSE)</f>
        <v>Category03</v>
      </c>
      <c r="G289" s="5">
        <v>6</v>
      </c>
      <c r="H289" s="5" t="s">
        <v>63</v>
      </c>
      <c r="I289" s="5" t="s">
        <v>64</v>
      </c>
      <c r="J289" s="6" cm="1">
        <f t="array" ref="J289">_xlfn.IFS(G289&gt;=10,7%,G289&gt;=7,5%,G289&lt;7,0%)</f>
        <v>0</v>
      </c>
      <c r="K289" t="str">
        <f>VLOOKUP($E289,Table1[],3,FALSE)</f>
        <v>Ft</v>
      </c>
      <c r="L289">
        <f>VLOOKUP($E289,Table1[],4,FALSE)</f>
        <v>141</v>
      </c>
      <c r="M289">
        <f>VLOOKUP($E289,Table1[],5,FALSE)</f>
        <v>149.46</v>
      </c>
      <c r="N289">
        <f t="shared" si="22"/>
        <v>846</v>
      </c>
      <c r="O289">
        <f t="shared" si="23"/>
        <v>896.76</v>
      </c>
      <c r="P289">
        <f t="shared" si="24"/>
        <v>50.759999999999991</v>
      </c>
    </row>
    <row r="290" spans="2:16" x14ac:dyDescent="0.25">
      <c r="B290" s="4">
        <v>44592</v>
      </c>
      <c r="C290" s="5">
        <f t="shared" si="20"/>
        <v>2022</v>
      </c>
      <c r="D290" s="5">
        <f t="shared" si="21"/>
        <v>1</v>
      </c>
      <c r="E290" s="5" t="s">
        <v>53</v>
      </c>
      <c r="F290" t="str">
        <f>VLOOKUP(E290,Table1[],2,FALSE)</f>
        <v>Category05</v>
      </c>
      <c r="G290" s="5">
        <v>9</v>
      </c>
      <c r="H290" s="5" t="s">
        <v>65</v>
      </c>
      <c r="I290" s="5" t="s">
        <v>64</v>
      </c>
      <c r="J290" s="6" cm="1">
        <f t="array" ref="J290">_xlfn.IFS(G290&gt;=10,7%,G290&gt;=7,5%,G290&lt;7,0%)</f>
        <v>0.05</v>
      </c>
      <c r="K290" t="str">
        <f>VLOOKUP($E290,Table1[],3,FALSE)</f>
        <v>Ft</v>
      </c>
      <c r="L290">
        <f>VLOOKUP($E290,Table1[],4,FALSE)</f>
        <v>138</v>
      </c>
      <c r="M290">
        <f>VLOOKUP($E290,Table1[],5,FALSE)</f>
        <v>173.88</v>
      </c>
      <c r="N290">
        <f t="shared" si="22"/>
        <v>1242</v>
      </c>
      <c r="O290">
        <f t="shared" si="23"/>
        <v>1486.674</v>
      </c>
      <c r="P290">
        <f t="shared" si="24"/>
        <v>244.67399999999998</v>
      </c>
    </row>
    <row r="291" spans="2:16" x14ac:dyDescent="0.25">
      <c r="B291" s="4">
        <v>44593</v>
      </c>
      <c r="C291" s="5">
        <f t="shared" si="20"/>
        <v>2022</v>
      </c>
      <c r="D291" s="5">
        <f t="shared" si="21"/>
        <v>1</v>
      </c>
      <c r="E291" s="5" t="s">
        <v>11</v>
      </c>
      <c r="F291" t="str">
        <f>VLOOKUP(E291,Table1[],2,FALSE)</f>
        <v>Category01</v>
      </c>
      <c r="G291" s="5">
        <v>9</v>
      </c>
      <c r="H291" s="5" t="s">
        <v>65</v>
      </c>
      <c r="I291" s="5" t="s">
        <v>64</v>
      </c>
      <c r="J291" s="6" cm="1">
        <f t="array" ref="J291">_xlfn.IFS(G291&gt;=10,7%,G291&gt;=7,5%,G291&lt;7,0%)</f>
        <v>0.05</v>
      </c>
      <c r="K291" t="str">
        <f>VLOOKUP($E291,Table1[],3,FALSE)</f>
        <v>Ft</v>
      </c>
      <c r="L291">
        <f>VLOOKUP($E291,Table1[],4,FALSE)</f>
        <v>133</v>
      </c>
      <c r="M291">
        <f>VLOOKUP($E291,Table1[],5,FALSE)</f>
        <v>155.61000000000001</v>
      </c>
      <c r="N291">
        <f t="shared" si="22"/>
        <v>1197</v>
      </c>
      <c r="O291">
        <f t="shared" si="23"/>
        <v>1330.4655000000002</v>
      </c>
      <c r="P291">
        <f t="shared" si="24"/>
        <v>133.46550000000025</v>
      </c>
    </row>
    <row r="292" spans="2:16" x14ac:dyDescent="0.25">
      <c r="B292" s="4">
        <v>44595</v>
      </c>
      <c r="C292" s="5">
        <f t="shared" si="20"/>
        <v>2022</v>
      </c>
      <c r="D292" s="5">
        <f t="shared" si="21"/>
        <v>1</v>
      </c>
      <c r="E292" s="5" t="s">
        <v>23</v>
      </c>
      <c r="F292" t="str">
        <f>VLOOKUP(E292,Table1[],2,FALSE)</f>
        <v>Category02</v>
      </c>
      <c r="G292" s="5">
        <v>8</v>
      </c>
      <c r="H292" s="5" t="s">
        <v>65</v>
      </c>
      <c r="I292" s="5" t="s">
        <v>63</v>
      </c>
      <c r="J292" s="6" cm="1">
        <f t="array" ref="J292">_xlfn.IFS(G292&gt;=10,7%,G292&gt;=7,5%,G292&lt;7,0%)</f>
        <v>0.05</v>
      </c>
      <c r="K292" t="str">
        <f>VLOOKUP($E292,Table1[],3,FALSE)</f>
        <v>Kg</v>
      </c>
      <c r="L292">
        <f>VLOOKUP($E292,Table1[],4,FALSE)</f>
        <v>112</v>
      </c>
      <c r="M292">
        <f>VLOOKUP($E292,Table1[],5,FALSE)</f>
        <v>146.72</v>
      </c>
      <c r="N292">
        <f t="shared" si="22"/>
        <v>896</v>
      </c>
      <c r="O292">
        <f t="shared" si="23"/>
        <v>1115.0719999999999</v>
      </c>
      <c r="P292">
        <f t="shared" si="24"/>
        <v>219.07199999999989</v>
      </c>
    </row>
    <row r="293" spans="2:16" x14ac:dyDescent="0.25">
      <c r="B293" s="4">
        <v>44597</v>
      </c>
      <c r="C293" s="5">
        <f t="shared" si="20"/>
        <v>2022</v>
      </c>
      <c r="D293" s="5">
        <f t="shared" si="21"/>
        <v>1</v>
      </c>
      <c r="E293" s="5" t="s">
        <v>27</v>
      </c>
      <c r="F293" t="str">
        <f>VLOOKUP(E293,Table1[],2,FALSE)</f>
        <v>Category02</v>
      </c>
      <c r="G293" s="5">
        <v>6</v>
      </c>
      <c r="H293" s="5" t="s">
        <v>65</v>
      </c>
      <c r="I293" s="5" t="s">
        <v>64</v>
      </c>
      <c r="J293" s="6" cm="1">
        <f t="array" ref="J293">_xlfn.IFS(G293&gt;=10,7%,G293&gt;=7,5%,G293&lt;7,0%)</f>
        <v>0</v>
      </c>
      <c r="K293" t="str">
        <f>VLOOKUP($E293,Table1[],3,FALSE)</f>
        <v>No.</v>
      </c>
      <c r="L293">
        <f>VLOOKUP($E293,Table1[],4,FALSE)</f>
        <v>37</v>
      </c>
      <c r="M293">
        <f>VLOOKUP($E293,Table1[],5,FALSE)</f>
        <v>49.21</v>
      </c>
      <c r="N293">
        <f t="shared" si="22"/>
        <v>222</v>
      </c>
      <c r="O293">
        <f t="shared" si="23"/>
        <v>295.26</v>
      </c>
      <c r="P293">
        <f t="shared" si="24"/>
        <v>73.259999999999991</v>
      </c>
    </row>
    <row r="294" spans="2:16" x14ac:dyDescent="0.25">
      <c r="B294" s="4">
        <v>44598</v>
      </c>
      <c r="C294" s="5">
        <f t="shared" si="20"/>
        <v>2022</v>
      </c>
      <c r="D294" s="5">
        <f t="shared" si="21"/>
        <v>1</v>
      </c>
      <c r="E294" s="5" t="s">
        <v>7</v>
      </c>
      <c r="F294" t="str">
        <f>VLOOKUP(E294,Table1[],2,FALSE)</f>
        <v>Category01</v>
      </c>
      <c r="G294" s="5">
        <v>6</v>
      </c>
      <c r="H294" s="5" t="s">
        <v>65</v>
      </c>
      <c r="I294" s="5" t="s">
        <v>64</v>
      </c>
      <c r="J294" s="6" cm="1">
        <f t="array" ref="J294">_xlfn.IFS(G294&gt;=10,7%,G294&gt;=7,5%,G294&lt;7,0%)</f>
        <v>0</v>
      </c>
      <c r="K294" t="str">
        <f>VLOOKUP($E294,Table1[],3,FALSE)</f>
        <v>Kg</v>
      </c>
      <c r="L294">
        <f>VLOOKUP($E294,Table1[],4,FALSE)</f>
        <v>105</v>
      </c>
      <c r="M294">
        <f>VLOOKUP($E294,Table1[],5,FALSE)</f>
        <v>142.80000000000001</v>
      </c>
      <c r="N294">
        <f t="shared" si="22"/>
        <v>630</v>
      </c>
      <c r="O294">
        <f t="shared" si="23"/>
        <v>856.80000000000007</v>
      </c>
      <c r="P294">
        <f t="shared" si="24"/>
        <v>226.80000000000007</v>
      </c>
    </row>
    <row r="295" spans="2:16" x14ac:dyDescent="0.25">
      <c r="B295" s="4">
        <v>44600</v>
      </c>
      <c r="C295" s="5">
        <f t="shared" si="20"/>
        <v>2022</v>
      </c>
      <c r="D295" s="5">
        <f t="shared" si="21"/>
        <v>1</v>
      </c>
      <c r="E295" s="5" t="s">
        <v>11</v>
      </c>
      <c r="F295" t="str">
        <f>VLOOKUP(E295,Table1[],2,FALSE)</f>
        <v>Category01</v>
      </c>
      <c r="G295" s="5">
        <v>11</v>
      </c>
      <c r="H295" s="5" t="s">
        <v>63</v>
      </c>
      <c r="I295" s="5" t="s">
        <v>64</v>
      </c>
      <c r="J295" s="6" cm="1">
        <f t="array" ref="J295">_xlfn.IFS(G295&gt;=10,7%,G295&gt;=7,5%,G295&lt;7,0%)</f>
        <v>7.0000000000000007E-2</v>
      </c>
      <c r="K295" t="str">
        <f>VLOOKUP($E295,Table1[],3,FALSE)</f>
        <v>Ft</v>
      </c>
      <c r="L295">
        <f>VLOOKUP($E295,Table1[],4,FALSE)</f>
        <v>133</v>
      </c>
      <c r="M295">
        <f>VLOOKUP($E295,Table1[],5,FALSE)</f>
        <v>155.61000000000001</v>
      </c>
      <c r="N295">
        <f t="shared" si="22"/>
        <v>1463</v>
      </c>
      <c r="O295">
        <f t="shared" si="23"/>
        <v>1591.8903</v>
      </c>
      <c r="P295">
        <f t="shared" si="24"/>
        <v>128.89030000000002</v>
      </c>
    </row>
    <row r="296" spans="2:16" x14ac:dyDescent="0.25">
      <c r="B296" s="4">
        <v>44600</v>
      </c>
      <c r="C296" s="5">
        <f t="shared" si="20"/>
        <v>2022</v>
      </c>
      <c r="D296" s="5">
        <f t="shared" si="21"/>
        <v>1</v>
      </c>
      <c r="E296" s="5" t="s">
        <v>9</v>
      </c>
      <c r="F296" t="str">
        <f>VLOOKUP(E296,Table1[],2,FALSE)</f>
        <v>Category01</v>
      </c>
      <c r="G296" s="5">
        <v>3</v>
      </c>
      <c r="H296" s="5" t="s">
        <v>63</v>
      </c>
      <c r="I296" s="5" t="s">
        <v>64</v>
      </c>
      <c r="J296" s="6" cm="1">
        <f t="array" ref="J296">_xlfn.IFS(G296&gt;=10,7%,G296&gt;=7,5%,G296&lt;7,0%)</f>
        <v>0</v>
      </c>
      <c r="K296" t="str">
        <f>VLOOKUP($E296,Table1[],3,FALSE)</f>
        <v>Lt</v>
      </c>
      <c r="L296">
        <f>VLOOKUP($E296,Table1[],4,FALSE)</f>
        <v>44</v>
      </c>
      <c r="M296">
        <f>VLOOKUP($E296,Table1[],5,FALSE)</f>
        <v>48.84</v>
      </c>
      <c r="N296">
        <f t="shared" si="22"/>
        <v>132</v>
      </c>
      <c r="O296">
        <f t="shared" si="23"/>
        <v>146.52000000000001</v>
      </c>
      <c r="P296">
        <f t="shared" si="24"/>
        <v>14.52000000000001</v>
      </c>
    </row>
    <row r="297" spans="2:16" x14ac:dyDescent="0.25">
      <c r="B297" s="4">
        <v>44601</v>
      </c>
      <c r="C297" s="5">
        <f t="shared" si="20"/>
        <v>2022</v>
      </c>
      <c r="D297" s="5">
        <f t="shared" si="21"/>
        <v>1</v>
      </c>
      <c r="E297" s="5" t="s">
        <v>43</v>
      </c>
      <c r="F297" t="str">
        <f>VLOOKUP(E297,Table1[],2,FALSE)</f>
        <v>Category04</v>
      </c>
      <c r="G297" s="5">
        <v>14</v>
      </c>
      <c r="H297" s="5" t="s">
        <v>63</v>
      </c>
      <c r="I297" s="5" t="s">
        <v>63</v>
      </c>
      <c r="J297" s="6" cm="1">
        <f t="array" ref="J297">_xlfn.IFS(G297&gt;=10,7%,G297&gt;=7,5%,G297&lt;7,0%)</f>
        <v>7.0000000000000007E-2</v>
      </c>
      <c r="K297" t="str">
        <f>VLOOKUP($E297,Table1[],3,FALSE)</f>
        <v>Kg</v>
      </c>
      <c r="L297">
        <f>VLOOKUP($E297,Table1[],4,FALSE)</f>
        <v>89</v>
      </c>
      <c r="M297">
        <f>VLOOKUP($E297,Table1[],5,FALSE)</f>
        <v>117.48</v>
      </c>
      <c r="N297">
        <f t="shared" si="22"/>
        <v>1246</v>
      </c>
      <c r="O297">
        <f t="shared" si="23"/>
        <v>1529.5896</v>
      </c>
      <c r="P297">
        <f t="shared" si="24"/>
        <v>283.58960000000002</v>
      </c>
    </row>
    <row r="298" spans="2:16" x14ac:dyDescent="0.25">
      <c r="B298" s="4">
        <v>44604</v>
      </c>
      <c r="C298" s="5">
        <f t="shared" si="20"/>
        <v>2022</v>
      </c>
      <c r="D298" s="5">
        <f t="shared" si="21"/>
        <v>1</v>
      </c>
      <c r="E298" s="5" t="s">
        <v>18</v>
      </c>
      <c r="F298" t="str">
        <f>VLOOKUP(E298,Table1[],2,FALSE)</f>
        <v>Category02</v>
      </c>
      <c r="G298" s="5">
        <v>13</v>
      </c>
      <c r="H298" s="5" t="s">
        <v>65</v>
      </c>
      <c r="I298" s="5" t="s">
        <v>64</v>
      </c>
      <c r="J298" s="6" cm="1">
        <f t="array" ref="J298">_xlfn.IFS(G298&gt;=10,7%,G298&gt;=7,5%,G298&lt;7,0%)</f>
        <v>7.0000000000000007E-2</v>
      </c>
      <c r="K298" t="str">
        <f>VLOOKUP($E298,Table1[],3,FALSE)</f>
        <v>Ft</v>
      </c>
      <c r="L298">
        <f>VLOOKUP($E298,Table1[],4,FALSE)</f>
        <v>148</v>
      </c>
      <c r="M298">
        <f>VLOOKUP($E298,Table1[],5,FALSE)</f>
        <v>164.28</v>
      </c>
      <c r="N298">
        <f t="shared" si="22"/>
        <v>1924</v>
      </c>
      <c r="O298">
        <f t="shared" si="23"/>
        <v>1986.1451999999999</v>
      </c>
      <c r="P298">
        <f t="shared" si="24"/>
        <v>62.145199999999932</v>
      </c>
    </row>
    <row r="299" spans="2:16" x14ac:dyDescent="0.25">
      <c r="B299" s="4">
        <v>44606</v>
      </c>
      <c r="C299" s="5">
        <f t="shared" si="20"/>
        <v>2022</v>
      </c>
      <c r="D299" s="5">
        <f t="shared" si="21"/>
        <v>1</v>
      </c>
      <c r="E299" s="5" t="s">
        <v>36</v>
      </c>
      <c r="F299" t="str">
        <f>VLOOKUP(E299,Table1[],2,FALSE)</f>
        <v>Category04</v>
      </c>
      <c r="G299" s="5">
        <v>8</v>
      </c>
      <c r="H299" s="5" t="s">
        <v>63</v>
      </c>
      <c r="I299" s="5" t="s">
        <v>64</v>
      </c>
      <c r="J299" s="6" cm="1">
        <f t="array" ref="J299">_xlfn.IFS(G299&gt;=10,7%,G299&gt;=7,5%,G299&lt;7,0%)</f>
        <v>0.05</v>
      </c>
      <c r="K299" t="str">
        <f>VLOOKUP($E299,Table1[],3,FALSE)</f>
        <v>No.</v>
      </c>
      <c r="L299">
        <f>VLOOKUP($E299,Table1[],4,FALSE)</f>
        <v>18</v>
      </c>
      <c r="M299">
        <f>VLOOKUP($E299,Table1[],5,FALSE)</f>
        <v>24.66</v>
      </c>
      <c r="N299">
        <f t="shared" si="22"/>
        <v>144</v>
      </c>
      <c r="O299">
        <f t="shared" si="23"/>
        <v>187.416</v>
      </c>
      <c r="P299">
        <f t="shared" si="24"/>
        <v>43.415999999999997</v>
      </c>
    </row>
    <row r="300" spans="2:16" x14ac:dyDescent="0.25">
      <c r="B300" s="4">
        <v>44606</v>
      </c>
      <c r="C300" s="5">
        <f t="shared" si="20"/>
        <v>2022</v>
      </c>
      <c r="D300" s="5">
        <f t="shared" si="21"/>
        <v>1</v>
      </c>
      <c r="E300" s="5" t="s">
        <v>39</v>
      </c>
      <c r="F300" t="str">
        <f>VLOOKUP(E300,Table1[],2,FALSE)</f>
        <v>Category04</v>
      </c>
      <c r="G300" s="5">
        <v>3</v>
      </c>
      <c r="H300" s="5" t="s">
        <v>65</v>
      </c>
      <c r="I300" s="5" t="s">
        <v>64</v>
      </c>
      <c r="J300" s="6" cm="1">
        <f t="array" ref="J300">_xlfn.IFS(G300&gt;=10,7%,G300&gt;=7,5%,G300&lt;7,0%)</f>
        <v>0</v>
      </c>
      <c r="K300" t="str">
        <f>VLOOKUP($E300,Table1[],3,FALSE)</f>
        <v>No.</v>
      </c>
      <c r="L300">
        <f>VLOOKUP($E300,Table1[],4,FALSE)</f>
        <v>37</v>
      </c>
      <c r="M300">
        <f>VLOOKUP($E300,Table1[],5,FALSE)</f>
        <v>41.81</v>
      </c>
      <c r="N300">
        <f t="shared" si="22"/>
        <v>111</v>
      </c>
      <c r="O300">
        <f t="shared" si="23"/>
        <v>125.43</v>
      </c>
      <c r="P300">
        <f t="shared" si="24"/>
        <v>14.430000000000007</v>
      </c>
    </row>
    <row r="301" spans="2:16" x14ac:dyDescent="0.25">
      <c r="B301" s="4">
        <v>44608</v>
      </c>
      <c r="C301" s="5">
        <f t="shared" si="20"/>
        <v>2022</v>
      </c>
      <c r="D301" s="5">
        <f t="shared" si="21"/>
        <v>1</v>
      </c>
      <c r="E301" s="5" t="s">
        <v>43</v>
      </c>
      <c r="F301" t="str">
        <f>VLOOKUP(E301,Table1[],2,FALSE)</f>
        <v>Category04</v>
      </c>
      <c r="G301" s="5">
        <v>1</v>
      </c>
      <c r="H301" s="5" t="s">
        <v>63</v>
      </c>
      <c r="I301" s="5" t="s">
        <v>64</v>
      </c>
      <c r="J301" s="6" cm="1">
        <f t="array" ref="J301">_xlfn.IFS(G301&gt;=10,7%,G301&gt;=7,5%,G301&lt;7,0%)</f>
        <v>0</v>
      </c>
      <c r="K301" t="str">
        <f>VLOOKUP($E301,Table1[],3,FALSE)</f>
        <v>Kg</v>
      </c>
      <c r="L301">
        <f>VLOOKUP($E301,Table1[],4,FALSE)</f>
        <v>89</v>
      </c>
      <c r="M301">
        <f>VLOOKUP($E301,Table1[],5,FALSE)</f>
        <v>117.48</v>
      </c>
      <c r="N301">
        <f t="shared" si="22"/>
        <v>89</v>
      </c>
      <c r="O301">
        <f t="shared" si="23"/>
        <v>117.48</v>
      </c>
      <c r="P301">
        <f t="shared" si="24"/>
        <v>28.480000000000004</v>
      </c>
    </row>
    <row r="302" spans="2:16" x14ac:dyDescent="0.25">
      <c r="B302" s="4">
        <v>44611</v>
      </c>
      <c r="C302" s="5">
        <f t="shared" si="20"/>
        <v>2022</v>
      </c>
      <c r="D302" s="5">
        <f t="shared" si="21"/>
        <v>1</v>
      </c>
      <c r="E302" s="5" t="s">
        <v>7</v>
      </c>
      <c r="F302" t="str">
        <f>VLOOKUP(E302,Table1[],2,FALSE)</f>
        <v>Category01</v>
      </c>
      <c r="G302" s="5">
        <v>13</v>
      </c>
      <c r="H302" s="5" t="s">
        <v>63</v>
      </c>
      <c r="I302" s="5" t="s">
        <v>64</v>
      </c>
      <c r="J302" s="6" cm="1">
        <f t="array" ref="J302">_xlfn.IFS(G302&gt;=10,7%,G302&gt;=7,5%,G302&lt;7,0%)</f>
        <v>7.0000000000000007E-2</v>
      </c>
      <c r="K302" t="str">
        <f>VLOOKUP($E302,Table1[],3,FALSE)</f>
        <v>Kg</v>
      </c>
      <c r="L302">
        <f>VLOOKUP($E302,Table1[],4,FALSE)</f>
        <v>105</v>
      </c>
      <c r="M302">
        <f>VLOOKUP($E302,Table1[],5,FALSE)</f>
        <v>142.80000000000001</v>
      </c>
      <c r="N302">
        <f t="shared" si="22"/>
        <v>1365</v>
      </c>
      <c r="O302">
        <f t="shared" si="23"/>
        <v>1726.452</v>
      </c>
      <c r="P302">
        <f t="shared" si="24"/>
        <v>361.452</v>
      </c>
    </row>
    <row r="303" spans="2:16" x14ac:dyDescent="0.25">
      <c r="B303" s="4">
        <v>44612</v>
      </c>
      <c r="C303" s="5">
        <f t="shared" si="20"/>
        <v>2022</v>
      </c>
      <c r="D303" s="5">
        <f t="shared" si="21"/>
        <v>1</v>
      </c>
      <c r="E303" s="5" t="s">
        <v>21</v>
      </c>
      <c r="F303" t="str">
        <f>VLOOKUP(E303,Table1[],2,FALSE)</f>
        <v>Category02</v>
      </c>
      <c r="G303" s="5">
        <v>6</v>
      </c>
      <c r="H303" s="5" t="s">
        <v>65</v>
      </c>
      <c r="I303" s="5" t="s">
        <v>64</v>
      </c>
      <c r="J303" s="6" cm="1">
        <f t="array" ref="J303">_xlfn.IFS(G303&gt;=10,7%,G303&gt;=7,5%,G303&lt;7,0%)</f>
        <v>0</v>
      </c>
      <c r="K303" t="str">
        <f>VLOOKUP($E303,Table1[],3,FALSE)</f>
        <v>Kg</v>
      </c>
      <c r="L303">
        <f>VLOOKUP($E303,Table1[],4,FALSE)</f>
        <v>73</v>
      </c>
      <c r="M303">
        <f>VLOOKUP($E303,Table1[],5,FALSE)</f>
        <v>94.17</v>
      </c>
      <c r="N303">
        <f t="shared" si="22"/>
        <v>438</v>
      </c>
      <c r="O303">
        <f t="shared" si="23"/>
        <v>565.02</v>
      </c>
      <c r="P303">
        <f t="shared" si="24"/>
        <v>127.01999999999998</v>
      </c>
    </row>
    <row r="304" spans="2:16" x14ac:dyDescent="0.25">
      <c r="B304" s="4">
        <v>44615</v>
      </c>
      <c r="C304" s="5">
        <f t="shared" si="20"/>
        <v>2022</v>
      </c>
      <c r="D304" s="5">
        <f t="shared" si="21"/>
        <v>1</v>
      </c>
      <c r="E304" s="5" t="s">
        <v>22</v>
      </c>
      <c r="F304" t="str">
        <f>VLOOKUP(E304,Table1[],2,FALSE)</f>
        <v>Category02</v>
      </c>
      <c r="G304" s="5">
        <v>6</v>
      </c>
      <c r="H304" s="5" t="s">
        <v>63</v>
      </c>
      <c r="I304" s="5" t="s">
        <v>63</v>
      </c>
      <c r="J304" s="6" cm="1">
        <f t="array" ref="J304">_xlfn.IFS(G304&gt;=10,7%,G304&gt;=7,5%,G304&lt;7,0%)</f>
        <v>0</v>
      </c>
      <c r="K304" t="str">
        <f>VLOOKUP($E304,Table1[],3,FALSE)</f>
        <v>Kg</v>
      </c>
      <c r="L304">
        <f>VLOOKUP($E304,Table1[],4,FALSE)</f>
        <v>112</v>
      </c>
      <c r="M304">
        <f>VLOOKUP($E304,Table1[],5,FALSE)</f>
        <v>122.08</v>
      </c>
      <c r="N304">
        <f t="shared" si="22"/>
        <v>672</v>
      </c>
      <c r="O304">
        <f t="shared" si="23"/>
        <v>732.48</v>
      </c>
      <c r="P304">
        <f t="shared" si="24"/>
        <v>60.480000000000018</v>
      </c>
    </row>
    <row r="305" spans="2:16" x14ac:dyDescent="0.25">
      <c r="B305" s="4">
        <v>44615</v>
      </c>
      <c r="C305" s="5">
        <f t="shared" si="20"/>
        <v>2022</v>
      </c>
      <c r="D305" s="5">
        <f t="shared" si="21"/>
        <v>1</v>
      </c>
      <c r="E305" s="5" t="s">
        <v>25</v>
      </c>
      <c r="F305" t="str">
        <f>VLOOKUP(E305,Table1[],2,FALSE)</f>
        <v>Category02</v>
      </c>
      <c r="G305" s="5">
        <v>15</v>
      </c>
      <c r="H305" s="5" t="s">
        <v>63</v>
      </c>
      <c r="I305" s="5" t="s">
        <v>64</v>
      </c>
      <c r="J305" s="6" cm="1">
        <f t="array" ref="J305">_xlfn.IFS(G305&gt;=10,7%,G305&gt;=7,5%,G305&lt;7,0%)</f>
        <v>7.0000000000000007E-2</v>
      </c>
      <c r="K305" t="str">
        <f>VLOOKUP($E305,Table1[],3,FALSE)</f>
        <v>No.</v>
      </c>
      <c r="L305">
        <f>VLOOKUP($E305,Table1[],4,FALSE)</f>
        <v>13</v>
      </c>
      <c r="M305">
        <f>VLOOKUP($E305,Table1[],5,FALSE)</f>
        <v>16.64</v>
      </c>
      <c r="N305">
        <f t="shared" si="22"/>
        <v>195</v>
      </c>
      <c r="O305">
        <f t="shared" si="23"/>
        <v>232.12800000000001</v>
      </c>
      <c r="P305">
        <f t="shared" si="24"/>
        <v>37.128000000000014</v>
      </c>
    </row>
    <row r="306" spans="2:16" x14ac:dyDescent="0.25">
      <c r="B306" s="4">
        <v>44615</v>
      </c>
      <c r="C306" s="5">
        <f t="shared" si="20"/>
        <v>2022</v>
      </c>
      <c r="D306" s="5">
        <f t="shared" si="21"/>
        <v>1</v>
      </c>
      <c r="E306" s="5" t="s">
        <v>47</v>
      </c>
      <c r="F306" t="str">
        <f>VLOOKUP(E306,Table1[],2,FALSE)</f>
        <v>Category04</v>
      </c>
      <c r="G306" s="5">
        <v>8</v>
      </c>
      <c r="H306" s="5" t="s">
        <v>65</v>
      </c>
      <c r="I306" s="5" t="s">
        <v>63</v>
      </c>
      <c r="J306" s="6" cm="1">
        <f t="array" ref="J306">_xlfn.IFS(G306&gt;=10,7%,G306&gt;=7,5%,G306&lt;7,0%)</f>
        <v>0.05</v>
      </c>
      <c r="K306" t="str">
        <f>VLOOKUP($E306,Table1[],3,FALSE)</f>
        <v>Kg</v>
      </c>
      <c r="L306">
        <f>VLOOKUP($E306,Table1[],4,FALSE)</f>
        <v>90</v>
      </c>
      <c r="M306">
        <f>VLOOKUP($E306,Table1[],5,FALSE)</f>
        <v>96.3</v>
      </c>
      <c r="N306">
        <f t="shared" si="22"/>
        <v>720</v>
      </c>
      <c r="O306">
        <f t="shared" si="23"/>
        <v>731.88</v>
      </c>
      <c r="P306">
        <f t="shared" si="24"/>
        <v>11.879999999999995</v>
      </c>
    </row>
    <row r="307" spans="2:16" x14ac:dyDescent="0.25">
      <c r="B307" s="4">
        <v>44619</v>
      </c>
      <c r="C307" s="5">
        <f t="shared" si="20"/>
        <v>2022</v>
      </c>
      <c r="D307" s="5">
        <f t="shared" si="21"/>
        <v>1</v>
      </c>
      <c r="E307" s="5" t="s">
        <v>21</v>
      </c>
      <c r="F307" t="str">
        <f>VLOOKUP(E307,Table1[],2,FALSE)</f>
        <v>Category02</v>
      </c>
      <c r="G307" s="5">
        <v>7</v>
      </c>
      <c r="H307" s="5" t="s">
        <v>65</v>
      </c>
      <c r="I307" s="5" t="s">
        <v>64</v>
      </c>
      <c r="J307" s="6" cm="1">
        <f t="array" ref="J307">_xlfn.IFS(G307&gt;=10,7%,G307&gt;=7,5%,G307&lt;7,0%)</f>
        <v>0.05</v>
      </c>
      <c r="K307" t="str">
        <f>VLOOKUP($E307,Table1[],3,FALSE)</f>
        <v>Kg</v>
      </c>
      <c r="L307">
        <f>VLOOKUP($E307,Table1[],4,FALSE)</f>
        <v>73</v>
      </c>
      <c r="M307">
        <f>VLOOKUP($E307,Table1[],5,FALSE)</f>
        <v>94.17</v>
      </c>
      <c r="N307">
        <f t="shared" si="22"/>
        <v>511</v>
      </c>
      <c r="O307">
        <f t="shared" si="23"/>
        <v>626.23050000000001</v>
      </c>
      <c r="P307">
        <f t="shared" si="24"/>
        <v>115.23050000000001</v>
      </c>
    </row>
    <row r="308" spans="2:16" x14ac:dyDescent="0.25">
      <c r="B308" s="4">
        <v>44619</v>
      </c>
      <c r="C308" s="5">
        <f t="shared" si="20"/>
        <v>2022</v>
      </c>
      <c r="D308" s="5">
        <f t="shared" si="21"/>
        <v>1</v>
      </c>
      <c r="E308" s="5" t="s">
        <v>11</v>
      </c>
      <c r="F308" t="str">
        <f>VLOOKUP(E308,Table1[],2,FALSE)</f>
        <v>Category01</v>
      </c>
      <c r="G308" s="5">
        <v>15</v>
      </c>
      <c r="H308" s="5" t="s">
        <v>65</v>
      </c>
      <c r="I308" s="5" t="s">
        <v>63</v>
      </c>
      <c r="J308" s="6" cm="1">
        <f t="array" ref="J308">_xlfn.IFS(G308&gt;=10,7%,G308&gt;=7,5%,G308&lt;7,0%)</f>
        <v>7.0000000000000007E-2</v>
      </c>
      <c r="K308" t="str">
        <f>VLOOKUP($E308,Table1[],3,FALSE)</f>
        <v>Ft</v>
      </c>
      <c r="L308">
        <f>VLOOKUP($E308,Table1[],4,FALSE)</f>
        <v>133</v>
      </c>
      <c r="M308">
        <f>VLOOKUP($E308,Table1[],5,FALSE)</f>
        <v>155.61000000000001</v>
      </c>
      <c r="N308">
        <f t="shared" si="22"/>
        <v>1995</v>
      </c>
      <c r="O308">
        <f t="shared" si="23"/>
        <v>2170.7595000000001</v>
      </c>
      <c r="P308">
        <f t="shared" si="24"/>
        <v>175.75950000000012</v>
      </c>
    </row>
    <row r="309" spans="2:16" x14ac:dyDescent="0.25">
      <c r="B309" s="4">
        <v>44620</v>
      </c>
      <c r="C309" s="5">
        <f t="shared" si="20"/>
        <v>2022</v>
      </c>
      <c r="D309" s="5">
        <f t="shared" si="21"/>
        <v>1</v>
      </c>
      <c r="E309" s="5" t="s">
        <v>48</v>
      </c>
      <c r="F309" t="str">
        <f>VLOOKUP(E309,Table1[],2,FALSE)</f>
        <v>Category05</v>
      </c>
      <c r="G309" s="5">
        <v>15</v>
      </c>
      <c r="H309" s="5" t="s">
        <v>65</v>
      </c>
      <c r="I309" s="5" t="s">
        <v>64</v>
      </c>
      <c r="J309" s="6" cm="1">
        <f t="array" ref="J309">_xlfn.IFS(G309&gt;=10,7%,G309&gt;=7,5%,G309&lt;7,0%)</f>
        <v>7.0000000000000007E-2</v>
      </c>
      <c r="K309" t="str">
        <f>VLOOKUP($E309,Table1[],3,FALSE)</f>
        <v>Kg</v>
      </c>
      <c r="L309">
        <f>VLOOKUP($E309,Table1[],4,FALSE)</f>
        <v>67</v>
      </c>
      <c r="M309">
        <f>VLOOKUP($E309,Table1[],5,FALSE)</f>
        <v>85.76</v>
      </c>
      <c r="N309">
        <f t="shared" si="22"/>
        <v>1005</v>
      </c>
      <c r="O309">
        <f t="shared" si="23"/>
        <v>1196.3520000000001</v>
      </c>
      <c r="P309">
        <f t="shared" si="24"/>
        <v>191.35200000000009</v>
      </c>
    </row>
    <row r="310" spans="2:16" x14ac:dyDescent="0.25">
      <c r="B310" s="4">
        <v>44624</v>
      </c>
      <c r="C310" s="5">
        <f t="shared" si="20"/>
        <v>2022</v>
      </c>
      <c r="D310" s="5">
        <f t="shared" si="21"/>
        <v>1</v>
      </c>
      <c r="E310" s="5" t="s">
        <v>36</v>
      </c>
      <c r="F310" t="str">
        <f>VLOOKUP(E310,Table1[],2,FALSE)</f>
        <v>Category04</v>
      </c>
      <c r="G310" s="5">
        <v>13</v>
      </c>
      <c r="H310" s="5" t="s">
        <v>62</v>
      </c>
      <c r="I310" s="5" t="s">
        <v>63</v>
      </c>
      <c r="J310" s="6" cm="1">
        <f t="array" ref="J310">_xlfn.IFS(G310&gt;=10,7%,G310&gt;=7,5%,G310&lt;7,0%)</f>
        <v>7.0000000000000007E-2</v>
      </c>
      <c r="K310" t="str">
        <f>VLOOKUP($E310,Table1[],3,FALSE)</f>
        <v>No.</v>
      </c>
      <c r="L310">
        <f>VLOOKUP($E310,Table1[],4,FALSE)</f>
        <v>18</v>
      </c>
      <c r="M310">
        <f>VLOOKUP($E310,Table1[],5,FALSE)</f>
        <v>24.66</v>
      </c>
      <c r="N310">
        <f t="shared" si="22"/>
        <v>234</v>
      </c>
      <c r="O310">
        <f t="shared" si="23"/>
        <v>298.13939999999997</v>
      </c>
      <c r="P310">
        <f t="shared" si="24"/>
        <v>64.139399999999966</v>
      </c>
    </row>
    <row r="311" spans="2:16" x14ac:dyDescent="0.25">
      <c r="B311" s="4">
        <v>44626</v>
      </c>
      <c r="C311" s="5">
        <f t="shared" si="20"/>
        <v>2022</v>
      </c>
      <c r="D311" s="5">
        <f t="shared" si="21"/>
        <v>1</v>
      </c>
      <c r="E311" s="5" t="s">
        <v>9</v>
      </c>
      <c r="F311" t="str">
        <f>VLOOKUP(E311,Table1[],2,FALSE)</f>
        <v>Category01</v>
      </c>
      <c r="G311" s="5">
        <v>2</v>
      </c>
      <c r="H311" s="5" t="s">
        <v>65</v>
      </c>
      <c r="I311" s="5" t="s">
        <v>64</v>
      </c>
      <c r="J311" s="6" cm="1">
        <f t="array" ref="J311">_xlfn.IFS(G311&gt;=10,7%,G311&gt;=7,5%,G311&lt;7,0%)</f>
        <v>0</v>
      </c>
      <c r="K311" t="str">
        <f>VLOOKUP($E311,Table1[],3,FALSE)</f>
        <v>Lt</v>
      </c>
      <c r="L311">
        <f>VLOOKUP($E311,Table1[],4,FALSE)</f>
        <v>44</v>
      </c>
      <c r="M311">
        <f>VLOOKUP($E311,Table1[],5,FALSE)</f>
        <v>48.84</v>
      </c>
      <c r="N311">
        <f t="shared" si="22"/>
        <v>88</v>
      </c>
      <c r="O311">
        <f t="shared" si="23"/>
        <v>97.68</v>
      </c>
      <c r="P311">
        <f t="shared" si="24"/>
        <v>9.6800000000000068</v>
      </c>
    </row>
    <row r="312" spans="2:16" x14ac:dyDescent="0.25">
      <c r="B312" s="4">
        <v>44627</v>
      </c>
      <c r="C312" s="5">
        <f t="shared" si="20"/>
        <v>2022</v>
      </c>
      <c r="D312" s="5">
        <f t="shared" si="21"/>
        <v>1</v>
      </c>
      <c r="E312" s="5" t="s">
        <v>8</v>
      </c>
      <c r="F312" t="str">
        <f>VLOOKUP(E312,Table1[],2,FALSE)</f>
        <v>Category01</v>
      </c>
      <c r="G312" s="5">
        <v>1</v>
      </c>
      <c r="H312" s="5" t="s">
        <v>65</v>
      </c>
      <c r="I312" s="5" t="s">
        <v>64</v>
      </c>
      <c r="J312" s="6" cm="1">
        <f t="array" ref="J312">_xlfn.IFS(G312&gt;=10,7%,G312&gt;=7,5%,G312&lt;7,0%)</f>
        <v>0</v>
      </c>
      <c r="K312" t="str">
        <f>VLOOKUP($E312,Table1[],3,FALSE)</f>
        <v>Kg</v>
      </c>
      <c r="L312">
        <f>VLOOKUP($E312,Table1[],4,FALSE)</f>
        <v>71</v>
      </c>
      <c r="M312">
        <f>VLOOKUP($E312,Table1[],5,FALSE)</f>
        <v>80.94</v>
      </c>
      <c r="N312">
        <f t="shared" si="22"/>
        <v>71</v>
      </c>
      <c r="O312">
        <f t="shared" si="23"/>
        <v>80.94</v>
      </c>
      <c r="P312">
        <f t="shared" si="24"/>
        <v>9.9399999999999977</v>
      </c>
    </row>
    <row r="313" spans="2:16" x14ac:dyDescent="0.25">
      <c r="B313" s="4">
        <v>44628</v>
      </c>
      <c r="C313" s="5">
        <f t="shared" si="20"/>
        <v>2022</v>
      </c>
      <c r="D313" s="5">
        <f t="shared" si="21"/>
        <v>1</v>
      </c>
      <c r="E313" s="5" t="s">
        <v>56</v>
      </c>
      <c r="F313" t="str">
        <f>VLOOKUP(E313,Table1[],2,FALSE)</f>
        <v>Category05</v>
      </c>
      <c r="G313" s="5">
        <v>6</v>
      </c>
      <c r="H313" s="5" t="s">
        <v>65</v>
      </c>
      <c r="I313" s="5" t="s">
        <v>63</v>
      </c>
      <c r="J313" s="6" cm="1">
        <f t="array" ref="J313">_xlfn.IFS(G313&gt;=10,7%,G313&gt;=7,5%,G313&lt;7,0%)</f>
        <v>0</v>
      </c>
      <c r="K313" t="str">
        <f>VLOOKUP($E313,Table1[],3,FALSE)</f>
        <v>Kg</v>
      </c>
      <c r="L313">
        <f>VLOOKUP($E313,Table1[],4,FALSE)</f>
        <v>76</v>
      </c>
      <c r="M313">
        <f>VLOOKUP($E313,Table1[],5,FALSE)</f>
        <v>82.08</v>
      </c>
      <c r="N313">
        <f t="shared" si="22"/>
        <v>456</v>
      </c>
      <c r="O313">
        <f t="shared" si="23"/>
        <v>492.48</v>
      </c>
      <c r="P313">
        <f t="shared" si="24"/>
        <v>36.480000000000018</v>
      </c>
    </row>
    <row r="314" spans="2:16" x14ac:dyDescent="0.25">
      <c r="B314" s="4">
        <v>44629</v>
      </c>
      <c r="C314" s="5">
        <f t="shared" si="20"/>
        <v>2022</v>
      </c>
      <c r="D314" s="5">
        <f t="shared" si="21"/>
        <v>1</v>
      </c>
      <c r="E314" s="5" t="s">
        <v>41</v>
      </c>
      <c r="F314" t="str">
        <f>VLOOKUP(E314,Table1[],2,FALSE)</f>
        <v>Category04</v>
      </c>
      <c r="G314" s="5">
        <v>3</v>
      </c>
      <c r="H314" s="5" t="s">
        <v>65</v>
      </c>
      <c r="I314" s="5" t="s">
        <v>63</v>
      </c>
      <c r="J314" s="6" cm="1">
        <f t="array" ref="J314">_xlfn.IFS(G314&gt;=10,7%,G314&gt;=7,5%,G314&lt;7,0%)</f>
        <v>0</v>
      </c>
      <c r="K314" t="str">
        <f>VLOOKUP($E314,Table1[],3,FALSE)</f>
        <v>Ft</v>
      </c>
      <c r="L314">
        <f>VLOOKUP($E314,Table1[],4,FALSE)</f>
        <v>148</v>
      </c>
      <c r="M314">
        <f>VLOOKUP($E314,Table1[],5,FALSE)</f>
        <v>201.28</v>
      </c>
      <c r="N314">
        <f t="shared" si="22"/>
        <v>444</v>
      </c>
      <c r="O314">
        <f t="shared" si="23"/>
        <v>603.84</v>
      </c>
      <c r="P314">
        <f t="shared" si="24"/>
        <v>159.84000000000003</v>
      </c>
    </row>
    <row r="315" spans="2:16" x14ac:dyDescent="0.25">
      <c r="B315" s="4">
        <v>44629</v>
      </c>
      <c r="C315" s="5">
        <f t="shared" si="20"/>
        <v>2022</v>
      </c>
      <c r="D315" s="5">
        <f t="shared" si="21"/>
        <v>1</v>
      </c>
      <c r="E315" s="5" t="s">
        <v>9</v>
      </c>
      <c r="F315" t="str">
        <f>VLOOKUP(E315,Table1[],2,FALSE)</f>
        <v>Category01</v>
      </c>
      <c r="G315" s="5">
        <v>11</v>
      </c>
      <c r="H315" s="5" t="s">
        <v>63</v>
      </c>
      <c r="I315" s="5" t="s">
        <v>64</v>
      </c>
      <c r="J315" s="6" cm="1">
        <f t="array" ref="J315">_xlfn.IFS(G315&gt;=10,7%,G315&gt;=7,5%,G315&lt;7,0%)</f>
        <v>7.0000000000000007E-2</v>
      </c>
      <c r="K315" t="str">
        <f>VLOOKUP($E315,Table1[],3,FALSE)</f>
        <v>Lt</v>
      </c>
      <c r="L315">
        <f>VLOOKUP($E315,Table1[],4,FALSE)</f>
        <v>44</v>
      </c>
      <c r="M315">
        <f>VLOOKUP($E315,Table1[],5,FALSE)</f>
        <v>48.84</v>
      </c>
      <c r="N315">
        <f t="shared" si="22"/>
        <v>484</v>
      </c>
      <c r="O315">
        <f t="shared" si="23"/>
        <v>499.63319999999999</v>
      </c>
      <c r="P315">
        <f t="shared" si="24"/>
        <v>15.633199999999988</v>
      </c>
    </row>
    <row r="316" spans="2:16" x14ac:dyDescent="0.25">
      <c r="B316" s="4">
        <v>44630</v>
      </c>
      <c r="C316" s="5">
        <f t="shared" si="20"/>
        <v>2022</v>
      </c>
      <c r="D316" s="5">
        <f t="shared" si="21"/>
        <v>1</v>
      </c>
      <c r="E316" s="5" t="s">
        <v>44</v>
      </c>
      <c r="F316" t="str">
        <f>VLOOKUP(E316,Table1[],2,FALSE)</f>
        <v>Category04</v>
      </c>
      <c r="G316" s="5">
        <v>12</v>
      </c>
      <c r="H316" s="5" t="s">
        <v>62</v>
      </c>
      <c r="I316" s="5" t="s">
        <v>63</v>
      </c>
      <c r="J316" s="6" cm="1">
        <f t="array" ref="J316">_xlfn.IFS(G316&gt;=10,7%,G316&gt;=7,5%,G316&lt;7,0%)</f>
        <v>7.0000000000000007E-2</v>
      </c>
      <c r="K316" t="str">
        <f>VLOOKUP($E316,Table1[],3,FALSE)</f>
        <v>Kg</v>
      </c>
      <c r="L316">
        <f>VLOOKUP($E316,Table1[],4,FALSE)</f>
        <v>95</v>
      </c>
      <c r="M316">
        <f>VLOOKUP($E316,Table1[],5,FALSE)</f>
        <v>119.7</v>
      </c>
      <c r="N316">
        <f t="shared" si="22"/>
        <v>1140</v>
      </c>
      <c r="O316">
        <f t="shared" si="23"/>
        <v>1335.8520000000001</v>
      </c>
      <c r="P316">
        <f t="shared" si="24"/>
        <v>195.85200000000009</v>
      </c>
    </row>
    <row r="317" spans="2:16" x14ac:dyDescent="0.25">
      <c r="B317" s="4">
        <v>44634</v>
      </c>
      <c r="C317" s="5">
        <f t="shared" si="20"/>
        <v>2022</v>
      </c>
      <c r="D317" s="5">
        <f t="shared" si="21"/>
        <v>1</v>
      </c>
      <c r="E317" s="5" t="s">
        <v>25</v>
      </c>
      <c r="F317" t="str">
        <f>VLOOKUP(E317,Table1[],2,FALSE)</f>
        <v>Category02</v>
      </c>
      <c r="G317" s="5">
        <v>2</v>
      </c>
      <c r="H317" s="5" t="s">
        <v>65</v>
      </c>
      <c r="I317" s="5" t="s">
        <v>64</v>
      </c>
      <c r="J317" s="6" cm="1">
        <f t="array" ref="J317">_xlfn.IFS(G317&gt;=10,7%,G317&gt;=7,5%,G317&lt;7,0%)</f>
        <v>0</v>
      </c>
      <c r="K317" t="str">
        <f>VLOOKUP($E317,Table1[],3,FALSE)</f>
        <v>No.</v>
      </c>
      <c r="L317">
        <f>VLOOKUP($E317,Table1[],4,FALSE)</f>
        <v>13</v>
      </c>
      <c r="M317">
        <f>VLOOKUP($E317,Table1[],5,FALSE)</f>
        <v>16.64</v>
      </c>
      <c r="N317">
        <f t="shared" si="22"/>
        <v>26</v>
      </c>
      <c r="O317">
        <f t="shared" si="23"/>
        <v>33.28</v>
      </c>
      <c r="P317">
        <f t="shared" si="24"/>
        <v>7.2800000000000011</v>
      </c>
    </row>
    <row r="318" spans="2:16" x14ac:dyDescent="0.25">
      <c r="B318" s="4">
        <v>44634</v>
      </c>
      <c r="C318" s="5">
        <f t="shared" si="20"/>
        <v>2022</v>
      </c>
      <c r="D318" s="5">
        <f t="shared" si="21"/>
        <v>1</v>
      </c>
      <c r="E318" s="5" t="s">
        <v>36</v>
      </c>
      <c r="F318" t="str">
        <f>VLOOKUP(E318,Table1[],2,FALSE)</f>
        <v>Category04</v>
      </c>
      <c r="G318" s="5">
        <v>13</v>
      </c>
      <c r="H318" s="5" t="s">
        <v>65</v>
      </c>
      <c r="I318" s="5" t="s">
        <v>63</v>
      </c>
      <c r="J318" s="6" cm="1">
        <f t="array" ref="J318">_xlfn.IFS(G318&gt;=10,7%,G318&gt;=7,5%,G318&lt;7,0%)</f>
        <v>7.0000000000000007E-2</v>
      </c>
      <c r="K318" t="str">
        <f>VLOOKUP($E318,Table1[],3,FALSE)</f>
        <v>No.</v>
      </c>
      <c r="L318">
        <f>VLOOKUP($E318,Table1[],4,FALSE)</f>
        <v>18</v>
      </c>
      <c r="M318">
        <f>VLOOKUP($E318,Table1[],5,FALSE)</f>
        <v>24.66</v>
      </c>
      <c r="N318">
        <f t="shared" si="22"/>
        <v>234</v>
      </c>
      <c r="O318">
        <f t="shared" si="23"/>
        <v>298.13939999999997</v>
      </c>
      <c r="P318">
        <f t="shared" si="24"/>
        <v>64.139399999999966</v>
      </c>
    </row>
    <row r="319" spans="2:16" x14ac:dyDescent="0.25">
      <c r="B319" s="4">
        <v>44638</v>
      </c>
      <c r="C319" s="5">
        <f t="shared" si="20"/>
        <v>2022</v>
      </c>
      <c r="D319" s="5">
        <f t="shared" si="21"/>
        <v>1</v>
      </c>
      <c r="E319" s="5" t="s">
        <v>28</v>
      </c>
      <c r="F319" t="str">
        <f>VLOOKUP(E319,Table1[],2,FALSE)</f>
        <v>Category02</v>
      </c>
      <c r="G319" s="5">
        <v>2</v>
      </c>
      <c r="H319" s="5" t="s">
        <v>63</v>
      </c>
      <c r="I319" s="5" t="s">
        <v>64</v>
      </c>
      <c r="J319" s="6" cm="1">
        <f t="array" ref="J319">_xlfn.IFS(G319&gt;=10,7%,G319&gt;=7,5%,G319&lt;7,0%)</f>
        <v>0</v>
      </c>
      <c r="K319" t="str">
        <f>VLOOKUP($E319,Table1[],3,FALSE)</f>
        <v>Ft</v>
      </c>
      <c r="L319">
        <f>VLOOKUP($E319,Table1[],4,FALSE)</f>
        <v>150</v>
      </c>
      <c r="M319">
        <f>VLOOKUP($E319,Table1[],5,FALSE)</f>
        <v>210</v>
      </c>
      <c r="N319">
        <f t="shared" si="22"/>
        <v>300</v>
      </c>
      <c r="O319">
        <f t="shared" si="23"/>
        <v>420</v>
      </c>
      <c r="P319">
        <f t="shared" si="24"/>
        <v>120</v>
      </c>
    </row>
    <row r="320" spans="2:16" x14ac:dyDescent="0.25">
      <c r="B320" s="4">
        <v>44638</v>
      </c>
      <c r="C320" s="5">
        <f t="shared" si="20"/>
        <v>2022</v>
      </c>
      <c r="D320" s="5">
        <f t="shared" si="21"/>
        <v>1</v>
      </c>
      <c r="E320" s="5" t="s">
        <v>38</v>
      </c>
      <c r="F320" t="str">
        <f>VLOOKUP(E320,Table1[],2,FALSE)</f>
        <v>Category04</v>
      </c>
      <c r="G320" s="5">
        <v>10</v>
      </c>
      <c r="H320" s="5" t="s">
        <v>65</v>
      </c>
      <c r="I320" s="5" t="s">
        <v>64</v>
      </c>
      <c r="J320" s="6" cm="1">
        <f t="array" ref="J320">_xlfn.IFS(G320&gt;=10,7%,G320&gt;=7,5%,G320&lt;7,0%)</f>
        <v>7.0000000000000007E-2</v>
      </c>
      <c r="K320" t="str">
        <f>VLOOKUP($E320,Table1[],3,FALSE)</f>
        <v>Lt</v>
      </c>
      <c r="L320">
        <f>VLOOKUP($E320,Table1[],4,FALSE)</f>
        <v>48</v>
      </c>
      <c r="M320">
        <f>VLOOKUP($E320,Table1[],5,FALSE)</f>
        <v>57.120000000000005</v>
      </c>
      <c r="N320">
        <f t="shared" si="22"/>
        <v>480</v>
      </c>
      <c r="O320">
        <f t="shared" si="23"/>
        <v>531.21600000000001</v>
      </c>
      <c r="P320">
        <f t="shared" si="24"/>
        <v>51.216000000000008</v>
      </c>
    </row>
    <row r="321" spans="2:16" x14ac:dyDescent="0.25">
      <c r="B321" s="4">
        <v>44639</v>
      </c>
      <c r="C321" s="5">
        <f t="shared" si="20"/>
        <v>2022</v>
      </c>
      <c r="D321" s="5">
        <f t="shared" si="21"/>
        <v>1</v>
      </c>
      <c r="E321" s="5" t="s">
        <v>53</v>
      </c>
      <c r="F321" t="str">
        <f>VLOOKUP(E321,Table1[],2,FALSE)</f>
        <v>Category05</v>
      </c>
      <c r="G321" s="5">
        <v>6</v>
      </c>
      <c r="H321" s="5" t="s">
        <v>62</v>
      </c>
      <c r="I321" s="5" t="s">
        <v>64</v>
      </c>
      <c r="J321" s="6" cm="1">
        <f t="array" ref="J321">_xlfn.IFS(G321&gt;=10,7%,G321&gt;=7,5%,G321&lt;7,0%)</f>
        <v>0</v>
      </c>
      <c r="K321" t="str">
        <f>VLOOKUP($E321,Table1[],3,FALSE)</f>
        <v>Ft</v>
      </c>
      <c r="L321">
        <f>VLOOKUP($E321,Table1[],4,FALSE)</f>
        <v>138</v>
      </c>
      <c r="M321">
        <f>VLOOKUP($E321,Table1[],5,FALSE)</f>
        <v>173.88</v>
      </c>
      <c r="N321">
        <f t="shared" si="22"/>
        <v>828</v>
      </c>
      <c r="O321">
        <f t="shared" si="23"/>
        <v>1043.28</v>
      </c>
      <c r="P321">
        <f t="shared" si="24"/>
        <v>215.27999999999997</v>
      </c>
    </row>
    <row r="322" spans="2:16" x14ac:dyDescent="0.25">
      <c r="B322" s="4">
        <v>44643</v>
      </c>
      <c r="C322" s="5">
        <f t="shared" si="20"/>
        <v>2022</v>
      </c>
      <c r="D322" s="5">
        <f t="shared" si="21"/>
        <v>1</v>
      </c>
      <c r="E322" s="5" t="s">
        <v>43</v>
      </c>
      <c r="F322" t="str">
        <f>VLOOKUP(E322,Table1[],2,FALSE)</f>
        <v>Category04</v>
      </c>
      <c r="G322" s="5">
        <v>9</v>
      </c>
      <c r="H322" s="5" t="s">
        <v>65</v>
      </c>
      <c r="I322" s="5" t="s">
        <v>64</v>
      </c>
      <c r="J322" s="6" cm="1">
        <f t="array" ref="J322">_xlfn.IFS(G322&gt;=10,7%,G322&gt;=7,5%,G322&lt;7,0%)</f>
        <v>0.05</v>
      </c>
      <c r="K322" t="str">
        <f>VLOOKUP($E322,Table1[],3,FALSE)</f>
        <v>Kg</v>
      </c>
      <c r="L322">
        <f>VLOOKUP($E322,Table1[],4,FALSE)</f>
        <v>89</v>
      </c>
      <c r="M322">
        <f>VLOOKUP($E322,Table1[],5,FALSE)</f>
        <v>117.48</v>
      </c>
      <c r="N322">
        <f t="shared" si="22"/>
        <v>801</v>
      </c>
      <c r="O322">
        <f t="shared" si="23"/>
        <v>1004.454</v>
      </c>
      <c r="P322">
        <f t="shared" si="24"/>
        <v>203.45399999999995</v>
      </c>
    </row>
    <row r="323" spans="2:16" x14ac:dyDescent="0.25">
      <c r="B323" s="4">
        <v>44645</v>
      </c>
      <c r="C323" s="5">
        <f t="shared" si="20"/>
        <v>2022</v>
      </c>
      <c r="D323" s="5">
        <f t="shared" si="21"/>
        <v>1</v>
      </c>
      <c r="E323" s="5" t="s">
        <v>4</v>
      </c>
      <c r="F323" t="str">
        <f>VLOOKUP(E323,Table1[],2,FALSE)</f>
        <v>Category01</v>
      </c>
      <c r="G323" s="5">
        <v>2</v>
      </c>
      <c r="H323" s="5" t="s">
        <v>62</v>
      </c>
      <c r="I323" s="5" t="s">
        <v>63</v>
      </c>
      <c r="J323" s="6" cm="1">
        <f t="array" ref="J323">_xlfn.IFS(G323&gt;=10,7%,G323&gt;=7,5%,G323&lt;7,0%)</f>
        <v>0</v>
      </c>
      <c r="K323" t="str">
        <f>VLOOKUP($E323,Table1[],3,FALSE)</f>
        <v>Kg</v>
      </c>
      <c r="L323">
        <f>VLOOKUP($E323,Table1[],4,FALSE)</f>
        <v>98</v>
      </c>
      <c r="M323">
        <f>VLOOKUP($E323,Table1[],5,FALSE)</f>
        <v>103.88</v>
      </c>
      <c r="N323">
        <f t="shared" si="22"/>
        <v>196</v>
      </c>
      <c r="O323">
        <f t="shared" si="23"/>
        <v>207.76</v>
      </c>
      <c r="P323">
        <f t="shared" si="24"/>
        <v>11.759999999999991</v>
      </c>
    </row>
    <row r="324" spans="2:16" x14ac:dyDescent="0.25">
      <c r="B324" s="4">
        <v>44645</v>
      </c>
      <c r="C324" s="5">
        <f t="shared" ref="C324:C387" si="25">YEAR(B324)</f>
        <v>2022</v>
      </c>
      <c r="D324" s="5">
        <f t="shared" ref="D324:D387" si="26">ROUNDUP(MONTH(B324)/3,0)</f>
        <v>1</v>
      </c>
      <c r="E324" s="5" t="s">
        <v>41</v>
      </c>
      <c r="F324" t="str">
        <f>VLOOKUP(E324,Table1[],2,FALSE)</f>
        <v>Category04</v>
      </c>
      <c r="G324" s="5">
        <v>11</v>
      </c>
      <c r="H324" s="5" t="s">
        <v>65</v>
      </c>
      <c r="I324" s="5" t="s">
        <v>63</v>
      </c>
      <c r="J324" s="6" cm="1">
        <f t="array" ref="J324">_xlfn.IFS(G324&gt;=10,7%,G324&gt;=7,5%,G324&lt;7,0%)</f>
        <v>7.0000000000000007E-2</v>
      </c>
      <c r="K324" t="str">
        <f>VLOOKUP($E324,Table1[],3,FALSE)</f>
        <v>Ft</v>
      </c>
      <c r="L324">
        <f>VLOOKUP($E324,Table1[],4,FALSE)</f>
        <v>148</v>
      </c>
      <c r="M324">
        <f>VLOOKUP($E324,Table1[],5,FALSE)</f>
        <v>201.28</v>
      </c>
      <c r="N324">
        <f t="shared" ref="N324:N387" si="27">L324*G324</f>
        <v>1628</v>
      </c>
      <c r="O324">
        <f t="shared" ref="O324:O387" si="28">(G324*M324)-(G324*M324*J324)</f>
        <v>2059.0944</v>
      </c>
      <c r="P324">
        <f t="shared" ref="P324:P387" si="29">O324-N324</f>
        <v>431.09439999999995</v>
      </c>
    </row>
    <row r="325" spans="2:16" x14ac:dyDescent="0.25">
      <c r="B325" s="4">
        <v>44649</v>
      </c>
      <c r="C325" s="5">
        <f t="shared" si="25"/>
        <v>2022</v>
      </c>
      <c r="D325" s="5">
        <f t="shared" si="26"/>
        <v>1</v>
      </c>
      <c r="E325" s="5" t="s">
        <v>43</v>
      </c>
      <c r="F325" t="str">
        <f>VLOOKUP(E325,Table1[],2,FALSE)</f>
        <v>Category04</v>
      </c>
      <c r="G325" s="5">
        <v>12</v>
      </c>
      <c r="H325" s="5" t="s">
        <v>63</v>
      </c>
      <c r="I325" s="5" t="s">
        <v>63</v>
      </c>
      <c r="J325" s="6" cm="1">
        <f t="array" ref="J325">_xlfn.IFS(G325&gt;=10,7%,G325&gt;=7,5%,G325&lt;7,0%)</f>
        <v>7.0000000000000007E-2</v>
      </c>
      <c r="K325" t="str">
        <f>VLOOKUP($E325,Table1[],3,FALSE)</f>
        <v>Kg</v>
      </c>
      <c r="L325">
        <f>VLOOKUP($E325,Table1[],4,FALSE)</f>
        <v>89</v>
      </c>
      <c r="M325">
        <f>VLOOKUP($E325,Table1[],5,FALSE)</f>
        <v>117.48</v>
      </c>
      <c r="N325">
        <f t="shared" si="27"/>
        <v>1068</v>
      </c>
      <c r="O325">
        <f t="shared" si="28"/>
        <v>1311.0768</v>
      </c>
      <c r="P325">
        <f t="shared" si="29"/>
        <v>243.07680000000005</v>
      </c>
    </row>
    <row r="326" spans="2:16" x14ac:dyDescent="0.25">
      <c r="B326" s="4">
        <v>44650</v>
      </c>
      <c r="C326" s="5">
        <f t="shared" si="25"/>
        <v>2022</v>
      </c>
      <c r="D326" s="5">
        <f t="shared" si="26"/>
        <v>1</v>
      </c>
      <c r="E326" s="5" t="s">
        <v>4</v>
      </c>
      <c r="F326" t="str">
        <f>VLOOKUP(E326,Table1[],2,FALSE)</f>
        <v>Category01</v>
      </c>
      <c r="G326" s="5">
        <v>13</v>
      </c>
      <c r="H326" s="5" t="s">
        <v>63</v>
      </c>
      <c r="I326" s="5" t="s">
        <v>64</v>
      </c>
      <c r="J326" s="6" cm="1">
        <f t="array" ref="J326">_xlfn.IFS(G326&gt;=10,7%,G326&gt;=7,5%,G326&lt;7,0%)</f>
        <v>7.0000000000000007E-2</v>
      </c>
      <c r="K326" t="str">
        <f>VLOOKUP($E326,Table1[],3,FALSE)</f>
        <v>Kg</v>
      </c>
      <c r="L326">
        <f>VLOOKUP($E326,Table1[],4,FALSE)</f>
        <v>98</v>
      </c>
      <c r="M326">
        <f>VLOOKUP($E326,Table1[],5,FALSE)</f>
        <v>103.88</v>
      </c>
      <c r="N326">
        <f t="shared" si="27"/>
        <v>1274</v>
      </c>
      <c r="O326">
        <f t="shared" si="28"/>
        <v>1255.9092000000001</v>
      </c>
      <c r="P326">
        <f t="shared" si="29"/>
        <v>-18.090799999999945</v>
      </c>
    </row>
    <row r="327" spans="2:16" x14ac:dyDescent="0.25">
      <c r="B327" s="4">
        <v>44652</v>
      </c>
      <c r="C327" s="5">
        <f t="shared" si="25"/>
        <v>2022</v>
      </c>
      <c r="D327" s="5">
        <f t="shared" si="26"/>
        <v>2</v>
      </c>
      <c r="E327" s="5" t="s">
        <v>7</v>
      </c>
      <c r="F327" t="str">
        <f>VLOOKUP(E327,Table1[],2,FALSE)</f>
        <v>Category01</v>
      </c>
      <c r="G327" s="5">
        <v>2</v>
      </c>
      <c r="H327" s="5" t="s">
        <v>63</v>
      </c>
      <c r="I327" s="5" t="s">
        <v>64</v>
      </c>
      <c r="J327" s="6" cm="1">
        <f t="array" ref="J327">_xlfn.IFS(G327&gt;=10,7%,G327&gt;=7,5%,G327&lt;7,0%)</f>
        <v>0</v>
      </c>
      <c r="K327" t="str">
        <f>VLOOKUP($E327,Table1[],3,FALSE)</f>
        <v>Kg</v>
      </c>
      <c r="L327">
        <f>VLOOKUP($E327,Table1[],4,FALSE)</f>
        <v>105</v>
      </c>
      <c r="M327">
        <f>VLOOKUP($E327,Table1[],5,FALSE)</f>
        <v>142.80000000000001</v>
      </c>
      <c r="N327">
        <f t="shared" si="27"/>
        <v>210</v>
      </c>
      <c r="O327">
        <f t="shared" si="28"/>
        <v>285.60000000000002</v>
      </c>
      <c r="P327">
        <f t="shared" si="29"/>
        <v>75.600000000000023</v>
      </c>
    </row>
    <row r="328" spans="2:16" x14ac:dyDescent="0.25">
      <c r="B328" s="4">
        <v>44653</v>
      </c>
      <c r="C328" s="5">
        <f t="shared" si="25"/>
        <v>2022</v>
      </c>
      <c r="D328" s="5">
        <f t="shared" si="26"/>
        <v>2</v>
      </c>
      <c r="E328" s="5" t="s">
        <v>7</v>
      </c>
      <c r="F328" t="str">
        <f>VLOOKUP(E328,Table1[],2,FALSE)</f>
        <v>Category01</v>
      </c>
      <c r="G328" s="5">
        <v>3</v>
      </c>
      <c r="H328" s="5" t="s">
        <v>65</v>
      </c>
      <c r="I328" s="5" t="s">
        <v>64</v>
      </c>
      <c r="J328" s="6" cm="1">
        <f t="array" ref="J328">_xlfn.IFS(G328&gt;=10,7%,G328&gt;=7,5%,G328&lt;7,0%)</f>
        <v>0</v>
      </c>
      <c r="K328" t="str">
        <f>VLOOKUP($E328,Table1[],3,FALSE)</f>
        <v>Kg</v>
      </c>
      <c r="L328">
        <f>VLOOKUP($E328,Table1[],4,FALSE)</f>
        <v>105</v>
      </c>
      <c r="M328">
        <f>VLOOKUP($E328,Table1[],5,FALSE)</f>
        <v>142.80000000000001</v>
      </c>
      <c r="N328">
        <f t="shared" si="27"/>
        <v>315</v>
      </c>
      <c r="O328">
        <f t="shared" si="28"/>
        <v>428.40000000000003</v>
      </c>
      <c r="P328">
        <f t="shared" si="29"/>
        <v>113.40000000000003</v>
      </c>
    </row>
    <row r="329" spans="2:16" x14ac:dyDescent="0.25">
      <c r="B329" s="4">
        <v>44657</v>
      </c>
      <c r="C329" s="5">
        <f t="shared" si="25"/>
        <v>2022</v>
      </c>
      <c r="D329" s="5">
        <f t="shared" si="26"/>
        <v>2</v>
      </c>
      <c r="E329" s="5" t="s">
        <v>52</v>
      </c>
      <c r="F329" t="str">
        <f>VLOOKUP(E329,Table1[],2,FALSE)</f>
        <v>Category05</v>
      </c>
      <c r="G329" s="5">
        <v>2</v>
      </c>
      <c r="H329" s="5" t="s">
        <v>62</v>
      </c>
      <c r="I329" s="5" t="s">
        <v>64</v>
      </c>
      <c r="J329" s="6" cm="1">
        <f t="array" ref="J329">_xlfn.IFS(G329&gt;=10,7%,G329&gt;=7,5%,G329&lt;7,0%)</f>
        <v>0</v>
      </c>
      <c r="K329" t="str">
        <f>VLOOKUP($E329,Table1[],3,FALSE)</f>
        <v>Kg</v>
      </c>
      <c r="L329">
        <f>VLOOKUP($E329,Table1[],4,FALSE)</f>
        <v>90</v>
      </c>
      <c r="M329">
        <f>VLOOKUP($E329,Table1[],5,FALSE)</f>
        <v>115.2</v>
      </c>
      <c r="N329">
        <f t="shared" si="27"/>
        <v>180</v>
      </c>
      <c r="O329">
        <f t="shared" si="28"/>
        <v>230.4</v>
      </c>
      <c r="P329">
        <f t="shared" si="29"/>
        <v>50.400000000000006</v>
      </c>
    </row>
    <row r="330" spans="2:16" x14ac:dyDescent="0.25">
      <c r="B330" s="4">
        <v>44658</v>
      </c>
      <c r="C330" s="5">
        <f t="shared" si="25"/>
        <v>2022</v>
      </c>
      <c r="D330" s="5">
        <f t="shared" si="26"/>
        <v>2</v>
      </c>
      <c r="E330" s="5" t="s">
        <v>36</v>
      </c>
      <c r="F330" t="str">
        <f>VLOOKUP(E330,Table1[],2,FALSE)</f>
        <v>Category04</v>
      </c>
      <c r="G330" s="5">
        <v>7</v>
      </c>
      <c r="H330" s="5" t="s">
        <v>65</v>
      </c>
      <c r="I330" s="5" t="s">
        <v>63</v>
      </c>
      <c r="J330" s="6" cm="1">
        <f t="array" ref="J330">_xlfn.IFS(G330&gt;=10,7%,G330&gt;=7,5%,G330&lt;7,0%)</f>
        <v>0.05</v>
      </c>
      <c r="K330" t="str">
        <f>VLOOKUP($E330,Table1[],3,FALSE)</f>
        <v>No.</v>
      </c>
      <c r="L330">
        <f>VLOOKUP($E330,Table1[],4,FALSE)</f>
        <v>18</v>
      </c>
      <c r="M330">
        <f>VLOOKUP($E330,Table1[],5,FALSE)</f>
        <v>24.66</v>
      </c>
      <c r="N330">
        <f t="shared" si="27"/>
        <v>126</v>
      </c>
      <c r="O330">
        <f t="shared" si="28"/>
        <v>163.989</v>
      </c>
      <c r="P330">
        <f t="shared" si="29"/>
        <v>37.989000000000004</v>
      </c>
    </row>
    <row r="331" spans="2:16" x14ac:dyDescent="0.25">
      <c r="B331" s="4">
        <v>44660</v>
      </c>
      <c r="C331" s="5">
        <f t="shared" si="25"/>
        <v>2022</v>
      </c>
      <c r="D331" s="5">
        <f t="shared" si="26"/>
        <v>2</v>
      </c>
      <c r="E331" s="5" t="s">
        <v>51</v>
      </c>
      <c r="F331" t="str">
        <f>VLOOKUP(E331,Table1[],2,FALSE)</f>
        <v>Category05</v>
      </c>
      <c r="G331" s="5">
        <v>12</v>
      </c>
      <c r="H331" s="5" t="s">
        <v>62</v>
      </c>
      <c r="I331" s="5" t="s">
        <v>64</v>
      </c>
      <c r="J331" s="6" cm="1">
        <f t="array" ref="J331">_xlfn.IFS(G331&gt;=10,7%,G331&gt;=7,5%,G331&lt;7,0%)</f>
        <v>7.0000000000000007E-2</v>
      </c>
      <c r="K331" t="str">
        <f>VLOOKUP($E331,Table1[],3,FALSE)</f>
        <v>No.</v>
      </c>
      <c r="L331">
        <f>VLOOKUP($E331,Table1[],4,FALSE)</f>
        <v>37</v>
      </c>
      <c r="M331">
        <f>VLOOKUP($E331,Table1[],5,FALSE)</f>
        <v>42.55</v>
      </c>
      <c r="N331">
        <f t="shared" si="27"/>
        <v>444</v>
      </c>
      <c r="O331">
        <f t="shared" si="28"/>
        <v>474.85799999999995</v>
      </c>
      <c r="P331">
        <f t="shared" si="29"/>
        <v>30.857999999999947</v>
      </c>
    </row>
    <row r="332" spans="2:16" x14ac:dyDescent="0.25">
      <c r="B332" s="4">
        <v>44660</v>
      </c>
      <c r="C332" s="5">
        <f t="shared" si="25"/>
        <v>2022</v>
      </c>
      <c r="D332" s="5">
        <f t="shared" si="26"/>
        <v>2</v>
      </c>
      <c r="E332" s="5" t="s">
        <v>7</v>
      </c>
      <c r="F332" t="str">
        <f>VLOOKUP(E332,Table1[],2,FALSE)</f>
        <v>Category01</v>
      </c>
      <c r="G332" s="5">
        <v>9</v>
      </c>
      <c r="H332" s="5" t="s">
        <v>63</v>
      </c>
      <c r="I332" s="5" t="s">
        <v>63</v>
      </c>
      <c r="J332" s="6" cm="1">
        <f t="array" ref="J332">_xlfn.IFS(G332&gt;=10,7%,G332&gt;=7,5%,G332&lt;7,0%)</f>
        <v>0.05</v>
      </c>
      <c r="K332" t="str">
        <f>VLOOKUP($E332,Table1[],3,FALSE)</f>
        <v>Kg</v>
      </c>
      <c r="L332">
        <f>VLOOKUP($E332,Table1[],4,FALSE)</f>
        <v>105</v>
      </c>
      <c r="M332">
        <f>VLOOKUP($E332,Table1[],5,FALSE)</f>
        <v>142.80000000000001</v>
      </c>
      <c r="N332">
        <f t="shared" si="27"/>
        <v>945</v>
      </c>
      <c r="O332">
        <f t="shared" si="28"/>
        <v>1220.94</v>
      </c>
      <c r="P332">
        <f t="shared" si="29"/>
        <v>275.94000000000005</v>
      </c>
    </row>
    <row r="333" spans="2:16" x14ac:dyDescent="0.25">
      <c r="B333" s="4">
        <v>44664</v>
      </c>
      <c r="C333" s="5">
        <f t="shared" si="25"/>
        <v>2022</v>
      </c>
      <c r="D333" s="5">
        <f t="shared" si="26"/>
        <v>2</v>
      </c>
      <c r="E333" s="5" t="s">
        <v>25</v>
      </c>
      <c r="F333" t="str">
        <f>VLOOKUP(E333,Table1[],2,FALSE)</f>
        <v>Category02</v>
      </c>
      <c r="G333" s="5">
        <v>14</v>
      </c>
      <c r="H333" s="5" t="s">
        <v>62</v>
      </c>
      <c r="I333" s="5" t="s">
        <v>63</v>
      </c>
      <c r="J333" s="6" cm="1">
        <f t="array" ref="J333">_xlfn.IFS(G333&gt;=10,7%,G333&gt;=7,5%,G333&lt;7,0%)</f>
        <v>7.0000000000000007E-2</v>
      </c>
      <c r="K333" t="str">
        <f>VLOOKUP($E333,Table1[],3,FALSE)</f>
        <v>No.</v>
      </c>
      <c r="L333">
        <f>VLOOKUP($E333,Table1[],4,FALSE)</f>
        <v>13</v>
      </c>
      <c r="M333">
        <f>VLOOKUP($E333,Table1[],5,FALSE)</f>
        <v>16.64</v>
      </c>
      <c r="N333">
        <f t="shared" si="27"/>
        <v>182</v>
      </c>
      <c r="O333">
        <f t="shared" si="28"/>
        <v>216.65280000000001</v>
      </c>
      <c r="P333">
        <f t="shared" si="29"/>
        <v>34.652800000000013</v>
      </c>
    </row>
    <row r="334" spans="2:16" x14ac:dyDescent="0.25">
      <c r="B334" s="4">
        <v>44669</v>
      </c>
      <c r="C334" s="5">
        <f t="shared" si="25"/>
        <v>2022</v>
      </c>
      <c r="D334" s="5">
        <f t="shared" si="26"/>
        <v>2</v>
      </c>
      <c r="E334" s="5" t="s">
        <v>53</v>
      </c>
      <c r="F334" t="str">
        <f>VLOOKUP(E334,Table1[],2,FALSE)</f>
        <v>Category05</v>
      </c>
      <c r="G334" s="5">
        <v>9</v>
      </c>
      <c r="H334" s="5" t="s">
        <v>65</v>
      </c>
      <c r="I334" s="5" t="s">
        <v>64</v>
      </c>
      <c r="J334" s="6" cm="1">
        <f t="array" ref="J334">_xlfn.IFS(G334&gt;=10,7%,G334&gt;=7,5%,G334&lt;7,0%)</f>
        <v>0.05</v>
      </c>
      <c r="K334" t="str">
        <f>VLOOKUP($E334,Table1[],3,FALSE)</f>
        <v>Ft</v>
      </c>
      <c r="L334">
        <f>VLOOKUP($E334,Table1[],4,FALSE)</f>
        <v>138</v>
      </c>
      <c r="M334">
        <f>VLOOKUP($E334,Table1[],5,FALSE)</f>
        <v>173.88</v>
      </c>
      <c r="N334">
        <f t="shared" si="27"/>
        <v>1242</v>
      </c>
      <c r="O334">
        <f t="shared" si="28"/>
        <v>1486.674</v>
      </c>
      <c r="P334">
        <f t="shared" si="29"/>
        <v>244.67399999999998</v>
      </c>
    </row>
    <row r="335" spans="2:16" x14ac:dyDescent="0.25">
      <c r="B335" s="4">
        <v>44671</v>
      </c>
      <c r="C335" s="5">
        <f t="shared" si="25"/>
        <v>2022</v>
      </c>
      <c r="D335" s="5">
        <f t="shared" si="26"/>
        <v>2</v>
      </c>
      <c r="E335" s="5" t="s">
        <v>27</v>
      </c>
      <c r="F335" t="str">
        <f>VLOOKUP(E335,Table1[],2,FALSE)</f>
        <v>Category02</v>
      </c>
      <c r="G335" s="5">
        <v>2</v>
      </c>
      <c r="H335" s="5" t="s">
        <v>62</v>
      </c>
      <c r="I335" s="5" t="s">
        <v>63</v>
      </c>
      <c r="J335" s="6" cm="1">
        <f t="array" ref="J335">_xlfn.IFS(G335&gt;=10,7%,G335&gt;=7,5%,G335&lt;7,0%)</f>
        <v>0</v>
      </c>
      <c r="K335" t="str">
        <f>VLOOKUP($E335,Table1[],3,FALSE)</f>
        <v>No.</v>
      </c>
      <c r="L335">
        <f>VLOOKUP($E335,Table1[],4,FALSE)</f>
        <v>37</v>
      </c>
      <c r="M335">
        <f>VLOOKUP($E335,Table1[],5,FALSE)</f>
        <v>49.21</v>
      </c>
      <c r="N335">
        <f t="shared" si="27"/>
        <v>74</v>
      </c>
      <c r="O335">
        <f t="shared" si="28"/>
        <v>98.42</v>
      </c>
      <c r="P335">
        <f t="shared" si="29"/>
        <v>24.42</v>
      </c>
    </row>
    <row r="336" spans="2:16" x14ac:dyDescent="0.25">
      <c r="B336" s="4">
        <v>44671</v>
      </c>
      <c r="C336" s="5">
        <f t="shared" si="25"/>
        <v>2022</v>
      </c>
      <c r="D336" s="5">
        <f t="shared" si="26"/>
        <v>2</v>
      </c>
      <c r="E336" s="5" t="s">
        <v>21</v>
      </c>
      <c r="F336" t="str">
        <f>VLOOKUP(E336,Table1[],2,FALSE)</f>
        <v>Category02</v>
      </c>
      <c r="G336" s="5">
        <v>4</v>
      </c>
      <c r="H336" s="5" t="s">
        <v>65</v>
      </c>
      <c r="I336" s="5" t="s">
        <v>63</v>
      </c>
      <c r="J336" s="6" cm="1">
        <f t="array" ref="J336">_xlfn.IFS(G336&gt;=10,7%,G336&gt;=7,5%,G336&lt;7,0%)</f>
        <v>0</v>
      </c>
      <c r="K336" t="str">
        <f>VLOOKUP($E336,Table1[],3,FALSE)</f>
        <v>Kg</v>
      </c>
      <c r="L336">
        <f>VLOOKUP($E336,Table1[],4,FALSE)</f>
        <v>73</v>
      </c>
      <c r="M336">
        <f>VLOOKUP($E336,Table1[],5,FALSE)</f>
        <v>94.17</v>
      </c>
      <c r="N336">
        <f t="shared" si="27"/>
        <v>292</v>
      </c>
      <c r="O336">
        <f t="shared" si="28"/>
        <v>376.68</v>
      </c>
      <c r="P336">
        <f t="shared" si="29"/>
        <v>84.68</v>
      </c>
    </row>
    <row r="337" spans="2:16" x14ac:dyDescent="0.25">
      <c r="B337" s="4">
        <v>44672</v>
      </c>
      <c r="C337" s="5">
        <f t="shared" si="25"/>
        <v>2022</v>
      </c>
      <c r="D337" s="5">
        <f t="shared" si="26"/>
        <v>2</v>
      </c>
      <c r="E337" s="5" t="s">
        <v>41</v>
      </c>
      <c r="F337" t="str">
        <f>VLOOKUP(E337,Table1[],2,FALSE)</f>
        <v>Category04</v>
      </c>
      <c r="G337" s="5">
        <v>2</v>
      </c>
      <c r="H337" s="5" t="s">
        <v>65</v>
      </c>
      <c r="I337" s="5" t="s">
        <v>64</v>
      </c>
      <c r="J337" s="6" cm="1">
        <f t="array" ref="J337">_xlfn.IFS(G337&gt;=10,7%,G337&gt;=7,5%,G337&lt;7,0%)</f>
        <v>0</v>
      </c>
      <c r="K337" t="str">
        <f>VLOOKUP($E337,Table1[],3,FALSE)</f>
        <v>Ft</v>
      </c>
      <c r="L337">
        <f>VLOOKUP($E337,Table1[],4,FALSE)</f>
        <v>148</v>
      </c>
      <c r="M337">
        <f>VLOOKUP($E337,Table1[],5,FALSE)</f>
        <v>201.28</v>
      </c>
      <c r="N337">
        <f t="shared" si="27"/>
        <v>296</v>
      </c>
      <c r="O337">
        <f t="shared" si="28"/>
        <v>402.56</v>
      </c>
      <c r="P337">
        <f t="shared" si="29"/>
        <v>106.56</v>
      </c>
    </row>
    <row r="338" spans="2:16" x14ac:dyDescent="0.25">
      <c r="B338" s="4">
        <v>44672</v>
      </c>
      <c r="C338" s="5">
        <f t="shared" si="25"/>
        <v>2022</v>
      </c>
      <c r="D338" s="5">
        <f t="shared" si="26"/>
        <v>2</v>
      </c>
      <c r="E338" s="5" t="s">
        <v>36</v>
      </c>
      <c r="F338" t="str">
        <f>VLOOKUP(E338,Table1[],2,FALSE)</f>
        <v>Category04</v>
      </c>
      <c r="G338" s="5">
        <v>14</v>
      </c>
      <c r="H338" s="5" t="s">
        <v>63</v>
      </c>
      <c r="I338" s="5" t="s">
        <v>63</v>
      </c>
      <c r="J338" s="6" cm="1">
        <f t="array" ref="J338">_xlfn.IFS(G338&gt;=10,7%,G338&gt;=7,5%,G338&lt;7,0%)</f>
        <v>7.0000000000000007E-2</v>
      </c>
      <c r="K338" t="str">
        <f>VLOOKUP($E338,Table1[],3,FALSE)</f>
        <v>No.</v>
      </c>
      <c r="L338">
        <f>VLOOKUP($E338,Table1[],4,FALSE)</f>
        <v>18</v>
      </c>
      <c r="M338">
        <f>VLOOKUP($E338,Table1[],5,FALSE)</f>
        <v>24.66</v>
      </c>
      <c r="N338">
        <f t="shared" si="27"/>
        <v>252</v>
      </c>
      <c r="O338">
        <f t="shared" si="28"/>
        <v>321.07319999999999</v>
      </c>
      <c r="P338">
        <f t="shared" si="29"/>
        <v>69.073199999999986</v>
      </c>
    </row>
    <row r="339" spans="2:16" x14ac:dyDescent="0.25">
      <c r="B339" s="4">
        <v>44674</v>
      </c>
      <c r="C339" s="5">
        <f t="shared" si="25"/>
        <v>2022</v>
      </c>
      <c r="D339" s="5">
        <f t="shared" si="26"/>
        <v>2</v>
      </c>
      <c r="E339" s="5" t="s">
        <v>56</v>
      </c>
      <c r="F339" t="str">
        <f>VLOOKUP(E339,Table1[],2,FALSE)</f>
        <v>Category05</v>
      </c>
      <c r="G339" s="5">
        <v>15</v>
      </c>
      <c r="H339" s="5" t="s">
        <v>63</v>
      </c>
      <c r="I339" s="5" t="s">
        <v>63</v>
      </c>
      <c r="J339" s="6" cm="1">
        <f t="array" ref="J339">_xlfn.IFS(G339&gt;=10,7%,G339&gt;=7,5%,G339&lt;7,0%)</f>
        <v>7.0000000000000007E-2</v>
      </c>
      <c r="K339" t="str">
        <f>VLOOKUP($E339,Table1[],3,FALSE)</f>
        <v>Kg</v>
      </c>
      <c r="L339">
        <f>VLOOKUP($E339,Table1[],4,FALSE)</f>
        <v>76</v>
      </c>
      <c r="M339">
        <f>VLOOKUP($E339,Table1[],5,FALSE)</f>
        <v>82.08</v>
      </c>
      <c r="N339">
        <f t="shared" si="27"/>
        <v>1140</v>
      </c>
      <c r="O339">
        <f t="shared" si="28"/>
        <v>1145.0160000000001</v>
      </c>
      <c r="P339">
        <f t="shared" si="29"/>
        <v>5.0160000000000764</v>
      </c>
    </row>
    <row r="340" spans="2:16" x14ac:dyDescent="0.25">
      <c r="B340" s="4">
        <v>44675</v>
      </c>
      <c r="C340" s="5">
        <f t="shared" si="25"/>
        <v>2022</v>
      </c>
      <c r="D340" s="5">
        <f t="shared" si="26"/>
        <v>2</v>
      </c>
      <c r="E340" s="5" t="s">
        <v>45</v>
      </c>
      <c r="F340" t="str">
        <f>VLOOKUP(E340,Table1[],2,FALSE)</f>
        <v>Category04</v>
      </c>
      <c r="G340" s="5">
        <v>4</v>
      </c>
      <c r="H340" s="5" t="s">
        <v>65</v>
      </c>
      <c r="I340" s="5" t="s">
        <v>63</v>
      </c>
      <c r="J340" s="6" cm="1">
        <f t="array" ref="J340">_xlfn.IFS(G340&gt;=10,7%,G340&gt;=7,5%,G340&lt;7,0%)</f>
        <v>0</v>
      </c>
      <c r="K340" t="str">
        <f>VLOOKUP($E340,Table1[],3,FALSE)</f>
        <v>Lt</v>
      </c>
      <c r="L340">
        <f>VLOOKUP($E340,Table1[],4,FALSE)</f>
        <v>55</v>
      </c>
      <c r="M340">
        <f>VLOOKUP($E340,Table1[],5,FALSE)</f>
        <v>58.3</v>
      </c>
      <c r="N340">
        <f t="shared" si="27"/>
        <v>220</v>
      </c>
      <c r="O340">
        <f t="shared" si="28"/>
        <v>233.2</v>
      </c>
      <c r="P340">
        <f t="shared" si="29"/>
        <v>13.199999999999989</v>
      </c>
    </row>
    <row r="341" spans="2:16" x14ac:dyDescent="0.25">
      <c r="B341" s="4">
        <v>44676</v>
      </c>
      <c r="C341" s="5">
        <f t="shared" si="25"/>
        <v>2022</v>
      </c>
      <c r="D341" s="5">
        <f t="shared" si="26"/>
        <v>2</v>
      </c>
      <c r="E341" s="5" t="s">
        <v>9</v>
      </c>
      <c r="F341" t="str">
        <f>VLOOKUP(E341,Table1[],2,FALSE)</f>
        <v>Category01</v>
      </c>
      <c r="G341" s="5">
        <v>9</v>
      </c>
      <c r="H341" s="5" t="s">
        <v>65</v>
      </c>
      <c r="I341" s="5" t="s">
        <v>64</v>
      </c>
      <c r="J341" s="6" cm="1">
        <f t="array" ref="J341">_xlfn.IFS(G341&gt;=10,7%,G341&gt;=7,5%,G341&lt;7,0%)</f>
        <v>0.05</v>
      </c>
      <c r="K341" t="str">
        <f>VLOOKUP($E341,Table1[],3,FALSE)</f>
        <v>Lt</v>
      </c>
      <c r="L341">
        <f>VLOOKUP($E341,Table1[],4,FALSE)</f>
        <v>44</v>
      </c>
      <c r="M341">
        <f>VLOOKUP($E341,Table1[],5,FALSE)</f>
        <v>48.84</v>
      </c>
      <c r="N341">
        <f t="shared" si="27"/>
        <v>396</v>
      </c>
      <c r="O341">
        <f t="shared" si="28"/>
        <v>417.58200000000005</v>
      </c>
      <c r="P341">
        <f t="shared" si="29"/>
        <v>21.58200000000005</v>
      </c>
    </row>
    <row r="342" spans="2:16" x14ac:dyDescent="0.25">
      <c r="B342" s="4">
        <v>44676</v>
      </c>
      <c r="C342" s="5">
        <f t="shared" si="25"/>
        <v>2022</v>
      </c>
      <c r="D342" s="5">
        <f t="shared" si="26"/>
        <v>2</v>
      </c>
      <c r="E342" s="5" t="s">
        <v>8</v>
      </c>
      <c r="F342" t="str">
        <f>VLOOKUP(E342,Table1[],2,FALSE)</f>
        <v>Category01</v>
      </c>
      <c r="G342" s="5">
        <v>8</v>
      </c>
      <c r="H342" s="5" t="s">
        <v>63</v>
      </c>
      <c r="I342" s="5" t="s">
        <v>63</v>
      </c>
      <c r="J342" s="6" cm="1">
        <f t="array" ref="J342">_xlfn.IFS(G342&gt;=10,7%,G342&gt;=7,5%,G342&lt;7,0%)</f>
        <v>0.05</v>
      </c>
      <c r="K342" t="str">
        <f>VLOOKUP($E342,Table1[],3,FALSE)</f>
        <v>Kg</v>
      </c>
      <c r="L342">
        <f>VLOOKUP($E342,Table1[],4,FALSE)</f>
        <v>71</v>
      </c>
      <c r="M342">
        <f>VLOOKUP($E342,Table1[],5,FALSE)</f>
        <v>80.94</v>
      </c>
      <c r="N342">
        <f t="shared" si="27"/>
        <v>568</v>
      </c>
      <c r="O342">
        <f t="shared" si="28"/>
        <v>615.14400000000001</v>
      </c>
      <c r="P342">
        <f t="shared" si="29"/>
        <v>47.144000000000005</v>
      </c>
    </row>
    <row r="343" spans="2:16" x14ac:dyDescent="0.25">
      <c r="B343" s="4">
        <v>44677</v>
      </c>
      <c r="C343" s="5">
        <f t="shared" si="25"/>
        <v>2022</v>
      </c>
      <c r="D343" s="5">
        <f t="shared" si="26"/>
        <v>2</v>
      </c>
      <c r="E343" s="5" t="s">
        <v>38</v>
      </c>
      <c r="F343" t="str">
        <f>VLOOKUP(E343,Table1[],2,FALSE)</f>
        <v>Category04</v>
      </c>
      <c r="G343" s="5">
        <v>2</v>
      </c>
      <c r="H343" s="5" t="s">
        <v>65</v>
      </c>
      <c r="I343" s="5" t="s">
        <v>64</v>
      </c>
      <c r="J343" s="6" cm="1">
        <f t="array" ref="J343">_xlfn.IFS(G343&gt;=10,7%,G343&gt;=7,5%,G343&lt;7,0%)</f>
        <v>0</v>
      </c>
      <c r="K343" t="str">
        <f>VLOOKUP($E343,Table1[],3,FALSE)</f>
        <v>Lt</v>
      </c>
      <c r="L343">
        <f>VLOOKUP($E343,Table1[],4,FALSE)</f>
        <v>48</v>
      </c>
      <c r="M343">
        <f>VLOOKUP($E343,Table1[],5,FALSE)</f>
        <v>57.120000000000005</v>
      </c>
      <c r="N343">
        <f t="shared" si="27"/>
        <v>96</v>
      </c>
      <c r="O343">
        <f t="shared" si="28"/>
        <v>114.24000000000001</v>
      </c>
      <c r="P343">
        <f t="shared" si="29"/>
        <v>18.240000000000009</v>
      </c>
    </row>
    <row r="344" spans="2:16" x14ac:dyDescent="0.25">
      <c r="B344" s="4">
        <v>44679</v>
      </c>
      <c r="C344" s="5">
        <f t="shared" si="25"/>
        <v>2022</v>
      </c>
      <c r="D344" s="5">
        <f t="shared" si="26"/>
        <v>2</v>
      </c>
      <c r="E344" s="5" t="s">
        <v>23</v>
      </c>
      <c r="F344" t="str">
        <f>VLOOKUP(E344,Table1[],2,FALSE)</f>
        <v>Category02</v>
      </c>
      <c r="G344" s="5">
        <v>14</v>
      </c>
      <c r="H344" s="5" t="s">
        <v>65</v>
      </c>
      <c r="I344" s="5" t="s">
        <v>64</v>
      </c>
      <c r="J344" s="6" cm="1">
        <f t="array" ref="J344">_xlfn.IFS(G344&gt;=10,7%,G344&gt;=7,5%,G344&lt;7,0%)</f>
        <v>7.0000000000000007E-2</v>
      </c>
      <c r="K344" t="str">
        <f>VLOOKUP($E344,Table1[],3,FALSE)</f>
        <v>Kg</v>
      </c>
      <c r="L344">
        <f>VLOOKUP($E344,Table1[],4,FALSE)</f>
        <v>112</v>
      </c>
      <c r="M344">
        <f>VLOOKUP($E344,Table1[],5,FALSE)</f>
        <v>146.72</v>
      </c>
      <c r="N344">
        <f t="shared" si="27"/>
        <v>1568</v>
      </c>
      <c r="O344">
        <f t="shared" si="28"/>
        <v>1910.2944</v>
      </c>
      <c r="P344">
        <f t="shared" si="29"/>
        <v>342.2944</v>
      </c>
    </row>
    <row r="345" spans="2:16" x14ac:dyDescent="0.25">
      <c r="B345" s="4">
        <v>44681</v>
      </c>
      <c r="C345" s="5">
        <f t="shared" si="25"/>
        <v>2022</v>
      </c>
      <c r="D345" s="5">
        <f t="shared" si="26"/>
        <v>2</v>
      </c>
      <c r="E345" s="5" t="s">
        <v>25</v>
      </c>
      <c r="F345" t="str">
        <f>VLOOKUP(E345,Table1[],2,FALSE)</f>
        <v>Category02</v>
      </c>
      <c r="G345" s="5">
        <v>13</v>
      </c>
      <c r="H345" s="5" t="s">
        <v>63</v>
      </c>
      <c r="I345" s="5" t="s">
        <v>63</v>
      </c>
      <c r="J345" s="6" cm="1">
        <f t="array" ref="J345">_xlfn.IFS(G345&gt;=10,7%,G345&gt;=7,5%,G345&lt;7,0%)</f>
        <v>7.0000000000000007E-2</v>
      </c>
      <c r="K345" t="str">
        <f>VLOOKUP($E345,Table1[],3,FALSE)</f>
        <v>No.</v>
      </c>
      <c r="L345">
        <f>VLOOKUP($E345,Table1[],4,FALSE)</f>
        <v>13</v>
      </c>
      <c r="M345">
        <f>VLOOKUP($E345,Table1[],5,FALSE)</f>
        <v>16.64</v>
      </c>
      <c r="N345">
        <f t="shared" si="27"/>
        <v>169</v>
      </c>
      <c r="O345">
        <f t="shared" si="28"/>
        <v>201.17759999999998</v>
      </c>
      <c r="P345">
        <f t="shared" si="29"/>
        <v>32.177599999999984</v>
      </c>
    </row>
    <row r="346" spans="2:16" x14ac:dyDescent="0.25">
      <c r="B346" s="4">
        <v>44681</v>
      </c>
      <c r="C346" s="5">
        <f t="shared" si="25"/>
        <v>2022</v>
      </c>
      <c r="D346" s="5">
        <f t="shared" si="26"/>
        <v>2</v>
      </c>
      <c r="E346" s="5" t="s">
        <v>38</v>
      </c>
      <c r="F346" t="str">
        <f>VLOOKUP(E346,Table1[],2,FALSE)</f>
        <v>Category04</v>
      </c>
      <c r="G346" s="5">
        <v>8</v>
      </c>
      <c r="H346" s="5" t="s">
        <v>65</v>
      </c>
      <c r="I346" s="5" t="s">
        <v>63</v>
      </c>
      <c r="J346" s="6" cm="1">
        <f t="array" ref="J346">_xlfn.IFS(G346&gt;=10,7%,G346&gt;=7,5%,G346&lt;7,0%)</f>
        <v>0.05</v>
      </c>
      <c r="K346" t="str">
        <f>VLOOKUP($E346,Table1[],3,FALSE)</f>
        <v>Lt</v>
      </c>
      <c r="L346">
        <f>VLOOKUP($E346,Table1[],4,FALSE)</f>
        <v>48</v>
      </c>
      <c r="M346">
        <f>VLOOKUP($E346,Table1[],5,FALSE)</f>
        <v>57.120000000000005</v>
      </c>
      <c r="N346">
        <f t="shared" si="27"/>
        <v>384</v>
      </c>
      <c r="O346">
        <f t="shared" si="28"/>
        <v>434.11200000000002</v>
      </c>
      <c r="P346">
        <f t="shared" si="29"/>
        <v>50.112000000000023</v>
      </c>
    </row>
    <row r="347" spans="2:16" x14ac:dyDescent="0.25">
      <c r="B347" s="4">
        <v>44682</v>
      </c>
      <c r="C347" s="5">
        <f t="shared" si="25"/>
        <v>2022</v>
      </c>
      <c r="D347" s="5">
        <f t="shared" si="26"/>
        <v>2</v>
      </c>
      <c r="E347" s="5" t="s">
        <v>45</v>
      </c>
      <c r="F347" t="str">
        <f>VLOOKUP(E347,Table1[],2,FALSE)</f>
        <v>Category04</v>
      </c>
      <c r="G347" s="5">
        <v>9</v>
      </c>
      <c r="H347" s="5" t="s">
        <v>62</v>
      </c>
      <c r="I347" s="5" t="s">
        <v>63</v>
      </c>
      <c r="J347" s="6" cm="1">
        <f t="array" ref="J347">_xlfn.IFS(G347&gt;=10,7%,G347&gt;=7,5%,G347&lt;7,0%)</f>
        <v>0.05</v>
      </c>
      <c r="K347" t="str">
        <f>VLOOKUP($E347,Table1[],3,FALSE)</f>
        <v>Lt</v>
      </c>
      <c r="L347">
        <f>VLOOKUP($E347,Table1[],4,FALSE)</f>
        <v>55</v>
      </c>
      <c r="M347">
        <f>VLOOKUP($E347,Table1[],5,FALSE)</f>
        <v>58.3</v>
      </c>
      <c r="N347">
        <f t="shared" si="27"/>
        <v>495</v>
      </c>
      <c r="O347">
        <f t="shared" si="28"/>
        <v>498.46499999999992</v>
      </c>
      <c r="P347">
        <f t="shared" si="29"/>
        <v>3.4649999999999181</v>
      </c>
    </row>
    <row r="348" spans="2:16" x14ac:dyDescent="0.25">
      <c r="B348" s="4">
        <v>44682</v>
      </c>
      <c r="C348" s="5">
        <f t="shared" si="25"/>
        <v>2022</v>
      </c>
      <c r="D348" s="5">
        <f t="shared" si="26"/>
        <v>2</v>
      </c>
      <c r="E348" s="5" t="s">
        <v>44</v>
      </c>
      <c r="F348" t="str">
        <f>VLOOKUP(E348,Table1[],2,FALSE)</f>
        <v>Category04</v>
      </c>
      <c r="G348" s="5">
        <v>6</v>
      </c>
      <c r="H348" s="5" t="s">
        <v>63</v>
      </c>
      <c r="I348" s="5" t="s">
        <v>63</v>
      </c>
      <c r="J348" s="6" cm="1">
        <f t="array" ref="J348">_xlfn.IFS(G348&gt;=10,7%,G348&gt;=7,5%,G348&lt;7,0%)</f>
        <v>0</v>
      </c>
      <c r="K348" t="str">
        <f>VLOOKUP($E348,Table1[],3,FALSE)</f>
        <v>Kg</v>
      </c>
      <c r="L348">
        <f>VLOOKUP($E348,Table1[],4,FALSE)</f>
        <v>95</v>
      </c>
      <c r="M348">
        <f>VLOOKUP($E348,Table1[],5,FALSE)</f>
        <v>119.7</v>
      </c>
      <c r="N348">
        <f t="shared" si="27"/>
        <v>570</v>
      </c>
      <c r="O348">
        <f t="shared" si="28"/>
        <v>718.2</v>
      </c>
      <c r="P348">
        <f t="shared" si="29"/>
        <v>148.20000000000005</v>
      </c>
    </row>
    <row r="349" spans="2:16" x14ac:dyDescent="0.25">
      <c r="B349" s="4">
        <v>44683</v>
      </c>
      <c r="C349" s="5">
        <f t="shared" si="25"/>
        <v>2022</v>
      </c>
      <c r="D349" s="5">
        <f t="shared" si="26"/>
        <v>2</v>
      </c>
      <c r="E349" s="5" t="s">
        <v>22</v>
      </c>
      <c r="F349" t="str">
        <f>VLOOKUP(E349,Table1[],2,FALSE)</f>
        <v>Category02</v>
      </c>
      <c r="G349" s="5">
        <v>4</v>
      </c>
      <c r="H349" s="5" t="s">
        <v>63</v>
      </c>
      <c r="I349" s="5" t="s">
        <v>64</v>
      </c>
      <c r="J349" s="6" cm="1">
        <f t="array" ref="J349">_xlfn.IFS(G349&gt;=10,7%,G349&gt;=7,5%,G349&lt;7,0%)</f>
        <v>0</v>
      </c>
      <c r="K349" t="str">
        <f>VLOOKUP($E349,Table1[],3,FALSE)</f>
        <v>Kg</v>
      </c>
      <c r="L349">
        <f>VLOOKUP($E349,Table1[],4,FALSE)</f>
        <v>112</v>
      </c>
      <c r="M349">
        <f>VLOOKUP($E349,Table1[],5,FALSE)</f>
        <v>122.08</v>
      </c>
      <c r="N349">
        <f t="shared" si="27"/>
        <v>448</v>
      </c>
      <c r="O349">
        <f t="shared" si="28"/>
        <v>488.32</v>
      </c>
      <c r="P349">
        <f t="shared" si="29"/>
        <v>40.319999999999993</v>
      </c>
    </row>
    <row r="350" spans="2:16" x14ac:dyDescent="0.25">
      <c r="B350" s="4">
        <v>44685</v>
      </c>
      <c r="C350" s="5">
        <f t="shared" si="25"/>
        <v>2022</v>
      </c>
      <c r="D350" s="5">
        <f t="shared" si="26"/>
        <v>2</v>
      </c>
      <c r="E350" s="5" t="s">
        <v>29</v>
      </c>
      <c r="F350" t="str">
        <f>VLOOKUP(E350,Table1[],2,FALSE)</f>
        <v>Category03</v>
      </c>
      <c r="G350" s="5">
        <v>10</v>
      </c>
      <c r="H350" s="5" t="s">
        <v>65</v>
      </c>
      <c r="I350" s="5" t="s">
        <v>63</v>
      </c>
      <c r="J350" s="6" cm="1">
        <f t="array" ref="J350">_xlfn.IFS(G350&gt;=10,7%,G350&gt;=7,5%,G350&lt;7,0%)</f>
        <v>7.0000000000000007E-2</v>
      </c>
      <c r="K350" t="str">
        <f>VLOOKUP($E350,Table1[],3,FALSE)</f>
        <v>Lt</v>
      </c>
      <c r="L350">
        <f>VLOOKUP($E350,Table1[],4,FALSE)</f>
        <v>61</v>
      </c>
      <c r="M350">
        <f>VLOOKUP($E350,Table1[],5,FALSE)</f>
        <v>76.25</v>
      </c>
      <c r="N350">
        <f t="shared" si="27"/>
        <v>610</v>
      </c>
      <c r="O350">
        <f t="shared" si="28"/>
        <v>709.125</v>
      </c>
      <c r="P350">
        <f t="shared" si="29"/>
        <v>99.125</v>
      </c>
    </row>
    <row r="351" spans="2:16" x14ac:dyDescent="0.25">
      <c r="B351" s="4">
        <v>44687</v>
      </c>
      <c r="C351" s="5">
        <f t="shared" si="25"/>
        <v>2022</v>
      </c>
      <c r="D351" s="5">
        <f t="shared" si="26"/>
        <v>2</v>
      </c>
      <c r="E351" s="5" t="s">
        <v>45</v>
      </c>
      <c r="F351" t="str">
        <f>VLOOKUP(E351,Table1[],2,FALSE)</f>
        <v>Category04</v>
      </c>
      <c r="G351" s="5">
        <v>7</v>
      </c>
      <c r="H351" s="5" t="s">
        <v>65</v>
      </c>
      <c r="I351" s="5" t="s">
        <v>63</v>
      </c>
      <c r="J351" s="6" cm="1">
        <f t="array" ref="J351">_xlfn.IFS(G351&gt;=10,7%,G351&gt;=7,5%,G351&lt;7,0%)</f>
        <v>0.05</v>
      </c>
      <c r="K351" t="str">
        <f>VLOOKUP($E351,Table1[],3,FALSE)</f>
        <v>Lt</v>
      </c>
      <c r="L351">
        <f>VLOOKUP($E351,Table1[],4,FALSE)</f>
        <v>55</v>
      </c>
      <c r="M351">
        <f>VLOOKUP($E351,Table1[],5,FALSE)</f>
        <v>58.3</v>
      </c>
      <c r="N351">
        <f t="shared" si="27"/>
        <v>385</v>
      </c>
      <c r="O351">
        <f t="shared" si="28"/>
        <v>387.69499999999994</v>
      </c>
      <c r="P351">
        <f t="shared" si="29"/>
        <v>2.6949999999999363</v>
      </c>
    </row>
    <row r="352" spans="2:16" x14ac:dyDescent="0.25">
      <c r="B352" s="4">
        <v>44688</v>
      </c>
      <c r="C352" s="5">
        <f t="shared" si="25"/>
        <v>2022</v>
      </c>
      <c r="D352" s="5">
        <f t="shared" si="26"/>
        <v>2</v>
      </c>
      <c r="E352" s="5" t="s">
        <v>24</v>
      </c>
      <c r="F352" t="str">
        <f>VLOOKUP(E352,Table1[],2,FALSE)</f>
        <v>Category02</v>
      </c>
      <c r="G352" s="5">
        <v>4</v>
      </c>
      <c r="H352" s="5" t="s">
        <v>63</v>
      </c>
      <c r="I352" s="5" t="s">
        <v>64</v>
      </c>
      <c r="J352" s="6" cm="1">
        <f t="array" ref="J352">_xlfn.IFS(G352&gt;=10,7%,G352&gt;=7,5%,G352&lt;7,0%)</f>
        <v>0</v>
      </c>
      <c r="K352" t="str">
        <f>VLOOKUP($E352,Table1[],3,FALSE)</f>
        <v>No.</v>
      </c>
      <c r="L352">
        <f>VLOOKUP($E352,Table1[],4,FALSE)</f>
        <v>12</v>
      </c>
      <c r="M352">
        <f>VLOOKUP($E352,Table1[],5,FALSE)</f>
        <v>15.719999999999999</v>
      </c>
      <c r="N352">
        <f t="shared" si="27"/>
        <v>48</v>
      </c>
      <c r="O352">
        <f t="shared" si="28"/>
        <v>62.879999999999995</v>
      </c>
      <c r="P352">
        <f t="shared" si="29"/>
        <v>14.879999999999995</v>
      </c>
    </row>
    <row r="353" spans="2:16" x14ac:dyDescent="0.25">
      <c r="B353" s="4">
        <v>44688</v>
      </c>
      <c r="C353" s="5">
        <f t="shared" si="25"/>
        <v>2022</v>
      </c>
      <c r="D353" s="5">
        <f t="shared" si="26"/>
        <v>2</v>
      </c>
      <c r="E353" s="5" t="s">
        <v>38</v>
      </c>
      <c r="F353" t="str">
        <f>VLOOKUP(E353,Table1[],2,FALSE)</f>
        <v>Category04</v>
      </c>
      <c r="G353" s="5">
        <v>1</v>
      </c>
      <c r="H353" s="5" t="s">
        <v>63</v>
      </c>
      <c r="I353" s="5" t="s">
        <v>63</v>
      </c>
      <c r="J353" s="6" cm="1">
        <f t="array" ref="J353">_xlfn.IFS(G353&gt;=10,7%,G353&gt;=7,5%,G353&lt;7,0%)</f>
        <v>0</v>
      </c>
      <c r="K353" t="str">
        <f>VLOOKUP($E353,Table1[],3,FALSE)</f>
        <v>Lt</v>
      </c>
      <c r="L353">
        <f>VLOOKUP($E353,Table1[],4,FALSE)</f>
        <v>48</v>
      </c>
      <c r="M353">
        <f>VLOOKUP($E353,Table1[],5,FALSE)</f>
        <v>57.120000000000005</v>
      </c>
      <c r="N353">
        <f t="shared" si="27"/>
        <v>48</v>
      </c>
      <c r="O353">
        <f t="shared" si="28"/>
        <v>57.120000000000005</v>
      </c>
      <c r="P353">
        <f t="shared" si="29"/>
        <v>9.1200000000000045</v>
      </c>
    </row>
    <row r="354" spans="2:16" x14ac:dyDescent="0.25">
      <c r="B354" s="4">
        <v>44689</v>
      </c>
      <c r="C354" s="5">
        <f t="shared" si="25"/>
        <v>2022</v>
      </c>
      <c r="D354" s="5">
        <f t="shared" si="26"/>
        <v>2</v>
      </c>
      <c r="E354" s="5" t="s">
        <v>32</v>
      </c>
      <c r="F354" t="str">
        <f>VLOOKUP(E354,Table1[],2,FALSE)</f>
        <v>Category03</v>
      </c>
      <c r="G354" s="5">
        <v>7</v>
      </c>
      <c r="H354" s="5" t="s">
        <v>63</v>
      </c>
      <c r="I354" s="5" t="s">
        <v>63</v>
      </c>
      <c r="J354" s="6" cm="1">
        <f t="array" ref="J354">_xlfn.IFS(G354&gt;=10,7%,G354&gt;=7,5%,G354&lt;7,0%)</f>
        <v>0.05</v>
      </c>
      <c r="K354" t="str">
        <f>VLOOKUP($E354,Table1[],3,FALSE)</f>
        <v>Ft</v>
      </c>
      <c r="L354">
        <f>VLOOKUP($E354,Table1[],4,FALSE)</f>
        <v>121</v>
      </c>
      <c r="M354">
        <f>VLOOKUP($E354,Table1[],5,FALSE)</f>
        <v>141.57</v>
      </c>
      <c r="N354">
        <f t="shared" si="27"/>
        <v>847</v>
      </c>
      <c r="O354">
        <f t="shared" si="28"/>
        <v>941.44050000000004</v>
      </c>
      <c r="P354">
        <f t="shared" si="29"/>
        <v>94.440500000000043</v>
      </c>
    </row>
    <row r="355" spans="2:16" x14ac:dyDescent="0.25">
      <c r="B355" s="4">
        <v>44690</v>
      </c>
      <c r="C355" s="5">
        <f t="shared" si="25"/>
        <v>2022</v>
      </c>
      <c r="D355" s="5">
        <f t="shared" si="26"/>
        <v>2</v>
      </c>
      <c r="E355" s="5" t="s">
        <v>26</v>
      </c>
      <c r="F355" t="str">
        <f>VLOOKUP(E355,Table1[],2,FALSE)</f>
        <v>Category02</v>
      </c>
      <c r="G355" s="5">
        <v>12</v>
      </c>
      <c r="H355" s="5" t="s">
        <v>62</v>
      </c>
      <c r="I355" s="5" t="s">
        <v>64</v>
      </c>
      <c r="J355" s="6" cm="1">
        <f t="array" ref="J355">_xlfn.IFS(G355&gt;=10,7%,G355&gt;=7,5%,G355&lt;7,0%)</f>
        <v>7.0000000000000007E-2</v>
      </c>
      <c r="K355" t="str">
        <f>VLOOKUP($E355,Table1[],3,FALSE)</f>
        <v>Ft</v>
      </c>
      <c r="L355">
        <f>VLOOKUP($E355,Table1[],4,FALSE)</f>
        <v>134</v>
      </c>
      <c r="M355">
        <f>VLOOKUP($E355,Table1[],5,FALSE)</f>
        <v>156.78</v>
      </c>
      <c r="N355">
        <f t="shared" si="27"/>
        <v>1608</v>
      </c>
      <c r="O355">
        <f t="shared" si="28"/>
        <v>1749.6648</v>
      </c>
      <c r="P355">
        <f t="shared" si="29"/>
        <v>141.66480000000001</v>
      </c>
    </row>
    <row r="356" spans="2:16" x14ac:dyDescent="0.25">
      <c r="B356" s="4">
        <v>44691</v>
      </c>
      <c r="C356" s="5">
        <f t="shared" si="25"/>
        <v>2022</v>
      </c>
      <c r="D356" s="5">
        <f t="shared" si="26"/>
        <v>2</v>
      </c>
      <c r="E356" s="5" t="s">
        <v>16</v>
      </c>
      <c r="F356" t="str">
        <f>VLOOKUP(E356,Table1[],2,FALSE)</f>
        <v>Category01</v>
      </c>
      <c r="G356" s="5">
        <v>6</v>
      </c>
      <c r="H356" s="5" t="s">
        <v>65</v>
      </c>
      <c r="I356" s="5" t="s">
        <v>63</v>
      </c>
      <c r="J356" s="6" cm="1">
        <f t="array" ref="J356">_xlfn.IFS(G356&gt;=10,7%,G356&gt;=7,5%,G356&lt;7,0%)</f>
        <v>0</v>
      </c>
      <c r="K356" t="str">
        <f>VLOOKUP($E356,Table1[],3,FALSE)</f>
        <v>No.</v>
      </c>
      <c r="L356">
        <f>VLOOKUP($E356,Table1[],4,FALSE)</f>
        <v>6</v>
      </c>
      <c r="M356">
        <f>VLOOKUP($E356,Table1[],5,FALSE)</f>
        <v>7.8599999999999994</v>
      </c>
      <c r="N356">
        <f t="shared" si="27"/>
        <v>36</v>
      </c>
      <c r="O356">
        <f t="shared" si="28"/>
        <v>47.16</v>
      </c>
      <c r="P356">
        <f t="shared" si="29"/>
        <v>11.159999999999997</v>
      </c>
    </row>
    <row r="357" spans="2:16" x14ac:dyDescent="0.25">
      <c r="B357" s="4">
        <v>44693</v>
      </c>
      <c r="C357" s="5">
        <f t="shared" si="25"/>
        <v>2022</v>
      </c>
      <c r="D357" s="5">
        <f t="shared" si="26"/>
        <v>2</v>
      </c>
      <c r="E357" s="5" t="s">
        <v>20</v>
      </c>
      <c r="F357" t="str">
        <f>VLOOKUP(E357,Table1[],2,FALSE)</f>
        <v>Category02</v>
      </c>
      <c r="G357" s="5">
        <v>7</v>
      </c>
      <c r="H357" s="5" t="s">
        <v>63</v>
      </c>
      <c r="I357" s="5" t="s">
        <v>64</v>
      </c>
      <c r="J357" s="6" cm="1">
        <f t="array" ref="J357">_xlfn.IFS(G357&gt;=10,7%,G357&gt;=7,5%,G357&lt;7,0%)</f>
        <v>0.05</v>
      </c>
      <c r="K357" t="str">
        <f>VLOOKUP($E357,Table1[],3,FALSE)</f>
        <v>Lt</v>
      </c>
      <c r="L357">
        <f>VLOOKUP($E357,Table1[],4,FALSE)</f>
        <v>44</v>
      </c>
      <c r="M357">
        <f>VLOOKUP($E357,Table1[],5,FALSE)</f>
        <v>48.4</v>
      </c>
      <c r="N357">
        <f t="shared" si="27"/>
        <v>308</v>
      </c>
      <c r="O357">
        <f t="shared" si="28"/>
        <v>321.86</v>
      </c>
      <c r="P357">
        <f t="shared" si="29"/>
        <v>13.860000000000014</v>
      </c>
    </row>
    <row r="358" spans="2:16" x14ac:dyDescent="0.25">
      <c r="B358" s="4">
        <v>44694</v>
      </c>
      <c r="C358" s="5">
        <f t="shared" si="25"/>
        <v>2022</v>
      </c>
      <c r="D358" s="5">
        <f t="shared" si="26"/>
        <v>2</v>
      </c>
      <c r="E358" s="5" t="s">
        <v>21</v>
      </c>
      <c r="F358" t="str">
        <f>VLOOKUP(E358,Table1[],2,FALSE)</f>
        <v>Category02</v>
      </c>
      <c r="G358" s="5">
        <v>5</v>
      </c>
      <c r="H358" s="5" t="s">
        <v>65</v>
      </c>
      <c r="I358" s="5" t="s">
        <v>63</v>
      </c>
      <c r="J358" s="6" cm="1">
        <f t="array" ref="J358">_xlfn.IFS(G358&gt;=10,7%,G358&gt;=7,5%,G358&lt;7,0%)</f>
        <v>0</v>
      </c>
      <c r="K358" t="str">
        <f>VLOOKUP($E358,Table1[],3,FALSE)</f>
        <v>Kg</v>
      </c>
      <c r="L358">
        <f>VLOOKUP($E358,Table1[],4,FALSE)</f>
        <v>73</v>
      </c>
      <c r="M358">
        <f>VLOOKUP($E358,Table1[],5,FALSE)</f>
        <v>94.17</v>
      </c>
      <c r="N358">
        <f t="shared" si="27"/>
        <v>365</v>
      </c>
      <c r="O358">
        <f t="shared" si="28"/>
        <v>470.85</v>
      </c>
      <c r="P358">
        <f t="shared" si="29"/>
        <v>105.85000000000002</v>
      </c>
    </row>
    <row r="359" spans="2:16" x14ac:dyDescent="0.25">
      <c r="B359" s="4">
        <v>44695</v>
      </c>
      <c r="C359" s="5">
        <f t="shared" si="25"/>
        <v>2022</v>
      </c>
      <c r="D359" s="5">
        <f t="shared" si="26"/>
        <v>2</v>
      </c>
      <c r="E359" s="5" t="s">
        <v>15</v>
      </c>
      <c r="F359" t="str">
        <f>VLOOKUP(E359,Table1[],2,FALSE)</f>
        <v>Category01</v>
      </c>
      <c r="G359" s="5">
        <v>14</v>
      </c>
      <c r="H359" s="5" t="s">
        <v>65</v>
      </c>
      <c r="I359" s="5" t="s">
        <v>64</v>
      </c>
      <c r="J359" s="6" cm="1">
        <f t="array" ref="J359">_xlfn.IFS(G359&gt;=10,7%,G359&gt;=7,5%,G359&lt;7,0%)</f>
        <v>7.0000000000000007E-2</v>
      </c>
      <c r="K359" t="str">
        <f>VLOOKUP($E359,Table1[],3,FALSE)</f>
        <v>Kg</v>
      </c>
      <c r="L359">
        <f>VLOOKUP($E359,Table1[],4,FALSE)</f>
        <v>83</v>
      </c>
      <c r="M359">
        <f>VLOOKUP($E359,Table1[],5,FALSE)</f>
        <v>94.62</v>
      </c>
      <c r="N359">
        <f t="shared" si="27"/>
        <v>1162</v>
      </c>
      <c r="O359">
        <f t="shared" si="28"/>
        <v>1231.9524000000001</v>
      </c>
      <c r="P359">
        <f t="shared" si="29"/>
        <v>69.952400000000125</v>
      </c>
    </row>
    <row r="360" spans="2:16" x14ac:dyDescent="0.25">
      <c r="B360" s="4">
        <v>44696</v>
      </c>
      <c r="C360" s="5">
        <f t="shared" si="25"/>
        <v>2022</v>
      </c>
      <c r="D360" s="5">
        <f t="shared" si="26"/>
        <v>2</v>
      </c>
      <c r="E360" s="5" t="s">
        <v>29</v>
      </c>
      <c r="F360" t="str">
        <f>VLOOKUP(E360,Table1[],2,FALSE)</f>
        <v>Category03</v>
      </c>
      <c r="G360" s="5">
        <v>5</v>
      </c>
      <c r="H360" s="5" t="s">
        <v>63</v>
      </c>
      <c r="I360" s="5" t="s">
        <v>63</v>
      </c>
      <c r="J360" s="6" cm="1">
        <f t="array" ref="J360">_xlfn.IFS(G360&gt;=10,7%,G360&gt;=7,5%,G360&lt;7,0%)</f>
        <v>0</v>
      </c>
      <c r="K360" t="str">
        <f>VLOOKUP($E360,Table1[],3,FALSE)</f>
        <v>Lt</v>
      </c>
      <c r="L360">
        <f>VLOOKUP($E360,Table1[],4,FALSE)</f>
        <v>61</v>
      </c>
      <c r="M360">
        <f>VLOOKUP($E360,Table1[],5,FALSE)</f>
        <v>76.25</v>
      </c>
      <c r="N360">
        <f t="shared" si="27"/>
        <v>305</v>
      </c>
      <c r="O360">
        <f t="shared" si="28"/>
        <v>381.25</v>
      </c>
      <c r="P360">
        <f t="shared" si="29"/>
        <v>76.25</v>
      </c>
    </row>
    <row r="361" spans="2:16" x14ac:dyDescent="0.25">
      <c r="B361" s="4">
        <v>44697</v>
      </c>
      <c r="C361" s="5">
        <f t="shared" si="25"/>
        <v>2022</v>
      </c>
      <c r="D361" s="5">
        <f t="shared" si="26"/>
        <v>2</v>
      </c>
      <c r="E361" s="5" t="s">
        <v>18</v>
      </c>
      <c r="F361" t="str">
        <f>VLOOKUP(E361,Table1[],2,FALSE)</f>
        <v>Category02</v>
      </c>
      <c r="G361" s="5">
        <v>13</v>
      </c>
      <c r="H361" s="5" t="s">
        <v>65</v>
      </c>
      <c r="I361" s="5" t="s">
        <v>64</v>
      </c>
      <c r="J361" s="6" cm="1">
        <f t="array" ref="J361">_xlfn.IFS(G361&gt;=10,7%,G361&gt;=7,5%,G361&lt;7,0%)</f>
        <v>7.0000000000000007E-2</v>
      </c>
      <c r="K361" t="str">
        <f>VLOOKUP($E361,Table1[],3,FALSE)</f>
        <v>Ft</v>
      </c>
      <c r="L361">
        <f>VLOOKUP($E361,Table1[],4,FALSE)</f>
        <v>148</v>
      </c>
      <c r="M361">
        <f>VLOOKUP($E361,Table1[],5,FALSE)</f>
        <v>164.28</v>
      </c>
      <c r="N361">
        <f t="shared" si="27"/>
        <v>1924</v>
      </c>
      <c r="O361">
        <f t="shared" si="28"/>
        <v>1986.1451999999999</v>
      </c>
      <c r="P361">
        <f t="shared" si="29"/>
        <v>62.145199999999932</v>
      </c>
    </row>
    <row r="362" spans="2:16" x14ac:dyDescent="0.25">
      <c r="B362" s="4">
        <v>44697</v>
      </c>
      <c r="C362" s="5">
        <f t="shared" si="25"/>
        <v>2022</v>
      </c>
      <c r="D362" s="5">
        <f t="shared" si="26"/>
        <v>2</v>
      </c>
      <c r="E362" s="5" t="s">
        <v>42</v>
      </c>
      <c r="F362" t="str">
        <f>VLOOKUP(E362,Table1[],2,FALSE)</f>
        <v>Category04</v>
      </c>
      <c r="G362" s="5">
        <v>13</v>
      </c>
      <c r="H362" s="5" t="s">
        <v>63</v>
      </c>
      <c r="I362" s="5" t="s">
        <v>63</v>
      </c>
      <c r="J362" s="6" cm="1">
        <f t="array" ref="J362">_xlfn.IFS(G362&gt;=10,7%,G362&gt;=7,5%,G362&lt;7,0%)</f>
        <v>7.0000000000000007E-2</v>
      </c>
      <c r="K362" t="str">
        <f>VLOOKUP($E362,Table1[],3,FALSE)</f>
        <v>Kg</v>
      </c>
      <c r="L362">
        <f>VLOOKUP($E362,Table1[],4,FALSE)</f>
        <v>93</v>
      </c>
      <c r="M362">
        <f>VLOOKUP($E362,Table1[],5,FALSE)</f>
        <v>104.16</v>
      </c>
      <c r="N362">
        <f t="shared" si="27"/>
        <v>1209</v>
      </c>
      <c r="O362">
        <f t="shared" si="28"/>
        <v>1259.2944</v>
      </c>
      <c r="P362">
        <f t="shared" si="29"/>
        <v>50.294399999999996</v>
      </c>
    </row>
    <row r="363" spans="2:16" x14ac:dyDescent="0.25">
      <c r="B363" s="4">
        <v>44698</v>
      </c>
      <c r="C363" s="5">
        <f t="shared" si="25"/>
        <v>2022</v>
      </c>
      <c r="D363" s="5">
        <f t="shared" si="26"/>
        <v>2</v>
      </c>
      <c r="E363" s="5" t="s">
        <v>38</v>
      </c>
      <c r="F363" t="str">
        <f>VLOOKUP(E363,Table1[],2,FALSE)</f>
        <v>Category04</v>
      </c>
      <c r="G363" s="5">
        <v>8</v>
      </c>
      <c r="H363" s="5" t="s">
        <v>65</v>
      </c>
      <c r="I363" s="5" t="s">
        <v>64</v>
      </c>
      <c r="J363" s="6" cm="1">
        <f t="array" ref="J363">_xlfn.IFS(G363&gt;=10,7%,G363&gt;=7,5%,G363&lt;7,0%)</f>
        <v>0.05</v>
      </c>
      <c r="K363" t="str">
        <f>VLOOKUP($E363,Table1[],3,FALSE)</f>
        <v>Lt</v>
      </c>
      <c r="L363">
        <f>VLOOKUP($E363,Table1[],4,FALSE)</f>
        <v>48</v>
      </c>
      <c r="M363">
        <f>VLOOKUP($E363,Table1[],5,FALSE)</f>
        <v>57.120000000000005</v>
      </c>
      <c r="N363">
        <f t="shared" si="27"/>
        <v>384</v>
      </c>
      <c r="O363">
        <f t="shared" si="28"/>
        <v>434.11200000000002</v>
      </c>
      <c r="P363">
        <f t="shared" si="29"/>
        <v>50.112000000000023</v>
      </c>
    </row>
    <row r="364" spans="2:16" x14ac:dyDescent="0.25">
      <c r="B364" s="4">
        <v>44699</v>
      </c>
      <c r="C364" s="5">
        <f t="shared" si="25"/>
        <v>2022</v>
      </c>
      <c r="D364" s="5">
        <f t="shared" si="26"/>
        <v>2</v>
      </c>
      <c r="E364" s="5" t="s">
        <v>38</v>
      </c>
      <c r="F364" t="str">
        <f>VLOOKUP(E364,Table1[],2,FALSE)</f>
        <v>Category04</v>
      </c>
      <c r="G364" s="5">
        <v>4</v>
      </c>
      <c r="H364" s="5" t="s">
        <v>62</v>
      </c>
      <c r="I364" s="5" t="s">
        <v>63</v>
      </c>
      <c r="J364" s="6" cm="1">
        <f t="array" ref="J364">_xlfn.IFS(G364&gt;=10,7%,G364&gt;=7,5%,G364&lt;7,0%)</f>
        <v>0</v>
      </c>
      <c r="K364" t="str">
        <f>VLOOKUP($E364,Table1[],3,FALSE)</f>
        <v>Lt</v>
      </c>
      <c r="L364">
        <f>VLOOKUP($E364,Table1[],4,FALSE)</f>
        <v>48</v>
      </c>
      <c r="M364">
        <f>VLOOKUP($E364,Table1[],5,FALSE)</f>
        <v>57.120000000000005</v>
      </c>
      <c r="N364">
        <f t="shared" si="27"/>
        <v>192</v>
      </c>
      <c r="O364">
        <f t="shared" si="28"/>
        <v>228.48000000000002</v>
      </c>
      <c r="P364">
        <f t="shared" si="29"/>
        <v>36.480000000000018</v>
      </c>
    </row>
    <row r="365" spans="2:16" x14ac:dyDescent="0.25">
      <c r="B365" s="4">
        <v>44699</v>
      </c>
      <c r="C365" s="5">
        <f t="shared" si="25"/>
        <v>2022</v>
      </c>
      <c r="D365" s="5">
        <f t="shared" si="26"/>
        <v>2</v>
      </c>
      <c r="E365" s="5" t="s">
        <v>50</v>
      </c>
      <c r="F365" t="str">
        <f>VLOOKUP(E365,Table1[],2,FALSE)</f>
        <v>Category05</v>
      </c>
      <c r="G365" s="5">
        <v>8</v>
      </c>
      <c r="H365" s="5" t="s">
        <v>62</v>
      </c>
      <c r="I365" s="5" t="s">
        <v>63</v>
      </c>
      <c r="J365" s="6" cm="1">
        <f t="array" ref="J365">_xlfn.IFS(G365&gt;=10,7%,G365&gt;=7,5%,G365&lt;7,0%)</f>
        <v>0.05</v>
      </c>
      <c r="K365" t="str">
        <f>VLOOKUP($E365,Table1[],3,FALSE)</f>
        <v>Kg</v>
      </c>
      <c r="L365">
        <f>VLOOKUP($E365,Table1[],4,FALSE)</f>
        <v>72</v>
      </c>
      <c r="M365">
        <f>VLOOKUP($E365,Table1[],5,FALSE)</f>
        <v>79.92</v>
      </c>
      <c r="N365">
        <f t="shared" si="27"/>
        <v>576</v>
      </c>
      <c r="O365">
        <f t="shared" si="28"/>
        <v>607.39200000000005</v>
      </c>
      <c r="P365">
        <f t="shared" si="29"/>
        <v>31.392000000000053</v>
      </c>
    </row>
    <row r="366" spans="2:16" x14ac:dyDescent="0.25">
      <c r="B366" s="4">
        <v>44701</v>
      </c>
      <c r="C366" s="5">
        <f t="shared" si="25"/>
        <v>2022</v>
      </c>
      <c r="D366" s="5">
        <f t="shared" si="26"/>
        <v>2</v>
      </c>
      <c r="E366" s="5" t="s">
        <v>56</v>
      </c>
      <c r="F366" t="str">
        <f>VLOOKUP(E366,Table1[],2,FALSE)</f>
        <v>Category05</v>
      </c>
      <c r="G366" s="5">
        <v>15</v>
      </c>
      <c r="H366" s="5" t="s">
        <v>63</v>
      </c>
      <c r="I366" s="5" t="s">
        <v>64</v>
      </c>
      <c r="J366" s="6" cm="1">
        <f t="array" ref="J366">_xlfn.IFS(G366&gt;=10,7%,G366&gt;=7,5%,G366&lt;7,0%)</f>
        <v>7.0000000000000007E-2</v>
      </c>
      <c r="K366" t="str">
        <f>VLOOKUP($E366,Table1[],3,FALSE)</f>
        <v>Kg</v>
      </c>
      <c r="L366">
        <f>VLOOKUP($E366,Table1[],4,FALSE)</f>
        <v>76</v>
      </c>
      <c r="M366">
        <f>VLOOKUP($E366,Table1[],5,FALSE)</f>
        <v>82.08</v>
      </c>
      <c r="N366">
        <f t="shared" si="27"/>
        <v>1140</v>
      </c>
      <c r="O366">
        <f t="shared" si="28"/>
        <v>1145.0160000000001</v>
      </c>
      <c r="P366">
        <f t="shared" si="29"/>
        <v>5.0160000000000764</v>
      </c>
    </row>
    <row r="367" spans="2:16" x14ac:dyDescent="0.25">
      <c r="B367" s="4">
        <v>44703</v>
      </c>
      <c r="C367" s="5">
        <f t="shared" si="25"/>
        <v>2022</v>
      </c>
      <c r="D367" s="5">
        <f t="shared" si="26"/>
        <v>2</v>
      </c>
      <c r="E367" s="5" t="s">
        <v>24</v>
      </c>
      <c r="F367" t="str">
        <f>VLOOKUP(E367,Table1[],2,FALSE)</f>
        <v>Category02</v>
      </c>
      <c r="G367" s="5">
        <v>12</v>
      </c>
      <c r="H367" s="5" t="s">
        <v>65</v>
      </c>
      <c r="I367" s="5" t="s">
        <v>63</v>
      </c>
      <c r="J367" s="6" cm="1">
        <f t="array" ref="J367">_xlfn.IFS(G367&gt;=10,7%,G367&gt;=7,5%,G367&lt;7,0%)</f>
        <v>7.0000000000000007E-2</v>
      </c>
      <c r="K367" t="str">
        <f>VLOOKUP($E367,Table1[],3,FALSE)</f>
        <v>No.</v>
      </c>
      <c r="L367">
        <f>VLOOKUP($E367,Table1[],4,FALSE)</f>
        <v>12</v>
      </c>
      <c r="M367">
        <f>VLOOKUP($E367,Table1[],5,FALSE)</f>
        <v>15.719999999999999</v>
      </c>
      <c r="N367">
        <f t="shared" si="27"/>
        <v>144</v>
      </c>
      <c r="O367">
        <f t="shared" si="28"/>
        <v>175.43519999999998</v>
      </c>
      <c r="P367">
        <f t="shared" si="29"/>
        <v>31.43519999999998</v>
      </c>
    </row>
    <row r="368" spans="2:16" x14ac:dyDescent="0.25">
      <c r="B368" s="4">
        <v>44706</v>
      </c>
      <c r="C368" s="5">
        <f t="shared" si="25"/>
        <v>2022</v>
      </c>
      <c r="D368" s="5">
        <f t="shared" si="26"/>
        <v>2</v>
      </c>
      <c r="E368" s="5" t="s">
        <v>7</v>
      </c>
      <c r="F368" t="str">
        <f>VLOOKUP(E368,Table1[],2,FALSE)</f>
        <v>Category01</v>
      </c>
      <c r="G368" s="5">
        <v>7</v>
      </c>
      <c r="H368" s="5" t="s">
        <v>63</v>
      </c>
      <c r="I368" s="5" t="s">
        <v>63</v>
      </c>
      <c r="J368" s="6" cm="1">
        <f t="array" ref="J368">_xlfn.IFS(G368&gt;=10,7%,G368&gt;=7,5%,G368&lt;7,0%)</f>
        <v>0.05</v>
      </c>
      <c r="K368" t="str">
        <f>VLOOKUP($E368,Table1[],3,FALSE)</f>
        <v>Kg</v>
      </c>
      <c r="L368">
        <f>VLOOKUP($E368,Table1[],4,FALSE)</f>
        <v>105</v>
      </c>
      <c r="M368">
        <f>VLOOKUP($E368,Table1[],5,FALSE)</f>
        <v>142.80000000000001</v>
      </c>
      <c r="N368">
        <f t="shared" si="27"/>
        <v>735</v>
      </c>
      <c r="O368">
        <f t="shared" si="28"/>
        <v>949.62000000000012</v>
      </c>
      <c r="P368">
        <f t="shared" si="29"/>
        <v>214.62000000000012</v>
      </c>
    </row>
    <row r="369" spans="2:16" x14ac:dyDescent="0.25">
      <c r="B369" s="4">
        <v>44707</v>
      </c>
      <c r="C369" s="5">
        <f t="shared" si="25"/>
        <v>2022</v>
      </c>
      <c r="D369" s="5">
        <f t="shared" si="26"/>
        <v>2</v>
      </c>
      <c r="E369" s="5" t="s">
        <v>39</v>
      </c>
      <c r="F369" t="str">
        <f>VLOOKUP(E369,Table1[],2,FALSE)</f>
        <v>Category04</v>
      </c>
      <c r="G369" s="5">
        <v>2</v>
      </c>
      <c r="H369" s="5" t="s">
        <v>65</v>
      </c>
      <c r="I369" s="5" t="s">
        <v>63</v>
      </c>
      <c r="J369" s="6" cm="1">
        <f t="array" ref="J369">_xlfn.IFS(G369&gt;=10,7%,G369&gt;=7,5%,G369&lt;7,0%)</f>
        <v>0</v>
      </c>
      <c r="K369" t="str">
        <f>VLOOKUP($E369,Table1[],3,FALSE)</f>
        <v>No.</v>
      </c>
      <c r="L369">
        <f>VLOOKUP($E369,Table1[],4,FALSE)</f>
        <v>37</v>
      </c>
      <c r="M369">
        <f>VLOOKUP($E369,Table1[],5,FALSE)</f>
        <v>41.81</v>
      </c>
      <c r="N369">
        <f t="shared" si="27"/>
        <v>74</v>
      </c>
      <c r="O369">
        <f t="shared" si="28"/>
        <v>83.62</v>
      </c>
      <c r="P369">
        <f t="shared" si="29"/>
        <v>9.6200000000000045</v>
      </c>
    </row>
    <row r="370" spans="2:16" x14ac:dyDescent="0.25">
      <c r="B370" s="4">
        <v>44707</v>
      </c>
      <c r="C370" s="5">
        <f t="shared" si="25"/>
        <v>2022</v>
      </c>
      <c r="D370" s="5">
        <f t="shared" si="26"/>
        <v>2</v>
      </c>
      <c r="E370" s="5" t="s">
        <v>38</v>
      </c>
      <c r="F370" t="str">
        <f>VLOOKUP(E370,Table1[],2,FALSE)</f>
        <v>Category04</v>
      </c>
      <c r="G370" s="5">
        <v>2</v>
      </c>
      <c r="H370" s="5" t="s">
        <v>63</v>
      </c>
      <c r="I370" s="5" t="s">
        <v>63</v>
      </c>
      <c r="J370" s="6" cm="1">
        <f t="array" ref="J370">_xlfn.IFS(G370&gt;=10,7%,G370&gt;=7,5%,G370&lt;7,0%)</f>
        <v>0</v>
      </c>
      <c r="K370" t="str">
        <f>VLOOKUP($E370,Table1[],3,FALSE)</f>
        <v>Lt</v>
      </c>
      <c r="L370">
        <f>VLOOKUP($E370,Table1[],4,FALSE)</f>
        <v>48</v>
      </c>
      <c r="M370">
        <f>VLOOKUP($E370,Table1[],5,FALSE)</f>
        <v>57.120000000000005</v>
      </c>
      <c r="N370">
        <f t="shared" si="27"/>
        <v>96</v>
      </c>
      <c r="O370">
        <f t="shared" si="28"/>
        <v>114.24000000000001</v>
      </c>
      <c r="P370">
        <f t="shared" si="29"/>
        <v>18.240000000000009</v>
      </c>
    </row>
    <row r="371" spans="2:16" x14ac:dyDescent="0.25">
      <c r="B371" s="4">
        <v>44709</v>
      </c>
      <c r="C371" s="5">
        <f t="shared" si="25"/>
        <v>2022</v>
      </c>
      <c r="D371" s="5">
        <f t="shared" si="26"/>
        <v>2</v>
      </c>
      <c r="E371" s="5" t="s">
        <v>53</v>
      </c>
      <c r="F371" t="str">
        <f>VLOOKUP(E371,Table1[],2,FALSE)</f>
        <v>Category05</v>
      </c>
      <c r="G371" s="5">
        <v>10</v>
      </c>
      <c r="H371" s="5" t="s">
        <v>62</v>
      </c>
      <c r="I371" s="5" t="s">
        <v>64</v>
      </c>
      <c r="J371" s="6" cm="1">
        <f t="array" ref="J371">_xlfn.IFS(G371&gt;=10,7%,G371&gt;=7,5%,G371&lt;7,0%)</f>
        <v>7.0000000000000007E-2</v>
      </c>
      <c r="K371" t="str">
        <f>VLOOKUP($E371,Table1[],3,FALSE)</f>
        <v>Ft</v>
      </c>
      <c r="L371">
        <f>VLOOKUP($E371,Table1[],4,FALSE)</f>
        <v>138</v>
      </c>
      <c r="M371">
        <f>VLOOKUP($E371,Table1[],5,FALSE)</f>
        <v>173.88</v>
      </c>
      <c r="N371">
        <f t="shared" si="27"/>
        <v>1380</v>
      </c>
      <c r="O371">
        <f t="shared" si="28"/>
        <v>1617.0839999999998</v>
      </c>
      <c r="P371">
        <f t="shared" si="29"/>
        <v>237.08399999999983</v>
      </c>
    </row>
    <row r="372" spans="2:16" x14ac:dyDescent="0.25">
      <c r="B372" s="4">
        <v>44709</v>
      </c>
      <c r="C372" s="5">
        <f t="shared" si="25"/>
        <v>2022</v>
      </c>
      <c r="D372" s="5">
        <f t="shared" si="26"/>
        <v>2</v>
      </c>
      <c r="E372" s="5" t="s">
        <v>15</v>
      </c>
      <c r="F372" t="str">
        <f>VLOOKUP(E372,Table1[],2,FALSE)</f>
        <v>Category01</v>
      </c>
      <c r="G372" s="5">
        <v>5</v>
      </c>
      <c r="H372" s="5" t="s">
        <v>62</v>
      </c>
      <c r="I372" s="5" t="s">
        <v>63</v>
      </c>
      <c r="J372" s="6" cm="1">
        <f t="array" ref="J372">_xlfn.IFS(G372&gt;=10,7%,G372&gt;=7,5%,G372&lt;7,0%)</f>
        <v>0</v>
      </c>
      <c r="K372" t="str">
        <f>VLOOKUP($E372,Table1[],3,FALSE)</f>
        <v>Kg</v>
      </c>
      <c r="L372">
        <f>VLOOKUP($E372,Table1[],4,FALSE)</f>
        <v>83</v>
      </c>
      <c r="M372">
        <f>VLOOKUP($E372,Table1[],5,FALSE)</f>
        <v>94.62</v>
      </c>
      <c r="N372">
        <f t="shared" si="27"/>
        <v>415</v>
      </c>
      <c r="O372">
        <f t="shared" si="28"/>
        <v>473.1</v>
      </c>
      <c r="P372">
        <f t="shared" si="29"/>
        <v>58.100000000000023</v>
      </c>
    </row>
    <row r="373" spans="2:16" x14ac:dyDescent="0.25">
      <c r="B373" s="4">
        <v>44709</v>
      </c>
      <c r="C373" s="5">
        <f t="shared" si="25"/>
        <v>2022</v>
      </c>
      <c r="D373" s="5">
        <f t="shared" si="26"/>
        <v>2</v>
      </c>
      <c r="E373" s="5" t="s">
        <v>18</v>
      </c>
      <c r="F373" t="str">
        <f>VLOOKUP(E373,Table1[],2,FALSE)</f>
        <v>Category02</v>
      </c>
      <c r="G373" s="5">
        <v>9</v>
      </c>
      <c r="H373" s="5" t="s">
        <v>63</v>
      </c>
      <c r="I373" s="5" t="s">
        <v>64</v>
      </c>
      <c r="J373" s="6" cm="1">
        <f t="array" ref="J373">_xlfn.IFS(G373&gt;=10,7%,G373&gt;=7,5%,G373&lt;7,0%)</f>
        <v>0.05</v>
      </c>
      <c r="K373" t="str">
        <f>VLOOKUP($E373,Table1[],3,FALSE)</f>
        <v>Ft</v>
      </c>
      <c r="L373">
        <f>VLOOKUP($E373,Table1[],4,FALSE)</f>
        <v>148</v>
      </c>
      <c r="M373">
        <f>VLOOKUP($E373,Table1[],5,FALSE)</f>
        <v>164.28</v>
      </c>
      <c r="N373">
        <f t="shared" si="27"/>
        <v>1332</v>
      </c>
      <c r="O373">
        <f t="shared" si="28"/>
        <v>1404.5940000000001</v>
      </c>
      <c r="P373">
        <f t="shared" si="29"/>
        <v>72.594000000000051</v>
      </c>
    </row>
    <row r="374" spans="2:16" x14ac:dyDescent="0.25">
      <c r="B374" s="4">
        <v>44709</v>
      </c>
      <c r="C374" s="5">
        <f t="shared" si="25"/>
        <v>2022</v>
      </c>
      <c r="D374" s="5">
        <f t="shared" si="26"/>
        <v>2</v>
      </c>
      <c r="E374" s="5" t="s">
        <v>9</v>
      </c>
      <c r="F374" t="str">
        <f>VLOOKUP(E374,Table1[],2,FALSE)</f>
        <v>Category01</v>
      </c>
      <c r="G374" s="5">
        <v>12</v>
      </c>
      <c r="H374" s="5" t="s">
        <v>63</v>
      </c>
      <c r="I374" s="5" t="s">
        <v>63</v>
      </c>
      <c r="J374" s="6" cm="1">
        <f t="array" ref="J374">_xlfn.IFS(G374&gt;=10,7%,G374&gt;=7,5%,G374&lt;7,0%)</f>
        <v>7.0000000000000007E-2</v>
      </c>
      <c r="K374" t="str">
        <f>VLOOKUP($E374,Table1[],3,FALSE)</f>
        <v>Lt</v>
      </c>
      <c r="L374">
        <f>VLOOKUP($E374,Table1[],4,FALSE)</f>
        <v>44</v>
      </c>
      <c r="M374">
        <f>VLOOKUP($E374,Table1[],5,FALSE)</f>
        <v>48.84</v>
      </c>
      <c r="N374">
        <f t="shared" si="27"/>
        <v>528</v>
      </c>
      <c r="O374">
        <f t="shared" si="28"/>
        <v>545.05439999999999</v>
      </c>
      <c r="P374">
        <f t="shared" si="29"/>
        <v>17.054399999999987</v>
      </c>
    </row>
    <row r="375" spans="2:16" x14ac:dyDescent="0.25">
      <c r="B375" s="4">
        <v>44709</v>
      </c>
      <c r="C375" s="5">
        <f t="shared" si="25"/>
        <v>2022</v>
      </c>
      <c r="D375" s="5">
        <f t="shared" si="26"/>
        <v>2</v>
      </c>
      <c r="E375" s="5" t="s">
        <v>29</v>
      </c>
      <c r="F375" t="str">
        <f>VLOOKUP(E375,Table1[],2,FALSE)</f>
        <v>Category03</v>
      </c>
      <c r="G375" s="5">
        <v>14</v>
      </c>
      <c r="H375" s="5" t="s">
        <v>65</v>
      </c>
      <c r="I375" s="5" t="s">
        <v>64</v>
      </c>
      <c r="J375" s="6" cm="1">
        <f t="array" ref="J375">_xlfn.IFS(G375&gt;=10,7%,G375&gt;=7,5%,G375&lt;7,0%)</f>
        <v>7.0000000000000007E-2</v>
      </c>
      <c r="K375" t="str">
        <f>VLOOKUP($E375,Table1[],3,FALSE)</f>
        <v>Lt</v>
      </c>
      <c r="L375">
        <f>VLOOKUP($E375,Table1[],4,FALSE)</f>
        <v>61</v>
      </c>
      <c r="M375">
        <f>VLOOKUP($E375,Table1[],5,FALSE)</f>
        <v>76.25</v>
      </c>
      <c r="N375">
        <f t="shared" si="27"/>
        <v>854</v>
      </c>
      <c r="O375">
        <f t="shared" si="28"/>
        <v>992.77499999999998</v>
      </c>
      <c r="P375">
        <f t="shared" si="29"/>
        <v>138.77499999999998</v>
      </c>
    </row>
    <row r="376" spans="2:16" x14ac:dyDescent="0.25">
      <c r="B376" s="4">
        <v>44711</v>
      </c>
      <c r="C376" s="5">
        <f t="shared" si="25"/>
        <v>2022</v>
      </c>
      <c r="D376" s="5">
        <f t="shared" si="26"/>
        <v>2</v>
      </c>
      <c r="E376" s="5" t="s">
        <v>56</v>
      </c>
      <c r="F376" t="str">
        <f>VLOOKUP(E376,Table1[],2,FALSE)</f>
        <v>Category05</v>
      </c>
      <c r="G376" s="5">
        <v>9</v>
      </c>
      <c r="H376" s="5" t="s">
        <v>65</v>
      </c>
      <c r="I376" s="5" t="s">
        <v>63</v>
      </c>
      <c r="J376" s="6" cm="1">
        <f t="array" ref="J376">_xlfn.IFS(G376&gt;=10,7%,G376&gt;=7,5%,G376&lt;7,0%)</f>
        <v>0.05</v>
      </c>
      <c r="K376" t="str">
        <f>VLOOKUP($E376,Table1[],3,FALSE)</f>
        <v>Kg</v>
      </c>
      <c r="L376">
        <f>VLOOKUP($E376,Table1[],4,FALSE)</f>
        <v>76</v>
      </c>
      <c r="M376">
        <f>VLOOKUP($E376,Table1[],5,FALSE)</f>
        <v>82.08</v>
      </c>
      <c r="N376">
        <f t="shared" si="27"/>
        <v>684</v>
      </c>
      <c r="O376">
        <f t="shared" si="28"/>
        <v>701.78399999999999</v>
      </c>
      <c r="P376">
        <f t="shared" si="29"/>
        <v>17.783999999999992</v>
      </c>
    </row>
    <row r="377" spans="2:16" x14ac:dyDescent="0.25">
      <c r="B377" s="4">
        <v>44711</v>
      </c>
      <c r="C377" s="5">
        <f t="shared" si="25"/>
        <v>2022</v>
      </c>
      <c r="D377" s="5">
        <f t="shared" si="26"/>
        <v>2</v>
      </c>
      <c r="E377" s="5" t="s">
        <v>11</v>
      </c>
      <c r="F377" t="str">
        <f>VLOOKUP(E377,Table1[],2,FALSE)</f>
        <v>Category01</v>
      </c>
      <c r="G377" s="5">
        <v>4</v>
      </c>
      <c r="H377" s="5" t="s">
        <v>62</v>
      </c>
      <c r="I377" s="5" t="s">
        <v>64</v>
      </c>
      <c r="J377" s="6" cm="1">
        <f t="array" ref="J377">_xlfn.IFS(G377&gt;=10,7%,G377&gt;=7,5%,G377&lt;7,0%)</f>
        <v>0</v>
      </c>
      <c r="K377" t="str">
        <f>VLOOKUP($E377,Table1[],3,FALSE)</f>
        <v>Ft</v>
      </c>
      <c r="L377">
        <f>VLOOKUP($E377,Table1[],4,FALSE)</f>
        <v>133</v>
      </c>
      <c r="M377">
        <f>VLOOKUP($E377,Table1[],5,FALSE)</f>
        <v>155.61000000000001</v>
      </c>
      <c r="N377">
        <f t="shared" si="27"/>
        <v>532</v>
      </c>
      <c r="O377">
        <f t="shared" si="28"/>
        <v>622.44000000000005</v>
      </c>
      <c r="P377">
        <f t="shared" si="29"/>
        <v>90.440000000000055</v>
      </c>
    </row>
    <row r="378" spans="2:16" x14ac:dyDescent="0.25">
      <c r="B378" s="4">
        <v>44711</v>
      </c>
      <c r="C378" s="5">
        <f t="shared" si="25"/>
        <v>2022</v>
      </c>
      <c r="D378" s="5">
        <f t="shared" si="26"/>
        <v>2</v>
      </c>
      <c r="E378" s="5" t="s">
        <v>44</v>
      </c>
      <c r="F378" t="str">
        <f>VLOOKUP(E378,Table1[],2,FALSE)</f>
        <v>Category04</v>
      </c>
      <c r="G378" s="5">
        <v>3</v>
      </c>
      <c r="H378" s="5" t="s">
        <v>63</v>
      </c>
      <c r="I378" s="5" t="s">
        <v>64</v>
      </c>
      <c r="J378" s="6" cm="1">
        <f t="array" ref="J378">_xlfn.IFS(G378&gt;=10,7%,G378&gt;=7,5%,G378&lt;7,0%)</f>
        <v>0</v>
      </c>
      <c r="K378" t="str">
        <f>VLOOKUP($E378,Table1[],3,FALSE)</f>
        <v>Kg</v>
      </c>
      <c r="L378">
        <f>VLOOKUP($E378,Table1[],4,FALSE)</f>
        <v>95</v>
      </c>
      <c r="M378">
        <f>VLOOKUP($E378,Table1[],5,FALSE)</f>
        <v>119.7</v>
      </c>
      <c r="N378">
        <f t="shared" si="27"/>
        <v>285</v>
      </c>
      <c r="O378">
        <f t="shared" si="28"/>
        <v>359.1</v>
      </c>
      <c r="P378">
        <f t="shared" si="29"/>
        <v>74.100000000000023</v>
      </c>
    </row>
    <row r="379" spans="2:16" x14ac:dyDescent="0.25">
      <c r="B379" s="4">
        <v>44715</v>
      </c>
      <c r="C379" s="5">
        <f t="shared" si="25"/>
        <v>2022</v>
      </c>
      <c r="D379" s="5">
        <f t="shared" si="26"/>
        <v>2</v>
      </c>
      <c r="E379" s="5" t="s">
        <v>15</v>
      </c>
      <c r="F379" t="str">
        <f>VLOOKUP(E379,Table1[],2,FALSE)</f>
        <v>Category01</v>
      </c>
      <c r="G379" s="5">
        <v>14</v>
      </c>
      <c r="H379" s="5" t="s">
        <v>63</v>
      </c>
      <c r="I379" s="5" t="s">
        <v>63</v>
      </c>
      <c r="J379" s="6" cm="1">
        <f t="array" ref="J379">_xlfn.IFS(G379&gt;=10,7%,G379&gt;=7,5%,G379&lt;7,0%)</f>
        <v>7.0000000000000007E-2</v>
      </c>
      <c r="K379" t="str">
        <f>VLOOKUP($E379,Table1[],3,FALSE)</f>
        <v>Kg</v>
      </c>
      <c r="L379">
        <f>VLOOKUP($E379,Table1[],4,FALSE)</f>
        <v>83</v>
      </c>
      <c r="M379">
        <f>VLOOKUP($E379,Table1[],5,FALSE)</f>
        <v>94.62</v>
      </c>
      <c r="N379">
        <f t="shared" si="27"/>
        <v>1162</v>
      </c>
      <c r="O379">
        <f t="shared" si="28"/>
        <v>1231.9524000000001</v>
      </c>
      <c r="P379">
        <f t="shared" si="29"/>
        <v>69.952400000000125</v>
      </c>
    </row>
    <row r="380" spans="2:16" x14ac:dyDescent="0.25">
      <c r="B380" s="4">
        <v>44722</v>
      </c>
      <c r="C380" s="5">
        <f t="shared" si="25"/>
        <v>2022</v>
      </c>
      <c r="D380" s="5">
        <f t="shared" si="26"/>
        <v>2</v>
      </c>
      <c r="E380" s="5" t="s">
        <v>39</v>
      </c>
      <c r="F380" t="str">
        <f>VLOOKUP(E380,Table1[],2,FALSE)</f>
        <v>Category04</v>
      </c>
      <c r="G380" s="5">
        <v>8</v>
      </c>
      <c r="H380" s="5" t="s">
        <v>62</v>
      </c>
      <c r="I380" s="5" t="s">
        <v>63</v>
      </c>
      <c r="J380" s="6" cm="1">
        <f t="array" ref="J380">_xlfn.IFS(G380&gt;=10,7%,G380&gt;=7,5%,G380&lt;7,0%)</f>
        <v>0.05</v>
      </c>
      <c r="K380" t="str">
        <f>VLOOKUP($E380,Table1[],3,FALSE)</f>
        <v>No.</v>
      </c>
      <c r="L380">
        <f>VLOOKUP($E380,Table1[],4,FALSE)</f>
        <v>37</v>
      </c>
      <c r="M380">
        <f>VLOOKUP($E380,Table1[],5,FALSE)</f>
        <v>41.81</v>
      </c>
      <c r="N380">
        <f t="shared" si="27"/>
        <v>296</v>
      </c>
      <c r="O380">
        <f t="shared" si="28"/>
        <v>317.75600000000003</v>
      </c>
      <c r="P380">
        <f t="shared" si="29"/>
        <v>21.756000000000029</v>
      </c>
    </row>
    <row r="381" spans="2:16" x14ac:dyDescent="0.25">
      <c r="B381" s="4">
        <v>44723</v>
      </c>
      <c r="C381" s="5">
        <f t="shared" si="25"/>
        <v>2022</v>
      </c>
      <c r="D381" s="5">
        <f t="shared" si="26"/>
        <v>2</v>
      </c>
      <c r="E381" s="5" t="s">
        <v>51</v>
      </c>
      <c r="F381" t="str">
        <f>VLOOKUP(E381,Table1[],2,FALSE)</f>
        <v>Category05</v>
      </c>
      <c r="G381" s="5">
        <v>13</v>
      </c>
      <c r="H381" s="5" t="s">
        <v>63</v>
      </c>
      <c r="I381" s="5" t="s">
        <v>64</v>
      </c>
      <c r="J381" s="6" cm="1">
        <f t="array" ref="J381">_xlfn.IFS(G381&gt;=10,7%,G381&gt;=7,5%,G381&lt;7,0%)</f>
        <v>7.0000000000000007E-2</v>
      </c>
      <c r="K381" t="str">
        <f>VLOOKUP($E381,Table1[],3,FALSE)</f>
        <v>No.</v>
      </c>
      <c r="L381">
        <f>VLOOKUP($E381,Table1[],4,FALSE)</f>
        <v>37</v>
      </c>
      <c r="M381">
        <f>VLOOKUP($E381,Table1[],5,FALSE)</f>
        <v>42.55</v>
      </c>
      <c r="N381">
        <f t="shared" si="27"/>
        <v>481</v>
      </c>
      <c r="O381">
        <f t="shared" si="28"/>
        <v>514.42949999999996</v>
      </c>
      <c r="P381">
        <f t="shared" si="29"/>
        <v>33.429499999999962</v>
      </c>
    </row>
    <row r="382" spans="2:16" x14ac:dyDescent="0.25">
      <c r="B382" s="4">
        <v>44723</v>
      </c>
      <c r="C382" s="5">
        <f t="shared" si="25"/>
        <v>2022</v>
      </c>
      <c r="D382" s="5">
        <f t="shared" si="26"/>
        <v>2</v>
      </c>
      <c r="E382" s="5" t="s">
        <v>31</v>
      </c>
      <c r="F382" t="str">
        <f>VLOOKUP(E382,Table1[],2,FALSE)</f>
        <v>Category03</v>
      </c>
      <c r="G382" s="5">
        <v>6</v>
      </c>
      <c r="H382" s="5" t="s">
        <v>65</v>
      </c>
      <c r="I382" s="5" t="s">
        <v>63</v>
      </c>
      <c r="J382" s="6" cm="1">
        <f t="array" ref="J382">_xlfn.IFS(G382&gt;=10,7%,G382&gt;=7,5%,G382&lt;7,0%)</f>
        <v>0</v>
      </c>
      <c r="K382" t="str">
        <f>VLOOKUP($E382,Table1[],3,FALSE)</f>
        <v>Ft</v>
      </c>
      <c r="L382">
        <f>VLOOKUP($E382,Table1[],4,FALSE)</f>
        <v>126</v>
      </c>
      <c r="M382">
        <f>VLOOKUP($E382,Table1[],5,FALSE)</f>
        <v>162.54</v>
      </c>
      <c r="N382">
        <f t="shared" si="27"/>
        <v>756</v>
      </c>
      <c r="O382">
        <f t="shared" si="28"/>
        <v>975.24</v>
      </c>
      <c r="P382">
        <f t="shared" si="29"/>
        <v>219.24</v>
      </c>
    </row>
    <row r="383" spans="2:16" x14ac:dyDescent="0.25">
      <c r="B383" s="4">
        <v>44725</v>
      </c>
      <c r="C383" s="5">
        <f t="shared" si="25"/>
        <v>2022</v>
      </c>
      <c r="D383" s="5">
        <f t="shared" si="26"/>
        <v>2</v>
      </c>
      <c r="E383" s="5" t="s">
        <v>36</v>
      </c>
      <c r="F383" t="str">
        <f>VLOOKUP(E383,Table1[],2,FALSE)</f>
        <v>Category04</v>
      </c>
      <c r="G383" s="5">
        <v>6</v>
      </c>
      <c r="H383" s="5" t="s">
        <v>65</v>
      </c>
      <c r="I383" s="5" t="s">
        <v>64</v>
      </c>
      <c r="J383" s="6" cm="1">
        <f t="array" ref="J383">_xlfn.IFS(G383&gt;=10,7%,G383&gt;=7,5%,G383&lt;7,0%)</f>
        <v>0</v>
      </c>
      <c r="K383" t="str">
        <f>VLOOKUP($E383,Table1[],3,FALSE)</f>
        <v>No.</v>
      </c>
      <c r="L383">
        <f>VLOOKUP($E383,Table1[],4,FALSE)</f>
        <v>18</v>
      </c>
      <c r="M383">
        <f>VLOOKUP($E383,Table1[],5,FALSE)</f>
        <v>24.66</v>
      </c>
      <c r="N383">
        <f t="shared" si="27"/>
        <v>108</v>
      </c>
      <c r="O383">
        <f t="shared" si="28"/>
        <v>147.96</v>
      </c>
      <c r="P383">
        <f t="shared" si="29"/>
        <v>39.960000000000008</v>
      </c>
    </row>
    <row r="384" spans="2:16" x14ac:dyDescent="0.25">
      <c r="B384" s="4">
        <v>44727</v>
      </c>
      <c r="C384" s="5">
        <f t="shared" si="25"/>
        <v>2022</v>
      </c>
      <c r="D384" s="5">
        <f t="shared" si="26"/>
        <v>2</v>
      </c>
      <c r="E384" s="5" t="s">
        <v>54</v>
      </c>
      <c r="F384" t="str">
        <f>VLOOKUP(E384,Table1[],2,FALSE)</f>
        <v>Category05</v>
      </c>
      <c r="G384" s="5">
        <v>15</v>
      </c>
      <c r="H384" s="5" t="s">
        <v>62</v>
      </c>
      <c r="I384" s="5" t="s">
        <v>63</v>
      </c>
      <c r="J384" s="6" cm="1">
        <f t="array" ref="J384">_xlfn.IFS(G384&gt;=10,7%,G384&gt;=7,5%,G384&lt;7,0%)</f>
        <v>7.0000000000000007E-2</v>
      </c>
      <c r="K384" t="str">
        <f>VLOOKUP($E384,Table1[],3,FALSE)</f>
        <v>Ft</v>
      </c>
      <c r="L384">
        <f>VLOOKUP($E384,Table1[],4,FALSE)</f>
        <v>120</v>
      </c>
      <c r="M384">
        <f>VLOOKUP($E384,Table1[],5,FALSE)</f>
        <v>162</v>
      </c>
      <c r="N384">
        <f t="shared" si="27"/>
        <v>1800</v>
      </c>
      <c r="O384">
        <f t="shared" si="28"/>
        <v>2259.9</v>
      </c>
      <c r="P384">
        <f t="shared" si="29"/>
        <v>459.90000000000009</v>
      </c>
    </row>
    <row r="385" spans="2:16" x14ac:dyDescent="0.25">
      <c r="B385" s="4">
        <v>44728</v>
      </c>
      <c r="C385" s="5">
        <f t="shared" si="25"/>
        <v>2022</v>
      </c>
      <c r="D385" s="5">
        <f t="shared" si="26"/>
        <v>2</v>
      </c>
      <c r="E385" s="5" t="s">
        <v>40</v>
      </c>
      <c r="F385" t="str">
        <f>VLOOKUP(E385,Table1[],2,FALSE)</f>
        <v>Category04</v>
      </c>
      <c r="G385" s="5">
        <v>15</v>
      </c>
      <c r="H385" s="5" t="s">
        <v>63</v>
      </c>
      <c r="I385" s="5" t="s">
        <v>64</v>
      </c>
      <c r="J385" s="6" cm="1">
        <f t="array" ref="J385">_xlfn.IFS(G385&gt;=10,7%,G385&gt;=7,5%,G385&lt;7,0%)</f>
        <v>7.0000000000000007E-2</v>
      </c>
      <c r="K385" t="str">
        <f>VLOOKUP($E385,Table1[],3,FALSE)</f>
        <v>Lt</v>
      </c>
      <c r="L385">
        <f>VLOOKUP($E385,Table1[],4,FALSE)</f>
        <v>47</v>
      </c>
      <c r="M385">
        <f>VLOOKUP($E385,Table1[],5,FALSE)</f>
        <v>53.11</v>
      </c>
      <c r="N385">
        <f t="shared" si="27"/>
        <v>705</v>
      </c>
      <c r="O385">
        <f t="shared" si="28"/>
        <v>740.8845</v>
      </c>
      <c r="P385">
        <f t="shared" si="29"/>
        <v>35.884500000000003</v>
      </c>
    </row>
    <row r="386" spans="2:16" x14ac:dyDescent="0.25">
      <c r="B386" s="4">
        <v>44731</v>
      </c>
      <c r="C386" s="5">
        <f t="shared" si="25"/>
        <v>2022</v>
      </c>
      <c r="D386" s="5">
        <f t="shared" si="26"/>
        <v>2</v>
      </c>
      <c r="E386" s="5" t="s">
        <v>7</v>
      </c>
      <c r="F386" t="str">
        <f>VLOOKUP(E386,Table1[],2,FALSE)</f>
        <v>Category01</v>
      </c>
      <c r="G386" s="5">
        <v>8</v>
      </c>
      <c r="H386" s="5" t="s">
        <v>65</v>
      </c>
      <c r="I386" s="5" t="s">
        <v>64</v>
      </c>
      <c r="J386" s="6" cm="1">
        <f t="array" ref="J386">_xlfn.IFS(G386&gt;=10,7%,G386&gt;=7,5%,G386&lt;7,0%)</f>
        <v>0.05</v>
      </c>
      <c r="K386" t="str">
        <f>VLOOKUP($E386,Table1[],3,FALSE)</f>
        <v>Kg</v>
      </c>
      <c r="L386">
        <f>VLOOKUP($E386,Table1[],4,FALSE)</f>
        <v>105</v>
      </c>
      <c r="M386">
        <f>VLOOKUP($E386,Table1[],5,FALSE)</f>
        <v>142.80000000000001</v>
      </c>
      <c r="N386">
        <f t="shared" si="27"/>
        <v>840</v>
      </c>
      <c r="O386">
        <f t="shared" si="28"/>
        <v>1085.2800000000002</v>
      </c>
      <c r="P386">
        <f t="shared" si="29"/>
        <v>245.2800000000002</v>
      </c>
    </row>
    <row r="387" spans="2:16" x14ac:dyDescent="0.25">
      <c r="B387" s="4">
        <v>44733</v>
      </c>
      <c r="C387" s="5">
        <f t="shared" si="25"/>
        <v>2022</v>
      </c>
      <c r="D387" s="5">
        <f t="shared" si="26"/>
        <v>2</v>
      </c>
      <c r="E387" s="5" t="s">
        <v>26</v>
      </c>
      <c r="F387" t="str">
        <f>VLOOKUP(E387,Table1[],2,FALSE)</f>
        <v>Category02</v>
      </c>
      <c r="G387" s="5">
        <v>14</v>
      </c>
      <c r="H387" s="5" t="s">
        <v>65</v>
      </c>
      <c r="I387" s="5" t="s">
        <v>64</v>
      </c>
      <c r="J387" s="6" cm="1">
        <f t="array" ref="J387">_xlfn.IFS(G387&gt;=10,7%,G387&gt;=7,5%,G387&lt;7,0%)</f>
        <v>7.0000000000000007E-2</v>
      </c>
      <c r="K387" t="str">
        <f>VLOOKUP($E387,Table1[],3,FALSE)</f>
        <v>Ft</v>
      </c>
      <c r="L387">
        <f>VLOOKUP($E387,Table1[],4,FALSE)</f>
        <v>134</v>
      </c>
      <c r="M387">
        <f>VLOOKUP($E387,Table1[],5,FALSE)</f>
        <v>156.78</v>
      </c>
      <c r="N387">
        <f t="shared" si="27"/>
        <v>1876</v>
      </c>
      <c r="O387">
        <f t="shared" si="28"/>
        <v>2041.2755999999999</v>
      </c>
      <c r="P387">
        <f t="shared" si="29"/>
        <v>165.27559999999994</v>
      </c>
    </row>
    <row r="388" spans="2:16" x14ac:dyDescent="0.25">
      <c r="B388" s="4">
        <v>44734</v>
      </c>
      <c r="C388" s="5">
        <f t="shared" ref="C388:C451" si="30">YEAR(B388)</f>
        <v>2022</v>
      </c>
      <c r="D388" s="5">
        <f t="shared" ref="D388:D451" si="31">ROUNDUP(MONTH(B388)/3,0)</f>
        <v>2</v>
      </c>
      <c r="E388" s="5" t="s">
        <v>52</v>
      </c>
      <c r="F388" t="str">
        <f>VLOOKUP(E388,Table1[],2,FALSE)</f>
        <v>Category05</v>
      </c>
      <c r="G388" s="5">
        <v>10</v>
      </c>
      <c r="H388" s="5" t="s">
        <v>63</v>
      </c>
      <c r="I388" s="5" t="s">
        <v>64</v>
      </c>
      <c r="J388" s="6" cm="1">
        <f t="array" ref="J388">_xlfn.IFS(G388&gt;=10,7%,G388&gt;=7,5%,G388&lt;7,0%)</f>
        <v>7.0000000000000007E-2</v>
      </c>
      <c r="K388" t="str">
        <f>VLOOKUP($E388,Table1[],3,FALSE)</f>
        <v>Kg</v>
      </c>
      <c r="L388">
        <f>VLOOKUP($E388,Table1[],4,FALSE)</f>
        <v>90</v>
      </c>
      <c r="M388">
        <f>VLOOKUP($E388,Table1[],5,FALSE)</f>
        <v>115.2</v>
      </c>
      <c r="N388">
        <f t="shared" ref="N388:N451" si="32">L388*G388</f>
        <v>900</v>
      </c>
      <c r="O388">
        <f t="shared" ref="O388:O451" si="33">(G388*M388)-(G388*M388*J388)</f>
        <v>1071.3599999999999</v>
      </c>
      <c r="P388">
        <f t="shared" ref="P388:P451" si="34">O388-N388</f>
        <v>171.3599999999999</v>
      </c>
    </row>
    <row r="389" spans="2:16" x14ac:dyDescent="0.25">
      <c r="B389" s="4">
        <v>44734</v>
      </c>
      <c r="C389" s="5">
        <f t="shared" si="30"/>
        <v>2022</v>
      </c>
      <c r="D389" s="5">
        <f t="shared" si="31"/>
        <v>2</v>
      </c>
      <c r="E389" s="5" t="s">
        <v>4</v>
      </c>
      <c r="F389" t="str">
        <f>VLOOKUP(E389,Table1[],2,FALSE)</f>
        <v>Category01</v>
      </c>
      <c r="G389" s="5">
        <v>4</v>
      </c>
      <c r="H389" s="5" t="s">
        <v>65</v>
      </c>
      <c r="I389" s="5" t="s">
        <v>64</v>
      </c>
      <c r="J389" s="6" cm="1">
        <f t="array" ref="J389">_xlfn.IFS(G389&gt;=10,7%,G389&gt;=7,5%,G389&lt;7,0%)</f>
        <v>0</v>
      </c>
      <c r="K389" t="str">
        <f>VLOOKUP($E389,Table1[],3,FALSE)</f>
        <v>Kg</v>
      </c>
      <c r="L389">
        <f>VLOOKUP($E389,Table1[],4,FALSE)</f>
        <v>98</v>
      </c>
      <c r="M389">
        <f>VLOOKUP($E389,Table1[],5,FALSE)</f>
        <v>103.88</v>
      </c>
      <c r="N389">
        <f t="shared" si="32"/>
        <v>392</v>
      </c>
      <c r="O389">
        <f t="shared" si="33"/>
        <v>415.52</v>
      </c>
      <c r="P389">
        <f t="shared" si="34"/>
        <v>23.519999999999982</v>
      </c>
    </row>
    <row r="390" spans="2:16" x14ac:dyDescent="0.25">
      <c r="B390" s="4">
        <v>44735</v>
      </c>
      <c r="C390" s="5">
        <f t="shared" si="30"/>
        <v>2022</v>
      </c>
      <c r="D390" s="5">
        <f t="shared" si="31"/>
        <v>2</v>
      </c>
      <c r="E390" s="5" t="s">
        <v>9</v>
      </c>
      <c r="F390" t="str">
        <f>VLOOKUP(E390,Table1[],2,FALSE)</f>
        <v>Category01</v>
      </c>
      <c r="G390" s="5">
        <v>8</v>
      </c>
      <c r="H390" s="5" t="s">
        <v>65</v>
      </c>
      <c r="I390" s="5" t="s">
        <v>63</v>
      </c>
      <c r="J390" s="6" cm="1">
        <f t="array" ref="J390">_xlfn.IFS(G390&gt;=10,7%,G390&gt;=7,5%,G390&lt;7,0%)</f>
        <v>0.05</v>
      </c>
      <c r="K390" t="str">
        <f>VLOOKUP($E390,Table1[],3,FALSE)</f>
        <v>Lt</v>
      </c>
      <c r="L390">
        <f>VLOOKUP($E390,Table1[],4,FALSE)</f>
        <v>44</v>
      </c>
      <c r="M390">
        <f>VLOOKUP($E390,Table1[],5,FALSE)</f>
        <v>48.84</v>
      </c>
      <c r="N390">
        <f t="shared" si="32"/>
        <v>352</v>
      </c>
      <c r="O390">
        <f t="shared" si="33"/>
        <v>371.18400000000003</v>
      </c>
      <c r="P390">
        <f t="shared" si="34"/>
        <v>19.184000000000026</v>
      </c>
    </row>
    <row r="391" spans="2:16" x14ac:dyDescent="0.25">
      <c r="B391" s="4">
        <v>44736</v>
      </c>
      <c r="C391" s="5">
        <f t="shared" si="30"/>
        <v>2022</v>
      </c>
      <c r="D391" s="5">
        <f t="shared" si="31"/>
        <v>2</v>
      </c>
      <c r="E391" s="5" t="s">
        <v>27</v>
      </c>
      <c r="F391" t="str">
        <f>VLOOKUP(E391,Table1[],2,FALSE)</f>
        <v>Category02</v>
      </c>
      <c r="G391" s="5">
        <v>7</v>
      </c>
      <c r="H391" s="5" t="s">
        <v>65</v>
      </c>
      <c r="I391" s="5" t="s">
        <v>64</v>
      </c>
      <c r="J391" s="6" cm="1">
        <f t="array" ref="J391">_xlfn.IFS(G391&gt;=10,7%,G391&gt;=7,5%,G391&lt;7,0%)</f>
        <v>0.05</v>
      </c>
      <c r="K391" t="str">
        <f>VLOOKUP($E391,Table1[],3,FALSE)</f>
        <v>No.</v>
      </c>
      <c r="L391">
        <f>VLOOKUP($E391,Table1[],4,FALSE)</f>
        <v>37</v>
      </c>
      <c r="M391">
        <f>VLOOKUP($E391,Table1[],5,FALSE)</f>
        <v>49.21</v>
      </c>
      <c r="N391">
        <f t="shared" si="32"/>
        <v>259</v>
      </c>
      <c r="O391">
        <f t="shared" si="33"/>
        <v>327.24650000000003</v>
      </c>
      <c r="P391">
        <f t="shared" si="34"/>
        <v>68.246500000000026</v>
      </c>
    </row>
    <row r="392" spans="2:16" x14ac:dyDescent="0.25">
      <c r="B392" s="4">
        <v>44737</v>
      </c>
      <c r="C392" s="5">
        <f t="shared" si="30"/>
        <v>2022</v>
      </c>
      <c r="D392" s="5">
        <f t="shared" si="31"/>
        <v>2</v>
      </c>
      <c r="E392" s="5" t="s">
        <v>21</v>
      </c>
      <c r="F392" t="str">
        <f>VLOOKUP(E392,Table1[],2,FALSE)</f>
        <v>Category02</v>
      </c>
      <c r="G392" s="5">
        <v>7</v>
      </c>
      <c r="H392" s="5" t="s">
        <v>63</v>
      </c>
      <c r="I392" s="5" t="s">
        <v>63</v>
      </c>
      <c r="J392" s="6" cm="1">
        <f t="array" ref="J392">_xlfn.IFS(G392&gt;=10,7%,G392&gt;=7,5%,G392&lt;7,0%)</f>
        <v>0.05</v>
      </c>
      <c r="K392" t="str">
        <f>VLOOKUP($E392,Table1[],3,FALSE)</f>
        <v>Kg</v>
      </c>
      <c r="L392">
        <f>VLOOKUP($E392,Table1[],4,FALSE)</f>
        <v>73</v>
      </c>
      <c r="M392">
        <f>VLOOKUP($E392,Table1[],5,FALSE)</f>
        <v>94.17</v>
      </c>
      <c r="N392">
        <f t="shared" si="32"/>
        <v>511</v>
      </c>
      <c r="O392">
        <f t="shared" si="33"/>
        <v>626.23050000000001</v>
      </c>
      <c r="P392">
        <f t="shared" si="34"/>
        <v>115.23050000000001</v>
      </c>
    </row>
    <row r="393" spans="2:16" x14ac:dyDescent="0.25">
      <c r="B393" s="4">
        <v>44738</v>
      </c>
      <c r="C393" s="5">
        <f t="shared" si="30"/>
        <v>2022</v>
      </c>
      <c r="D393" s="5">
        <f t="shared" si="31"/>
        <v>2</v>
      </c>
      <c r="E393" s="5" t="s">
        <v>45</v>
      </c>
      <c r="F393" t="str">
        <f>VLOOKUP(E393,Table1[],2,FALSE)</f>
        <v>Category04</v>
      </c>
      <c r="G393" s="5">
        <v>4</v>
      </c>
      <c r="H393" s="5" t="s">
        <v>65</v>
      </c>
      <c r="I393" s="5" t="s">
        <v>64</v>
      </c>
      <c r="J393" s="6" cm="1">
        <f t="array" ref="J393">_xlfn.IFS(G393&gt;=10,7%,G393&gt;=7,5%,G393&lt;7,0%)</f>
        <v>0</v>
      </c>
      <c r="K393" t="str">
        <f>VLOOKUP($E393,Table1[],3,FALSE)</f>
        <v>Lt</v>
      </c>
      <c r="L393">
        <f>VLOOKUP($E393,Table1[],4,FALSE)</f>
        <v>55</v>
      </c>
      <c r="M393">
        <f>VLOOKUP($E393,Table1[],5,FALSE)</f>
        <v>58.3</v>
      </c>
      <c r="N393">
        <f t="shared" si="32"/>
        <v>220</v>
      </c>
      <c r="O393">
        <f t="shared" si="33"/>
        <v>233.2</v>
      </c>
      <c r="P393">
        <f t="shared" si="34"/>
        <v>13.199999999999989</v>
      </c>
    </row>
    <row r="394" spans="2:16" x14ac:dyDescent="0.25">
      <c r="B394" s="4">
        <v>44738</v>
      </c>
      <c r="C394" s="5">
        <f t="shared" si="30"/>
        <v>2022</v>
      </c>
      <c r="D394" s="5">
        <f t="shared" si="31"/>
        <v>2</v>
      </c>
      <c r="E394" s="5" t="s">
        <v>55</v>
      </c>
      <c r="F394" t="str">
        <f>VLOOKUP(E394,Table1[],2,FALSE)</f>
        <v>Category05</v>
      </c>
      <c r="G394" s="5">
        <v>12</v>
      </c>
      <c r="H394" s="5" t="s">
        <v>65</v>
      </c>
      <c r="I394" s="5" t="s">
        <v>63</v>
      </c>
      <c r="J394" s="6" cm="1">
        <f t="array" ref="J394">_xlfn.IFS(G394&gt;=10,7%,G394&gt;=7,5%,G394&lt;7,0%)</f>
        <v>7.0000000000000007E-2</v>
      </c>
      <c r="K394" t="str">
        <f>VLOOKUP($E394,Table1[],3,FALSE)</f>
        <v>Kg</v>
      </c>
      <c r="L394">
        <f>VLOOKUP($E394,Table1[],4,FALSE)</f>
        <v>67</v>
      </c>
      <c r="M394">
        <f>VLOOKUP($E394,Table1[],5,FALSE)</f>
        <v>83.08</v>
      </c>
      <c r="N394">
        <f t="shared" si="32"/>
        <v>804</v>
      </c>
      <c r="O394">
        <f t="shared" si="33"/>
        <v>927.17280000000005</v>
      </c>
      <c r="P394">
        <f t="shared" si="34"/>
        <v>123.17280000000005</v>
      </c>
    </row>
    <row r="395" spans="2:16" x14ac:dyDescent="0.25">
      <c r="B395" s="4">
        <v>44745</v>
      </c>
      <c r="C395" s="5">
        <f t="shared" si="30"/>
        <v>2022</v>
      </c>
      <c r="D395" s="5">
        <f t="shared" si="31"/>
        <v>3</v>
      </c>
      <c r="E395" s="5" t="s">
        <v>44</v>
      </c>
      <c r="F395" t="str">
        <f>VLOOKUP(E395,Table1[],2,FALSE)</f>
        <v>Category04</v>
      </c>
      <c r="G395" s="5">
        <v>15</v>
      </c>
      <c r="H395" s="5" t="s">
        <v>65</v>
      </c>
      <c r="I395" s="5" t="s">
        <v>64</v>
      </c>
      <c r="J395" s="6" cm="1">
        <f t="array" ref="J395">_xlfn.IFS(G395&gt;=10,7%,G395&gt;=7,5%,G395&lt;7,0%)</f>
        <v>7.0000000000000007E-2</v>
      </c>
      <c r="K395" t="str">
        <f>VLOOKUP($E395,Table1[],3,FALSE)</f>
        <v>Kg</v>
      </c>
      <c r="L395">
        <f>VLOOKUP($E395,Table1[],4,FALSE)</f>
        <v>95</v>
      </c>
      <c r="M395">
        <f>VLOOKUP($E395,Table1[],5,FALSE)</f>
        <v>119.7</v>
      </c>
      <c r="N395">
        <f t="shared" si="32"/>
        <v>1425</v>
      </c>
      <c r="O395">
        <f t="shared" si="33"/>
        <v>1669.8150000000001</v>
      </c>
      <c r="P395">
        <f t="shared" si="34"/>
        <v>244.81500000000005</v>
      </c>
    </row>
    <row r="396" spans="2:16" x14ac:dyDescent="0.25">
      <c r="B396" s="4">
        <v>44746</v>
      </c>
      <c r="C396" s="5">
        <f t="shared" si="30"/>
        <v>2022</v>
      </c>
      <c r="D396" s="5">
        <f t="shared" si="31"/>
        <v>3</v>
      </c>
      <c r="E396" s="5" t="s">
        <v>14</v>
      </c>
      <c r="F396" t="str">
        <f>VLOOKUP(E396,Table1[],2,FALSE)</f>
        <v>Category01</v>
      </c>
      <c r="G396" s="5">
        <v>7</v>
      </c>
      <c r="H396" s="5" t="s">
        <v>65</v>
      </c>
      <c r="I396" s="5" t="s">
        <v>63</v>
      </c>
      <c r="J396" s="6" cm="1">
        <f t="array" ref="J396">_xlfn.IFS(G396&gt;=10,7%,G396&gt;=7,5%,G396&lt;7,0%)</f>
        <v>0.05</v>
      </c>
      <c r="K396" t="str">
        <f>VLOOKUP($E396,Table1[],3,FALSE)</f>
        <v>Lt</v>
      </c>
      <c r="L396">
        <f>VLOOKUP($E396,Table1[],4,FALSE)</f>
        <v>43</v>
      </c>
      <c r="M396">
        <f>VLOOKUP($E396,Table1[],5,FALSE)</f>
        <v>47.730000000000004</v>
      </c>
      <c r="N396">
        <f t="shared" si="32"/>
        <v>301</v>
      </c>
      <c r="O396">
        <f t="shared" si="33"/>
        <v>317.40449999999998</v>
      </c>
      <c r="P396">
        <f t="shared" si="34"/>
        <v>16.404499999999985</v>
      </c>
    </row>
    <row r="397" spans="2:16" x14ac:dyDescent="0.25">
      <c r="B397" s="4">
        <v>44747</v>
      </c>
      <c r="C397" s="5">
        <f t="shared" si="30"/>
        <v>2022</v>
      </c>
      <c r="D397" s="5">
        <f t="shared" si="31"/>
        <v>3</v>
      </c>
      <c r="E397" s="5" t="s">
        <v>35</v>
      </c>
      <c r="F397" t="str">
        <f>VLOOKUP(E397,Table1[],2,FALSE)</f>
        <v>Category03</v>
      </c>
      <c r="G397" s="5">
        <v>7</v>
      </c>
      <c r="H397" s="5" t="s">
        <v>63</v>
      </c>
      <c r="I397" s="5" t="s">
        <v>64</v>
      </c>
      <c r="J397" s="6" cm="1">
        <f t="array" ref="J397">_xlfn.IFS(G397&gt;=10,7%,G397&gt;=7,5%,G397&lt;7,0%)</f>
        <v>0.05</v>
      </c>
      <c r="K397" t="str">
        <f>VLOOKUP($E397,Table1[],3,FALSE)</f>
        <v>No.</v>
      </c>
      <c r="L397">
        <f>VLOOKUP($E397,Table1[],4,FALSE)</f>
        <v>7</v>
      </c>
      <c r="M397">
        <f>VLOOKUP($E397,Table1[],5,FALSE)</f>
        <v>8.33</v>
      </c>
      <c r="N397">
        <f t="shared" si="32"/>
        <v>49</v>
      </c>
      <c r="O397">
        <f t="shared" si="33"/>
        <v>55.394500000000001</v>
      </c>
      <c r="P397">
        <f t="shared" si="34"/>
        <v>6.3945000000000007</v>
      </c>
    </row>
    <row r="398" spans="2:16" x14ac:dyDescent="0.25">
      <c r="B398" s="4">
        <v>44747</v>
      </c>
      <c r="C398" s="5">
        <f t="shared" si="30"/>
        <v>2022</v>
      </c>
      <c r="D398" s="5">
        <f t="shared" si="31"/>
        <v>3</v>
      </c>
      <c r="E398" s="5" t="s">
        <v>24</v>
      </c>
      <c r="F398" t="str">
        <f>VLOOKUP(E398,Table1[],2,FALSE)</f>
        <v>Category02</v>
      </c>
      <c r="G398" s="5">
        <v>8</v>
      </c>
      <c r="H398" s="5" t="s">
        <v>65</v>
      </c>
      <c r="I398" s="5" t="s">
        <v>63</v>
      </c>
      <c r="J398" s="6" cm="1">
        <f t="array" ref="J398">_xlfn.IFS(G398&gt;=10,7%,G398&gt;=7,5%,G398&lt;7,0%)</f>
        <v>0.05</v>
      </c>
      <c r="K398" t="str">
        <f>VLOOKUP($E398,Table1[],3,FALSE)</f>
        <v>No.</v>
      </c>
      <c r="L398">
        <f>VLOOKUP($E398,Table1[],4,FALSE)</f>
        <v>12</v>
      </c>
      <c r="M398">
        <f>VLOOKUP($E398,Table1[],5,FALSE)</f>
        <v>15.719999999999999</v>
      </c>
      <c r="N398">
        <f t="shared" si="32"/>
        <v>96</v>
      </c>
      <c r="O398">
        <f t="shared" si="33"/>
        <v>119.47199999999999</v>
      </c>
      <c r="P398">
        <f t="shared" si="34"/>
        <v>23.471999999999994</v>
      </c>
    </row>
    <row r="399" spans="2:16" x14ac:dyDescent="0.25">
      <c r="B399" s="4">
        <v>44748</v>
      </c>
      <c r="C399" s="5">
        <f t="shared" si="30"/>
        <v>2022</v>
      </c>
      <c r="D399" s="5">
        <f t="shared" si="31"/>
        <v>3</v>
      </c>
      <c r="E399" s="5" t="s">
        <v>53</v>
      </c>
      <c r="F399" t="str">
        <f>VLOOKUP(E399,Table1[],2,FALSE)</f>
        <v>Category05</v>
      </c>
      <c r="G399" s="5">
        <v>2</v>
      </c>
      <c r="H399" s="5" t="s">
        <v>65</v>
      </c>
      <c r="I399" s="5" t="s">
        <v>64</v>
      </c>
      <c r="J399" s="6" cm="1">
        <f t="array" ref="J399">_xlfn.IFS(G399&gt;=10,7%,G399&gt;=7,5%,G399&lt;7,0%)</f>
        <v>0</v>
      </c>
      <c r="K399" t="str">
        <f>VLOOKUP($E399,Table1[],3,FALSE)</f>
        <v>Ft</v>
      </c>
      <c r="L399">
        <f>VLOOKUP($E399,Table1[],4,FALSE)</f>
        <v>138</v>
      </c>
      <c r="M399">
        <f>VLOOKUP($E399,Table1[],5,FALSE)</f>
        <v>173.88</v>
      </c>
      <c r="N399">
        <f t="shared" si="32"/>
        <v>276</v>
      </c>
      <c r="O399">
        <f t="shared" si="33"/>
        <v>347.76</v>
      </c>
      <c r="P399">
        <f t="shared" si="34"/>
        <v>71.759999999999991</v>
      </c>
    </row>
    <row r="400" spans="2:16" x14ac:dyDescent="0.25">
      <c r="B400" s="4">
        <v>44750</v>
      </c>
      <c r="C400" s="5">
        <f t="shared" si="30"/>
        <v>2022</v>
      </c>
      <c r="D400" s="5">
        <f t="shared" si="31"/>
        <v>3</v>
      </c>
      <c r="E400" s="5" t="s">
        <v>27</v>
      </c>
      <c r="F400" t="str">
        <f>VLOOKUP(E400,Table1[],2,FALSE)</f>
        <v>Category02</v>
      </c>
      <c r="G400" s="5">
        <v>2</v>
      </c>
      <c r="H400" s="5" t="s">
        <v>65</v>
      </c>
      <c r="I400" s="5" t="s">
        <v>63</v>
      </c>
      <c r="J400" s="6" cm="1">
        <f t="array" ref="J400">_xlfn.IFS(G400&gt;=10,7%,G400&gt;=7,5%,G400&lt;7,0%)</f>
        <v>0</v>
      </c>
      <c r="K400" t="str">
        <f>VLOOKUP($E400,Table1[],3,FALSE)</f>
        <v>No.</v>
      </c>
      <c r="L400">
        <f>VLOOKUP($E400,Table1[],4,FALSE)</f>
        <v>37</v>
      </c>
      <c r="M400">
        <f>VLOOKUP($E400,Table1[],5,FALSE)</f>
        <v>49.21</v>
      </c>
      <c r="N400">
        <f t="shared" si="32"/>
        <v>74</v>
      </c>
      <c r="O400">
        <f t="shared" si="33"/>
        <v>98.42</v>
      </c>
      <c r="P400">
        <f t="shared" si="34"/>
        <v>24.42</v>
      </c>
    </row>
    <row r="401" spans="2:16" x14ac:dyDescent="0.25">
      <c r="B401" s="4">
        <v>44752</v>
      </c>
      <c r="C401" s="5">
        <f t="shared" si="30"/>
        <v>2022</v>
      </c>
      <c r="D401" s="5">
        <f t="shared" si="31"/>
        <v>3</v>
      </c>
      <c r="E401" s="5" t="s">
        <v>43</v>
      </c>
      <c r="F401" t="str">
        <f>VLOOKUP(E401,Table1[],2,FALSE)</f>
        <v>Category04</v>
      </c>
      <c r="G401" s="5">
        <v>12</v>
      </c>
      <c r="H401" s="5" t="s">
        <v>63</v>
      </c>
      <c r="I401" s="5" t="s">
        <v>64</v>
      </c>
      <c r="J401" s="6" cm="1">
        <f t="array" ref="J401">_xlfn.IFS(G401&gt;=10,7%,G401&gt;=7,5%,G401&lt;7,0%)</f>
        <v>7.0000000000000007E-2</v>
      </c>
      <c r="K401" t="str">
        <f>VLOOKUP($E401,Table1[],3,FALSE)</f>
        <v>Kg</v>
      </c>
      <c r="L401">
        <f>VLOOKUP($E401,Table1[],4,FALSE)</f>
        <v>89</v>
      </c>
      <c r="M401">
        <f>VLOOKUP($E401,Table1[],5,FALSE)</f>
        <v>117.48</v>
      </c>
      <c r="N401">
        <f t="shared" si="32"/>
        <v>1068</v>
      </c>
      <c r="O401">
        <f t="shared" si="33"/>
        <v>1311.0768</v>
      </c>
      <c r="P401">
        <f t="shared" si="34"/>
        <v>243.07680000000005</v>
      </c>
    </row>
    <row r="402" spans="2:16" x14ac:dyDescent="0.25">
      <c r="B402" s="4">
        <v>44754</v>
      </c>
      <c r="C402" s="5">
        <f t="shared" si="30"/>
        <v>2022</v>
      </c>
      <c r="D402" s="5">
        <f t="shared" si="31"/>
        <v>3</v>
      </c>
      <c r="E402" s="5" t="s">
        <v>39</v>
      </c>
      <c r="F402" t="str">
        <f>VLOOKUP(E402,Table1[],2,FALSE)</f>
        <v>Category04</v>
      </c>
      <c r="G402" s="5">
        <v>12</v>
      </c>
      <c r="H402" s="5" t="s">
        <v>65</v>
      </c>
      <c r="I402" s="5" t="s">
        <v>64</v>
      </c>
      <c r="J402" s="6" cm="1">
        <f t="array" ref="J402">_xlfn.IFS(G402&gt;=10,7%,G402&gt;=7,5%,G402&lt;7,0%)</f>
        <v>7.0000000000000007E-2</v>
      </c>
      <c r="K402" t="str">
        <f>VLOOKUP($E402,Table1[],3,FALSE)</f>
        <v>No.</v>
      </c>
      <c r="L402">
        <f>VLOOKUP($E402,Table1[],4,FALSE)</f>
        <v>37</v>
      </c>
      <c r="M402">
        <f>VLOOKUP($E402,Table1[],5,FALSE)</f>
        <v>41.81</v>
      </c>
      <c r="N402">
        <f t="shared" si="32"/>
        <v>444</v>
      </c>
      <c r="O402">
        <f t="shared" si="33"/>
        <v>466.59960000000001</v>
      </c>
      <c r="P402">
        <f t="shared" si="34"/>
        <v>22.599600000000009</v>
      </c>
    </row>
    <row r="403" spans="2:16" x14ac:dyDescent="0.25">
      <c r="B403" s="4">
        <v>44755</v>
      </c>
      <c r="C403" s="5">
        <f t="shared" si="30"/>
        <v>2022</v>
      </c>
      <c r="D403" s="5">
        <f t="shared" si="31"/>
        <v>3</v>
      </c>
      <c r="E403" s="5" t="s">
        <v>35</v>
      </c>
      <c r="F403" t="str">
        <f>VLOOKUP(E403,Table1[],2,FALSE)</f>
        <v>Category03</v>
      </c>
      <c r="G403" s="5">
        <v>7</v>
      </c>
      <c r="H403" s="5" t="s">
        <v>65</v>
      </c>
      <c r="I403" s="5" t="s">
        <v>63</v>
      </c>
      <c r="J403" s="6" cm="1">
        <f t="array" ref="J403">_xlfn.IFS(G403&gt;=10,7%,G403&gt;=7,5%,G403&lt;7,0%)</f>
        <v>0.05</v>
      </c>
      <c r="K403" t="str">
        <f>VLOOKUP($E403,Table1[],3,FALSE)</f>
        <v>No.</v>
      </c>
      <c r="L403">
        <f>VLOOKUP($E403,Table1[],4,FALSE)</f>
        <v>7</v>
      </c>
      <c r="M403">
        <f>VLOOKUP($E403,Table1[],5,FALSE)</f>
        <v>8.33</v>
      </c>
      <c r="N403">
        <f t="shared" si="32"/>
        <v>49</v>
      </c>
      <c r="O403">
        <f t="shared" si="33"/>
        <v>55.394500000000001</v>
      </c>
      <c r="P403">
        <f t="shared" si="34"/>
        <v>6.3945000000000007</v>
      </c>
    </row>
    <row r="404" spans="2:16" x14ac:dyDescent="0.25">
      <c r="B404" s="4">
        <v>44756</v>
      </c>
      <c r="C404" s="5">
        <f t="shared" si="30"/>
        <v>2022</v>
      </c>
      <c r="D404" s="5">
        <f t="shared" si="31"/>
        <v>3</v>
      </c>
      <c r="E404" s="5" t="s">
        <v>44</v>
      </c>
      <c r="F404" t="str">
        <f>VLOOKUP(E404,Table1[],2,FALSE)</f>
        <v>Category04</v>
      </c>
      <c r="G404" s="5">
        <v>9</v>
      </c>
      <c r="H404" s="5" t="s">
        <v>65</v>
      </c>
      <c r="I404" s="5" t="s">
        <v>63</v>
      </c>
      <c r="J404" s="6" cm="1">
        <f t="array" ref="J404">_xlfn.IFS(G404&gt;=10,7%,G404&gt;=7,5%,G404&lt;7,0%)</f>
        <v>0.05</v>
      </c>
      <c r="K404" t="str">
        <f>VLOOKUP($E404,Table1[],3,FALSE)</f>
        <v>Kg</v>
      </c>
      <c r="L404">
        <f>VLOOKUP($E404,Table1[],4,FALSE)</f>
        <v>95</v>
      </c>
      <c r="M404">
        <f>VLOOKUP($E404,Table1[],5,FALSE)</f>
        <v>119.7</v>
      </c>
      <c r="N404">
        <f t="shared" si="32"/>
        <v>855</v>
      </c>
      <c r="O404">
        <f t="shared" si="33"/>
        <v>1023.4349999999999</v>
      </c>
      <c r="P404">
        <f t="shared" si="34"/>
        <v>168.43499999999995</v>
      </c>
    </row>
    <row r="405" spans="2:16" x14ac:dyDescent="0.25">
      <c r="B405" s="4">
        <v>44757</v>
      </c>
      <c r="C405" s="5">
        <f t="shared" si="30"/>
        <v>2022</v>
      </c>
      <c r="D405" s="5">
        <f t="shared" si="31"/>
        <v>3</v>
      </c>
      <c r="E405" s="5" t="s">
        <v>9</v>
      </c>
      <c r="F405" t="str">
        <f>VLOOKUP(E405,Table1[],2,FALSE)</f>
        <v>Category01</v>
      </c>
      <c r="G405" s="5">
        <v>2</v>
      </c>
      <c r="H405" s="5" t="s">
        <v>63</v>
      </c>
      <c r="I405" s="5" t="s">
        <v>63</v>
      </c>
      <c r="J405" s="6" cm="1">
        <f t="array" ref="J405">_xlfn.IFS(G405&gt;=10,7%,G405&gt;=7,5%,G405&lt;7,0%)</f>
        <v>0</v>
      </c>
      <c r="K405" t="str">
        <f>VLOOKUP($E405,Table1[],3,FALSE)</f>
        <v>Lt</v>
      </c>
      <c r="L405">
        <f>VLOOKUP($E405,Table1[],4,FALSE)</f>
        <v>44</v>
      </c>
      <c r="M405">
        <f>VLOOKUP($E405,Table1[],5,FALSE)</f>
        <v>48.84</v>
      </c>
      <c r="N405">
        <f t="shared" si="32"/>
        <v>88</v>
      </c>
      <c r="O405">
        <f t="shared" si="33"/>
        <v>97.68</v>
      </c>
      <c r="P405">
        <f t="shared" si="34"/>
        <v>9.6800000000000068</v>
      </c>
    </row>
    <row r="406" spans="2:16" x14ac:dyDescent="0.25">
      <c r="B406" s="4">
        <v>44759</v>
      </c>
      <c r="C406" s="5">
        <f t="shared" si="30"/>
        <v>2022</v>
      </c>
      <c r="D406" s="5">
        <f t="shared" si="31"/>
        <v>3</v>
      </c>
      <c r="E406" s="5" t="s">
        <v>53</v>
      </c>
      <c r="F406" t="str">
        <f>VLOOKUP(E406,Table1[],2,FALSE)</f>
        <v>Category05</v>
      </c>
      <c r="G406" s="5">
        <v>8</v>
      </c>
      <c r="H406" s="5" t="s">
        <v>63</v>
      </c>
      <c r="I406" s="5" t="s">
        <v>64</v>
      </c>
      <c r="J406" s="6" cm="1">
        <f t="array" ref="J406">_xlfn.IFS(G406&gt;=10,7%,G406&gt;=7,5%,G406&lt;7,0%)</f>
        <v>0.05</v>
      </c>
      <c r="K406" t="str">
        <f>VLOOKUP($E406,Table1[],3,FALSE)</f>
        <v>Ft</v>
      </c>
      <c r="L406">
        <f>VLOOKUP($E406,Table1[],4,FALSE)</f>
        <v>138</v>
      </c>
      <c r="M406">
        <f>VLOOKUP($E406,Table1[],5,FALSE)</f>
        <v>173.88</v>
      </c>
      <c r="N406">
        <f t="shared" si="32"/>
        <v>1104</v>
      </c>
      <c r="O406">
        <f t="shared" si="33"/>
        <v>1321.4880000000001</v>
      </c>
      <c r="P406">
        <f t="shared" si="34"/>
        <v>217.48800000000006</v>
      </c>
    </row>
    <row r="407" spans="2:16" x14ac:dyDescent="0.25">
      <c r="B407" s="4">
        <v>44760</v>
      </c>
      <c r="C407" s="5">
        <f t="shared" si="30"/>
        <v>2022</v>
      </c>
      <c r="D407" s="5">
        <f t="shared" si="31"/>
        <v>3</v>
      </c>
      <c r="E407" s="5" t="s">
        <v>18</v>
      </c>
      <c r="F407" t="str">
        <f>VLOOKUP(E407,Table1[],2,FALSE)</f>
        <v>Category02</v>
      </c>
      <c r="G407" s="5">
        <v>12</v>
      </c>
      <c r="H407" s="5" t="s">
        <v>65</v>
      </c>
      <c r="I407" s="5" t="s">
        <v>63</v>
      </c>
      <c r="J407" s="6" cm="1">
        <f t="array" ref="J407">_xlfn.IFS(G407&gt;=10,7%,G407&gt;=7,5%,G407&lt;7,0%)</f>
        <v>7.0000000000000007E-2</v>
      </c>
      <c r="K407" t="str">
        <f>VLOOKUP($E407,Table1[],3,FALSE)</f>
        <v>Ft</v>
      </c>
      <c r="L407">
        <f>VLOOKUP($E407,Table1[],4,FALSE)</f>
        <v>148</v>
      </c>
      <c r="M407">
        <f>VLOOKUP($E407,Table1[],5,FALSE)</f>
        <v>164.28</v>
      </c>
      <c r="N407">
        <f t="shared" si="32"/>
        <v>1776</v>
      </c>
      <c r="O407">
        <f t="shared" si="33"/>
        <v>1833.3648000000001</v>
      </c>
      <c r="P407">
        <f t="shared" si="34"/>
        <v>57.364800000000059</v>
      </c>
    </row>
    <row r="408" spans="2:16" x14ac:dyDescent="0.25">
      <c r="B408" s="4">
        <v>44762</v>
      </c>
      <c r="C408" s="5">
        <f t="shared" si="30"/>
        <v>2022</v>
      </c>
      <c r="D408" s="5">
        <f t="shared" si="31"/>
        <v>3</v>
      </c>
      <c r="E408" s="5" t="s">
        <v>54</v>
      </c>
      <c r="F408" t="str">
        <f>VLOOKUP(E408,Table1[],2,FALSE)</f>
        <v>Category05</v>
      </c>
      <c r="G408" s="5">
        <v>8</v>
      </c>
      <c r="H408" s="5" t="s">
        <v>62</v>
      </c>
      <c r="I408" s="5" t="s">
        <v>63</v>
      </c>
      <c r="J408" s="6" cm="1">
        <f t="array" ref="J408">_xlfn.IFS(G408&gt;=10,7%,G408&gt;=7,5%,G408&lt;7,0%)</f>
        <v>0.05</v>
      </c>
      <c r="K408" t="str">
        <f>VLOOKUP($E408,Table1[],3,FALSE)</f>
        <v>Ft</v>
      </c>
      <c r="L408">
        <f>VLOOKUP($E408,Table1[],4,FALSE)</f>
        <v>120</v>
      </c>
      <c r="M408">
        <f>VLOOKUP($E408,Table1[],5,FALSE)</f>
        <v>162</v>
      </c>
      <c r="N408">
        <f t="shared" si="32"/>
        <v>960</v>
      </c>
      <c r="O408">
        <f t="shared" si="33"/>
        <v>1231.2</v>
      </c>
      <c r="P408">
        <f t="shared" si="34"/>
        <v>271.20000000000005</v>
      </c>
    </row>
    <row r="409" spans="2:16" x14ac:dyDescent="0.25">
      <c r="B409" s="4">
        <v>44764</v>
      </c>
      <c r="C409" s="5">
        <f t="shared" si="30"/>
        <v>2022</v>
      </c>
      <c r="D409" s="5">
        <f t="shared" si="31"/>
        <v>3</v>
      </c>
      <c r="E409" s="5" t="s">
        <v>45</v>
      </c>
      <c r="F409" t="str">
        <f>VLOOKUP(E409,Table1[],2,FALSE)</f>
        <v>Category04</v>
      </c>
      <c r="G409" s="5">
        <v>6</v>
      </c>
      <c r="H409" s="5" t="s">
        <v>65</v>
      </c>
      <c r="I409" s="5" t="s">
        <v>64</v>
      </c>
      <c r="J409" s="6" cm="1">
        <f t="array" ref="J409">_xlfn.IFS(G409&gt;=10,7%,G409&gt;=7,5%,G409&lt;7,0%)</f>
        <v>0</v>
      </c>
      <c r="K409" t="str">
        <f>VLOOKUP($E409,Table1[],3,FALSE)</f>
        <v>Lt</v>
      </c>
      <c r="L409">
        <f>VLOOKUP($E409,Table1[],4,FALSE)</f>
        <v>55</v>
      </c>
      <c r="M409">
        <f>VLOOKUP($E409,Table1[],5,FALSE)</f>
        <v>58.3</v>
      </c>
      <c r="N409">
        <f t="shared" si="32"/>
        <v>330</v>
      </c>
      <c r="O409">
        <f t="shared" si="33"/>
        <v>349.79999999999995</v>
      </c>
      <c r="P409">
        <f t="shared" si="34"/>
        <v>19.799999999999955</v>
      </c>
    </row>
    <row r="410" spans="2:16" x14ac:dyDescent="0.25">
      <c r="B410" s="4">
        <v>44765</v>
      </c>
      <c r="C410" s="5">
        <f t="shared" si="30"/>
        <v>2022</v>
      </c>
      <c r="D410" s="5">
        <f t="shared" si="31"/>
        <v>3</v>
      </c>
      <c r="E410" s="5" t="s">
        <v>27</v>
      </c>
      <c r="F410" t="str">
        <f>VLOOKUP(E410,Table1[],2,FALSE)</f>
        <v>Category02</v>
      </c>
      <c r="G410" s="5">
        <v>2</v>
      </c>
      <c r="H410" s="5" t="s">
        <v>63</v>
      </c>
      <c r="I410" s="5" t="s">
        <v>63</v>
      </c>
      <c r="J410" s="6" cm="1">
        <f t="array" ref="J410">_xlfn.IFS(G410&gt;=10,7%,G410&gt;=7,5%,G410&lt;7,0%)</f>
        <v>0</v>
      </c>
      <c r="K410" t="str">
        <f>VLOOKUP($E410,Table1[],3,FALSE)</f>
        <v>No.</v>
      </c>
      <c r="L410">
        <f>VLOOKUP($E410,Table1[],4,FALSE)</f>
        <v>37</v>
      </c>
      <c r="M410">
        <f>VLOOKUP($E410,Table1[],5,FALSE)</f>
        <v>49.21</v>
      </c>
      <c r="N410">
        <f t="shared" si="32"/>
        <v>74</v>
      </c>
      <c r="O410">
        <f t="shared" si="33"/>
        <v>98.42</v>
      </c>
      <c r="P410">
        <f t="shared" si="34"/>
        <v>24.42</v>
      </c>
    </row>
    <row r="411" spans="2:16" x14ac:dyDescent="0.25">
      <c r="B411" s="4">
        <v>44766</v>
      </c>
      <c r="C411" s="5">
        <f t="shared" si="30"/>
        <v>2022</v>
      </c>
      <c r="D411" s="5">
        <f t="shared" si="31"/>
        <v>3</v>
      </c>
      <c r="E411" s="5" t="s">
        <v>13</v>
      </c>
      <c r="F411" t="str">
        <f>VLOOKUP(E411,Table1[],2,FALSE)</f>
        <v>Category01</v>
      </c>
      <c r="G411" s="5">
        <v>14</v>
      </c>
      <c r="H411" s="5" t="s">
        <v>65</v>
      </c>
      <c r="I411" s="5" t="s">
        <v>64</v>
      </c>
      <c r="J411" s="6" cm="1">
        <f t="array" ref="J411">_xlfn.IFS(G411&gt;=10,7%,G411&gt;=7,5%,G411&lt;7,0%)</f>
        <v>7.0000000000000007E-2</v>
      </c>
      <c r="K411" t="str">
        <f>VLOOKUP($E411,Table1[],3,FALSE)</f>
        <v>Kg</v>
      </c>
      <c r="L411">
        <f>VLOOKUP($E411,Table1[],4,FALSE)</f>
        <v>75</v>
      </c>
      <c r="M411">
        <f>VLOOKUP($E411,Table1[],5,FALSE)</f>
        <v>85.5</v>
      </c>
      <c r="N411">
        <f t="shared" si="32"/>
        <v>1050</v>
      </c>
      <c r="O411">
        <f t="shared" si="33"/>
        <v>1113.21</v>
      </c>
      <c r="P411">
        <f t="shared" si="34"/>
        <v>63.210000000000036</v>
      </c>
    </row>
    <row r="412" spans="2:16" x14ac:dyDescent="0.25">
      <c r="B412" s="4">
        <v>44766</v>
      </c>
      <c r="C412" s="5">
        <f t="shared" si="30"/>
        <v>2022</v>
      </c>
      <c r="D412" s="5">
        <f t="shared" si="31"/>
        <v>3</v>
      </c>
      <c r="E412" s="5" t="s">
        <v>38</v>
      </c>
      <c r="F412" t="str">
        <f>VLOOKUP(E412,Table1[],2,FALSE)</f>
        <v>Category04</v>
      </c>
      <c r="G412" s="5">
        <v>1</v>
      </c>
      <c r="H412" s="5" t="s">
        <v>63</v>
      </c>
      <c r="I412" s="5" t="s">
        <v>63</v>
      </c>
      <c r="J412" s="6" cm="1">
        <f t="array" ref="J412">_xlfn.IFS(G412&gt;=10,7%,G412&gt;=7,5%,G412&lt;7,0%)</f>
        <v>0</v>
      </c>
      <c r="K412" t="str">
        <f>VLOOKUP($E412,Table1[],3,FALSE)</f>
        <v>Lt</v>
      </c>
      <c r="L412">
        <f>VLOOKUP($E412,Table1[],4,FALSE)</f>
        <v>48</v>
      </c>
      <c r="M412">
        <f>VLOOKUP($E412,Table1[],5,FALSE)</f>
        <v>57.120000000000005</v>
      </c>
      <c r="N412">
        <f t="shared" si="32"/>
        <v>48</v>
      </c>
      <c r="O412">
        <f t="shared" si="33"/>
        <v>57.120000000000005</v>
      </c>
      <c r="P412">
        <f t="shared" si="34"/>
        <v>9.1200000000000045</v>
      </c>
    </row>
    <row r="413" spans="2:16" x14ac:dyDescent="0.25">
      <c r="B413" s="4">
        <v>44767</v>
      </c>
      <c r="C413" s="5">
        <f t="shared" si="30"/>
        <v>2022</v>
      </c>
      <c r="D413" s="5">
        <f t="shared" si="31"/>
        <v>3</v>
      </c>
      <c r="E413" s="5" t="s">
        <v>56</v>
      </c>
      <c r="F413" t="str">
        <f>VLOOKUP(E413,Table1[],2,FALSE)</f>
        <v>Category05</v>
      </c>
      <c r="G413" s="5">
        <v>2</v>
      </c>
      <c r="H413" s="5" t="s">
        <v>65</v>
      </c>
      <c r="I413" s="5" t="s">
        <v>64</v>
      </c>
      <c r="J413" s="6" cm="1">
        <f t="array" ref="J413">_xlfn.IFS(G413&gt;=10,7%,G413&gt;=7,5%,G413&lt;7,0%)</f>
        <v>0</v>
      </c>
      <c r="K413" t="str">
        <f>VLOOKUP($E413,Table1[],3,FALSE)</f>
        <v>Kg</v>
      </c>
      <c r="L413">
        <f>VLOOKUP($E413,Table1[],4,FALSE)</f>
        <v>76</v>
      </c>
      <c r="M413">
        <f>VLOOKUP($E413,Table1[],5,FALSE)</f>
        <v>82.08</v>
      </c>
      <c r="N413">
        <f t="shared" si="32"/>
        <v>152</v>
      </c>
      <c r="O413">
        <f t="shared" si="33"/>
        <v>164.16</v>
      </c>
      <c r="P413">
        <f t="shared" si="34"/>
        <v>12.159999999999997</v>
      </c>
    </row>
    <row r="414" spans="2:16" x14ac:dyDescent="0.25">
      <c r="B414" s="4">
        <v>44767</v>
      </c>
      <c r="C414" s="5">
        <f t="shared" si="30"/>
        <v>2022</v>
      </c>
      <c r="D414" s="5">
        <f t="shared" si="31"/>
        <v>3</v>
      </c>
      <c r="E414" s="5" t="s">
        <v>26</v>
      </c>
      <c r="F414" t="str">
        <f>VLOOKUP(E414,Table1[],2,FALSE)</f>
        <v>Category02</v>
      </c>
      <c r="G414" s="5">
        <v>12</v>
      </c>
      <c r="H414" s="5" t="s">
        <v>65</v>
      </c>
      <c r="I414" s="5" t="s">
        <v>64</v>
      </c>
      <c r="J414" s="6" cm="1">
        <f t="array" ref="J414">_xlfn.IFS(G414&gt;=10,7%,G414&gt;=7,5%,G414&lt;7,0%)</f>
        <v>7.0000000000000007E-2</v>
      </c>
      <c r="K414" t="str">
        <f>VLOOKUP($E414,Table1[],3,FALSE)</f>
        <v>Ft</v>
      </c>
      <c r="L414">
        <f>VLOOKUP($E414,Table1[],4,FALSE)</f>
        <v>134</v>
      </c>
      <c r="M414">
        <f>VLOOKUP($E414,Table1[],5,FALSE)</f>
        <v>156.78</v>
      </c>
      <c r="N414">
        <f t="shared" si="32"/>
        <v>1608</v>
      </c>
      <c r="O414">
        <f t="shared" si="33"/>
        <v>1749.6648</v>
      </c>
      <c r="P414">
        <f t="shared" si="34"/>
        <v>141.66480000000001</v>
      </c>
    </row>
    <row r="415" spans="2:16" x14ac:dyDescent="0.25">
      <c r="B415" s="4">
        <v>44767</v>
      </c>
      <c r="C415" s="5">
        <f t="shared" si="30"/>
        <v>2022</v>
      </c>
      <c r="D415" s="5">
        <f t="shared" si="31"/>
        <v>3</v>
      </c>
      <c r="E415" s="5" t="s">
        <v>8</v>
      </c>
      <c r="F415" t="str">
        <f>VLOOKUP(E415,Table1[],2,FALSE)</f>
        <v>Category01</v>
      </c>
      <c r="G415" s="5">
        <v>13</v>
      </c>
      <c r="H415" s="5" t="s">
        <v>63</v>
      </c>
      <c r="I415" s="5" t="s">
        <v>64</v>
      </c>
      <c r="J415" s="6" cm="1">
        <f t="array" ref="J415">_xlfn.IFS(G415&gt;=10,7%,G415&gt;=7,5%,G415&lt;7,0%)</f>
        <v>7.0000000000000007E-2</v>
      </c>
      <c r="K415" t="str">
        <f>VLOOKUP($E415,Table1[],3,FALSE)</f>
        <v>Kg</v>
      </c>
      <c r="L415">
        <f>VLOOKUP($E415,Table1[],4,FALSE)</f>
        <v>71</v>
      </c>
      <c r="M415">
        <f>VLOOKUP($E415,Table1[],5,FALSE)</f>
        <v>80.94</v>
      </c>
      <c r="N415">
        <f t="shared" si="32"/>
        <v>923</v>
      </c>
      <c r="O415">
        <f t="shared" si="33"/>
        <v>978.56460000000004</v>
      </c>
      <c r="P415">
        <f t="shared" si="34"/>
        <v>55.564600000000041</v>
      </c>
    </row>
    <row r="416" spans="2:16" x14ac:dyDescent="0.25">
      <c r="B416" s="4">
        <v>44768</v>
      </c>
      <c r="C416" s="5">
        <f t="shared" si="30"/>
        <v>2022</v>
      </c>
      <c r="D416" s="5">
        <f t="shared" si="31"/>
        <v>3</v>
      </c>
      <c r="E416" s="5" t="s">
        <v>8</v>
      </c>
      <c r="F416" t="str">
        <f>VLOOKUP(E416,Table1[],2,FALSE)</f>
        <v>Category01</v>
      </c>
      <c r="G416" s="5">
        <v>10</v>
      </c>
      <c r="H416" s="5" t="s">
        <v>63</v>
      </c>
      <c r="I416" s="5" t="s">
        <v>63</v>
      </c>
      <c r="J416" s="6" cm="1">
        <f t="array" ref="J416">_xlfn.IFS(G416&gt;=10,7%,G416&gt;=7,5%,G416&lt;7,0%)</f>
        <v>7.0000000000000007E-2</v>
      </c>
      <c r="K416" t="str">
        <f>VLOOKUP($E416,Table1[],3,FALSE)</f>
        <v>Kg</v>
      </c>
      <c r="L416">
        <f>VLOOKUP($E416,Table1[],4,FALSE)</f>
        <v>71</v>
      </c>
      <c r="M416">
        <f>VLOOKUP($E416,Table1[],5,FALSE)</f>
        <v>80.94</v>
      </c>
      <c r="N416">
        <f t="shared" si="32"/>
        <v>710</v>
      </c>
      <c r="O416">
        <f t="shared" si="33"/>
        <v>752.74199999999996</v>
      </c>
      <c r="P416">
        <f t="shared" si="34"/>
        <v>42.741999999999962</v>
      </c>
    </row>
    <row r="417" spans="2:16" x14ac:dyDescent="0.25">
      <c r="B417" s="4">
        <v>44768</v>
      </c>
      <c r="C417" s="5">
        <f t="shared" si="30"/>
        <v>2022</v>
      </c>
      <c r="D417" s="5">
        <f t="shared" si="31"/>
        <v>3</v>
      </c>
      <c r="E417" s="5" t="s">
        <v>36</v>
      </c>
      <c r="F417" t="str">
        <f>VLOOKUP(E417,Table1[],2,FALSE)</f>
        <v>Category04</v>
      </c>
      <c r="G417" s="5">
        <v>1</v>
      </c>
      <c r="H417" s="5" t="s">
        <v>63</v>
      </c>
      <c r="I417" s="5" t="s">
        <v>64</v>
      </c>
      <c r="J417" s="6" cm="1">
        <f t="array" ref="J417">_xlfn.IFS(G417&gt;=10,7%,G417&gt;=7,5%,G417&lt;7,0%)</f>
        <v>0</v>
      </c>
      <c r="K417" t="str">
        <f>VLOOKUP($E417,Table1[],3,FALSE)</f>
        <v>No.</v>
      </c>
      <c r="L417">
        <f>VLOOKUP($E417,Table1[],4,FALSE)</f>
        <v>18</v>
      </c>
      <c r="M417">
        <f>VLOOKUP($E417,Table1[],5,FALSE)</f>
        <v>24.66</v>
      </c>
      <c r="N417">
        <f t="shared" si="32"/>
        <v>18</v>
      </c>
      <c r="O417">
        <f t="shared" si="33"/>
        <v>24.66</v>
      </c>
      <c r="P417">
        <f t="shared" si="34"/>
        <v>6.66</v>
      </c>
    </row>
    <row r="418" spans="2:16" x14ac:dyDescent="0.25">
      <c r="B418" s="4">
        <v>44776</v>
      </c>
      <c r="C418" s="5">
        <f t="shared" si="30"/>
        <v>2022</v>
      </c>
      <c r="D418" s="5">
        <f t="shared" si="31"/>
        <v>3</v>
      </c>
      <c r="E418" s="5" t="s">
        <v>21</v>
      </c>
      <c r="F418" t="str">
        <f>VLOOKUP(E418,Table1[],2,FALSE)</f>
        <v>Category02</v>
      </c>
      <c r="G418" s="5">
        <v>5</v>
      </c>
      <c r="H418" s="5" t="s">
        <v>65</v>
      </c>
      <c r="I418" s="5" t="s">
        <v>64</v>
      </c>
      <c r="J418" s="6" cm="1">
        <f t="array" ref="J418">_xlfn.IFS(G418&gt;=10,7%,G418&gt;=7,5%,G418&lt;7,0%)</f>
        <v>0</v>
      </c>
      <c r="K418" t="str">
        <f>VLOOKUP($E418,Table1[],3,FALSE)</f>
        <v>Kg</v>
      </c>
      <c r="L418">
        <f>VLOOKUP($E418,Table1[],4,FALSE)</f>
        <v>73</v>
      </c>
      <c r="M418">
        <f>VLOOKUP($E418,Table1[],5,FALSE)</f>
        <v>94.17</v>
      </c>
      <c r="N418">
        <f t="shared" si="32"/>
        <v>365</v>
      </c>
      <c r="O418">
        <f t="shared" si="33"/>
        <v>470.85</v>
      </c>
      <c r="P418">
        <f t="shared" si="34"/>
        <v>105.85000000000002</v>
      </c>
    </row>
    <row r="419" spans="2:16" x14ac:dyDescent="0.25">
      <c r="B419" s="4">
        <v>44779</v>
      </c>
      <c r="C419" s="5">
        <f t="shared" si="30"/>
        <v>2022</v>
      </c>
      <c r="D419" s="5">
        <f t="shared" si="31"/>
        <v>3</v>
      </c>
      <c r="E419" s="5" t="s">
        <v>25</v>
      </c>
      <c r="F419" t="str">
        <f>VLOOKUP(E419,Table1[],2,FALSE)</f>
        <v>Category02</v>
      </c>
      <c r="G419" s="5">
        <v>9</v>
      </c>
      <c r="H419" s="5" t="s">
        <v>63</v>
      </c>
      <c r="I419" s="5" t="s">
        <v>63</v>
      </c>
      <c r="J419" s="6" cm="1">
        <f t="array" ref="J419">_xlfn.IFS(G419&gt;=10,7%,G419&gt;=7,5%,G419&lt;7,0%)</f>
        <v>0.05</v>
      </c>
      <c r="K419" t="str">
        <f>VLOOKUP($E419,Table1[],3,FALSE)</f>
        <v>No.</v>
      </c>
      <c r="L419">
        <f>VLOOKUP($E419,Table1[],4,FALSE)</f>
        <v>13</v>
      </c>
      <c r="M419">
        <f>VLOOKUP($E419,Table1[],5,FALSE)</f>
        <v>16.64</v>
      </c>
      <c r="N419">
        <f t="shared" si="32"/>
        <v>117</v>
      </c>
      <c r="O419">
        <f t="shared" si="33"/>
        <v>142.27199999999999</v>
      </c>
      <c r="P419">
        <f t="shared" si="34"/>
        <v>25.271999999999991</v>
      </c>
    </row>
    <row r="420" spans="2:16" x14ac:dyDescent="0.25">
      <c r="B420" s="4">
        <v>44781</v>
      </c>
      <c r="C420" s="5">
        <f t="shared" si="30"/>
        <v>2022</v>
      </c>
      <c r="D420" s="5">
        <f t="shared" si="31"/>
        <v>3</v>
      </c>
      <c r="E420" s="5" t="s">
        <v>25</v>
      </c>
      <c r="F420" t="str">
        <f>VLOOKUP(E420,Table1[],2,FALSE)</f>
        <v>Category02</v>
      </c>
      <c r="G420" s="5">
        <v>2</v>
      </c>
      <c r="H420" s="5" t="s">
        <v>65</v>
      </c>
      <c r="I420" s="5" t="s">
        <v>63</v>
      </c>
      <c r="J420" s="6" cm="1">
        <f t="array" ref="J420">_xlfn.IFS(G420&gt;=10,7%,G420&gt;=7,5%,G420&lt;7,0%)</f>
        <v>0</v>
      </c>
      <c r="K420" t="str">
        <f>VLOOKUP($E420,Table1[],3,FALSE)</f>
        <v>No.</v>
      </c>
      <c r="L420">
        <f>VLOOKUP($E420,Table1[],4,FALSE)</f>
        <v>13</v>
      </c>
      <c r="M420">
        <f>VLOOKUP($E420,Table1[],5,FALSE)</f>
        <v>16.64</v>
      </c>
      <c r="N420">
        <f t="shared" si="32"/>
        <v>26</v>
      </c>
      <c r="O420">
        <f t="shared" si="33"/>
        <v>33.28</v>
      </c>
      <c r="P420">
        <f t="shared" si="34"/>
        <v>7.2800000000000011</v>
      </c>
    </row>
    <row r="421" spans="2:16" x14ac:dyDescent="0.25">
      <c r="B421" s="4">
        <v>44781</v>
      </c>
      <c r="C421" s="5">
        <f t="shared" si="30"/>
        <v>2022</v>
      </c>
      <c r="D421" s="5">
        <f t="shared" si="31"/>
        <v>3</v>
      </c>
      <c r="E421" s="5" t="s">
        <v>43</v>
      </c>
      <c r="F421" t="str">
        <f>VLOOKUP(E421,Table1[],2,FALSE)</f>
        <v>Category04</v>
      </c>
      <c r="G421" s="5">
        <v>12</v>
      </c>
      <c r="H421" s="5" t="s">
        <v>65</v>
      </c>
      <c r="I421" s="5" t="s">
        <v>64</v>
      </c>
      <c r="J421" s="6" cm="1">
        <f t="array" ref="J421">_xlfn.IFS(G421&gt;=10,7%,G421&gt;=7,5%,G421&lt;7,0%)</f>
        <v>7.0000000000000007E-2</v>
      </c>
      <c r="K421" t="str">
        <f>VLOOKUP($E421,Table1[],3,FALSE)</f>
        <v>Kg</v>
      </c>
      <c r="L421">
        <f>VLOOKUP($E421,Table1[],4,FALSE)</f>
        <v>89</v>
      </c>
      <c r="M421">
        <f>VLOOKUP($E421,Table1[],5,FALSE)</f>
        <v>117.48</v>
      </c>
      <c r="N421">
        <f t="shared" si="32"/>
        <v>1068</v>
      </c>
      <c r="O421">
        <f t="shared" si="33"/>
        <v>1311.0768</v>
      </c>
      <c r="P421">
        <f t="shared" si="34"/>
        <v>243.07680000000005</v>
      </c>
    </row>
    <row r="422" spans="2:16" x14ac:dyDescent="0.25">
      <c r="B422" s="4">
        <v>44781</v>
      </c>
      <c r="C422" s="5">
        <f t="shared" si="30"/>
        <v>2022</v>
      </c>
      <c r="D422" s="5">
        <f t="shared" si="31"/>
        <v>3</v>
      </c>
      <c r="E422" s="5" t="s">
        <v>31</v>
      </c>
      <c r="F422" t="str">
        <f>VLOOKUP(E422,Table1[],2,FALSE)</f>
        <v>Category03</v>
      </c>
      <c r="G422" s="5">
        <v>11</v>
      </c>
      <c r="H422" s="5" t="s">
        <v>65</v>
      </c>
      <c r="I422" s="5" t="s">
        <v>64</v>
      </c>
      <c r="J422" s="6" cm="1">
        <f t="array" ref="J422">_xlfn.IFS(G422&gt;=10,7%,G422&gt;=7,5%,G422&lt;7,0%)</f>
        <v>7.0000000000000007E-2</v>
      </c>
      <c r="K422" t="str">
        <f>VLOOKUP($E422,Table1[],3,FALSE)</f>
        <v>Ft</v>
      </c>
      <c r="L422">
        <f>VLOOKUP($E422,Table1[],4,FALSE)</f>
        <v>126</v>
      </c>
      <c r="M422">
        <f>VLOOKUP($E422,Table1[],5,FALSE)</f>
        <v>162.54</v>
      </c>
      <c r="N422">
        <f t="shared" si="32"/>
        <v>1386</v>
      </c>
      <c r="O422">
        <f t="shared" si="33"/>
        <v>1662.7841999999998</v>
      </c>
      <c r="P422">
        <f t="shared" si="34"/>
        <v>276.78419999999983</v>
      </c>
    </row>
    <row r="423" spans="2:16" x14ac:dyDescent="0.25">
      <c r="B423" s="4">
        <v>44787</v>
      </c>
      <c r="C423" s="5">
        <f t="shared" si="30"/>
        <v>2022</v>
      </c>
      <c r="D423" s="5">
        <f t="shared" si="31"/>
        <v>3</v>
      </c>
      <c r="E423" s="5" t="s">
        <v>41</v>
      </c>
      <c r="F423" t="str">
        <f>VLOOKUP(E423,Table1[],2,FALSE)</f>
        <v>Category04</v>
      </c>
      <c r="G423" s="5">
        <v>14</v>
      </c>
      <c r="H423" s="5" t="s">
        <v>65</v>
      </c>
      <c r="I423" s="5" t="s">
        <v>64</v>
      </c>
      <c r="J423" s="6" cm="1">
        <f t="array" ref="J423">_xlfn.IFS(G423&gt;=10,7%,G423&gt;=7,5%,G423&lt;7,0%)</f>
        <v>7.0000000000000007E-2</v>
      </c>
      <c r="K423" t="str">
        <f>VLOOKUP($E423,Table1[],3,FALSE)</f>
        <v>Ft</v>
      </c>
      <c r="L423">
        <f>VLOOKUP($E423,Table1[],4,FALSE)</f>
        <v>148</v>
      </c>
      <c r="M423">
        <f>VLOOKUP($E423,Table1[],5,FALSE)</f>
        <v>201.28</v>
      </c>
      <c r="N423">
        <f t="shared" si="32"/>
        <v>2072</v>
      </c>
      <c r="O423">
        <f t="shared" si="33"/>
        <v>2620.6656000000003</v>
      </c>
      <c r="P423">
        <f t="shared" si="34"/>
        <v>548.66560000000027</v>
      </c>
    </row>
    <row r="424" spans="2:16" x14ac:dyDescent="0.25">
      <c r="B424" s="4">
        <v>44788</v>
      </c>
      <c r="C424" s="5">
        <f t="shared" si="30"/>
        <v>2022</v>
      </c>
      <c r="D424" s="5">
        <f t="shared" si="31"/>
        <v>3</v>
      </c>
      <c r="E424" s="5" t="s">
        <v>20</v>
      </c>
      <c r="F424" t="str">
        <f>VLOOKUP(E424,Table1[],2,FALSE)</f>
        <v>Category02</v>
      </c>
      <c r="G424" s="5">
        <v>10</v>
      </c>
      <c r="H424" s="5" t="s">
        <v>62</v>
      </c>
      <c r="I424" s="5" t="s">
        <v>64</v>
      </c>
      <c r="J424" s="6" cm="1">
        <f t="array" ref="J424">_xlfn.IFS(G424&gt;=10,7%,G424&gt;=7,5%,G424&lt;7,0%)</f>
        <v>7.0000000000000007E-2</v>
      </c>
      <c r="K424" t="str">
        <f>VLOOKUP($E424,Table1[],3,FALSE)</f>
        <v>Lt</v>
      </c>
      <c r="L424">
        <f>VLOOKUP($E424,Table1[],4,FALSE)</f>
        <v>44</v>
      </c>
      <c r="M424">
        <f>VLOOKUP($E424,Table1[],5,FALSE)</f>
        <v>48.4</v>
      </c>
      <c r="N424">
        <f t="shared" si="32"/>
        <v>440</v>
      </c>
      <c r="O424">
        <f t="shared" si="33"/>
        <v>450.12</v>
      </c>
      <c r="P424">
        <f t="shared" si="34"/>
        <v>10.120000000000005</v>
      </c>
    </row>
    <row r="425" spans="2:16" x14ac:dyDescent="0.25">
      <c r="B425" s="4">
        <v>44788</v>
      </c>
      <c r="C425" s="5">
        <f t="shared" si="30"/>
        <v>2022</v>
      </c>
      <c r="D425" s="5">
        <f t="shared" si="31"/>
        <v>3</v>
      </c>
      <c r="E425" s="5" t="s">
        <v>24</v>
      </c>
      <c r="F425" t="str">
        <f>VLOOKUP(E425,Table1[],2,FALSE)</f>
        <v>Category02</v>
      </c>
      <c r="G425" s="5">
        <v>7</v>
      </c>
      <c r="H425" s="5" t="s">
        <v>65</v>
      </c>
      <c r="I425" s="5" t="s">
        <v>63</v>
      </c>
      <c r="J425" s="6" cm="1">
        <f t="array" ref="J425">_xlfn.IFS(G425&gt;=10,7%,G425&gt;=7,5%,G425&lt;7,0%)</f>
        <v>0.05</v>
      </c>
      <c r="K425" t="str">
        <f>VLOOKUP($E425,Table1[],3,FALSE)</f>
        <v>No.</v>
      </c>
      <c r="L425">
        <f>VLOOKUP($E425,Table1[],4,FALSE)</f>
        <v>12</v>
      </c>
      <c r="M425">
        <f>VLOOKUP($E425,Table1[],5,FALSE)</f>
        <v>15.719999999999999</v>
      </c>
      <c r="N425">
        <f t="shared" si="32"/>
        <v>84</v>
      </c>
      <c r="O425">
        <f t="shared" si="33"/>
        <v>104.538</v>
      </c>
      <c r="P425">
        <f t="shared" si="34"/>
        <v>20.537999999999997</v>
      </c>
    </row>
    <row r="426" spans="2:16" x14ac:dyDescent="0.25">
      <c r="B426" s="4">
        <v>44791</v>
      </c>
      <c r="C426" s="5">
        <f t="shared" si="30"/>
        <v>2022</v>
      </c>
      <c r="D426" s="5">
        <f t="shared" si="31"/>
        <v>3</v>
      </c>
      <c r="E426" s="5" t="s">
        <v>40</v>
      </c>
      <c r="F426" t="str">
        <f>VLOOKUP(E426,Table1[],2,FALSE)</f>
        <v>Category04</v>
      </c>
      <c r="G426" s="5">
        <v>8</v>
      </c>
      <c r="H426" s="5" t="s">
        <v>63</v>
      </c>
      <c r="I426" s="5" t="s">
        <v>63</v>
      </c>
      <c r="J426" s="6" cm="1">
        <f t="array" ref="J426">_xlfn.IFS(G426&gt;=10,7%,G426&gt;=7,5%,G426&lt;7,0%)</f>
        <v>0.05</v>
      </c>
      <c r="K426" t="str">
        <f>VLOOKUP($E426,Table1[],3,FALSE)</f>
        <v>Lt</v>
      </c>
      <c r="L426">
        <f>VLOOKUP($E426,Table1[],4,FALSE)</f>
        <v>47</v>
      </c>
      <c r="M426">
        <f>VLOOKUP($E426,Table1[],5,FALSE)</f>
        <v>53.11</v>
      </c>
      <c r="N426">
        <f t="shared" si="32"/>
        <v>376</v>
      </c>
      <c r="O426">
        <f t="shared" si="33"/>
        <v>403.63599999999997</v>
      </c>
      <c r="P426">
        <f t="shared" si="34"/>
        <v>27.635999999999967</v>
      </c>
    </row>
    <row r="427" spans="2:16" x14ac:dyDescent="0.25">
      <c r="B427" s="4">
        <v>44791</v>
      </c>
      <c r="C427" s="5">
        <f t="shared" si="30"/>
        <v>2022</v>
      </c>
      <c r="D427" s="5">
        <f t="shared" si="31"/>
        <v>3</v>
      </c>
      <c r="E427" s="5" t="s">
        <v>18</v>
      </c>
      <c r="F427" t="str">
        <f>VLOOKUP(E427,Table1[],2,FALSE)</f>
        <v>Category02</v>
      </c>
      <c r="G427" s="5">
        <v>2</v>
      </c>
      <c r="H427" s="5" t="s">
        <v>63</v>
      </c>
      <c r="I427" s="5" t="s">
        <v>64</v>
      </c>
      <c r="J427" s="6" cm="1">
        <f t="array" ref="J427">_xlfn.IFS(G427&gt;=10,7%,G427&gt;=7,5%,G427&lt;7,0%)</f>
        <v>0</v>
      </c>
      <c r="K427" t="str">
        <f>VLOOKUP($E427,Table1[],3,FALSE)</f>
        <v>Ft</v>
      </c>
      <c r="L427">
        <f>VLOOKUP($E427,Table1[],4,FALSE)</f>
        <v>148</v>
      </c>
      <c r="M427">
        <f>VLOOKUP($E427,Table1[],5,FALSE)</f>
        <v>164.28</v>
      </c>
      <c r="N427">
        <f t="shared" si="32"/>
        <v>296</v>
      </c>
      <c r="O427">
        <f t="shared" si="33"/>
        <v>328.56</v>
      </c>
      <c r="P427">
        <f t="shared" si="34"/>
        <v>32.56</v>
      </c>
    </row>
    <row r="428" spans="2:16" x14ac:dyDescent="0.25">
      <c r="B428" s="4">
        <v>44792</v>
      </c>
      <c r="C428" s="5">
        <f t="shared" si="30"/>
        <v>2022</v>
      </c>
      <c r="D428" s="5">
        <f t="shared" si="31"/>
        <v>3</v>
      </c>
      <c r="E428" s="5" t="s">
        <v>14</v>
      </c>
      <c r="F428" t="str">
        <f>VLOOKUP(E428,Table1[],2,FALSE)</f>
        <v>Category01</v>
      </c>
      <c r="G428" s="5">
        <v>3</v>
      </c>
      <c r="H428" s="5" t="s">
        <v>63</v>
      </c>
      <c r="I428" s="5" t="s">
        <v>63</v>
      </c>
      <c r="J428" s="6" cm="1">
        <f t="array" ref="J428">_xlfn.IFS(G428&gt;=10,7%,G428&gt;=7,5%,G428&lt;7,0%)</f>
        <v>0</v>
      </c>
      <c r="K428" t="str">
        <f>VLOOKUP($E428,Table1[],3,FALSE)</f>
        <v>Lt</v>
      </c>
      <c r="L428">
        <f>VLOOKUP($E428,Table1[],4,FALSE)</f>
        <v>43</v>
      </c>
      <c r="M428">
        <f>VLOOKUP($E428,Table1[],5,FALSE)</f>
        <v>47.730000000000004</v>
      </c>
      <c r="N428">
        <f t="shared" si="32"/>
        <v>129</v>
      </c>
      <c r="O428">
        <f t="shared" si="33"/>
        <v>143.19</v>
      </c>
      <c r="P428">
        <f t="shared" si="34"/>
        <v>14.189999999999998</v>
      </c>
    </row>
    <row r="429" spans="2:16" x14ac:dyDescent="0.25">
      <c r="B429" s="4">
        <v>44793</v>
      </c>
      <c r="C429" s="5">
        <f t="shared" si="30"/>
        <v>2022</v>
      </c>
      <c r="D429" s="5">
        <f t="shared" si="31"/>
        <v>3</v>
      </c>
      <c r="E429" s="5" t="s">
        <v>33</v>
      </c>
      <c r="F429" t="str">
        <f>VLOOKUP(E429,Table1[],2,FALSE)</f>
        <v>Category03</v>
      </c>
      <c r="G429" s="5">
        <v>13</v>
      </c>
      <c r="H429" s="5" t="s">
        <v>65</v>
      </c>
      <c r="I429" s="5" t="s">
        <v>63</v>
      </c>
      <c r="J429" s="6" cm="1">
        <f t="array" ref="J429">_xlfn.IFS(G429&gt;=10,7%,G429&gt;=7,5%,G429&lt;7,0%)</f>
        <v>7.0000000000000007E-2</v>
      </c>
      <c r="K429" t="str">
        <f>VLOOKUP($E429,Table1[],3,FALSE)</f>
        <v>Ft</v>
      </c>
      <c r="L429">
        <f>VLOOKUP($E429,Table1[],4,FALSE)</f>
        <v>141</v>
      </c>
      <c r="M429">
        <f>VLOOKUP($E429,Table1[],5,FALSE)</f>
        <v>149.46</v>
      </c>
      <c r="N429">
        <f t="shared" si="32"/>
        <v>1833</v>
      </c>
      <c r="O429">
        <f t="shared" si="33"/>
        <v>1806.9713999999999</v>
      </c>
      <c r="P429">
        <f t="shared" si="34"/>
        <v>-26.028600000000097</v>
      </c>
    </row>
    <row r="430" spans="2:16" x14ac:dyDescent="0.25">
      <c r="B430" s="4">
        <v>44793</v>
      </c>
      <c r="C430" s="5">
        <f t="shared" si="30"/>
        <v>2022</v>
      </c>
      <c r="D430" s="5">
        <f t="shared" si="31"/>
        <v>3</v>
      </c>
      <c r="E430" s="5" t="s">
        <v>44</v>
      </c>
      <c r="F430" t="str">
        <f>VLOOKUP(E430,Table1[],2,FALSE)</f>
        <v>Category04</v>
      </c>
      <c r="G430" s="5">
        <v>14</v>
      </c>
      <c r="H430" s="5" t="s">
        <v>65</v>
      </c>
      <c r="I430" s="5" t="s">
        <v>63</v>
      </c>
      <c r="J430" s="6" cm="1">
        <f t="array" ref="J430">_xlfn.IFS(G430&gt;=10,7%,G430&gt;=7,5%,G430&lt;7,0%)</f>
        <v>7.0000000000000007E-2</v>
      </c>
      <c r="K430" t="str">
        <f>VLOOKUP($E430,Table1[],3,FALSE)</f>
        <v>Kg</v>
      </c>
      <c r="L430">
        <f>VLOOKUP($E430,Table1[],4,FALSE)</f>
        <v>95</v>
      </c>
      <c r="M430">
        <f>VLOOKUP($E430,Table1[],5,FALSE)</f>
        <v>119.7</v>
      </c>
      <c r="N430">
        <f t="shared" si="32"/>
        <v>1330</v>
      </c>
      <c r="O430">
        <f t="shared" si="33"/>
        <v>1558.4939999999999</v>
      </c>
      <c r="P430">
        <f t="shared" si="34"/>
        <v>228.49399999999991</v>
      </c>
    </row>
    <row r="431" spans="2:16" x14ac:dyDescent="0.25">
      <c r="B431" s="4">
        <v>44794</v>
      </c>
      <c r="C431" s="5">
        <f t="shared" si="30"/>
        <v>2022</v>
      </c>
      <c r="D431" s="5">
        <f t="shared" si="31"/>
        <v>3</v>
      </c>
      <c r="E431" s="5" t="s">
        <v>25</v>
      </c>
      <c r="F431" t="str">
        <f>VLOOKUP(E431,Table1[],2,FALSE)</f>
        <v>Category02</v>
      </c>
      <c r="G431" s="5">
        <v>4</v>
      </c>
      <c r="H431" s="5" t="s">
        <v>65</v>
      </c>
      <c r="I431" s="5" t="s">
        <v>63</v>
      </c>
      <c r="J431" s="6" cm="1">
        <f t="array" ref="J431">_xlfn.IFS(G431&gt;=10,7%,G431&gt;=7,5%,G431&lt;7,0%)</f>
        <v>0</v>
      </c>
      <c r="K431" t="str">
        <f>VLOOKUP($E431,Table1[],3,FALSE)</f>
        <v>No.</v>
      </c>
      <c r="L431">
        <f>VLOOKUP($E431,Table1[],4,FALSE)</f>
        <v>13</v>
      </c>
      <c r="M431">
        <f>VLOOKUP($E431,Table1[],5,FALSE)</f>
        <v>16.64</v>
      </c>
      <c r="N431">
        <f t="shared" si="32"/>
        <v>52</v>
      </c>
      <c r="O431">
        <f t="shared" si="33"/>
        <v>66.56</v>
      </c>
      <c r="P431">
        <f t="shared" si="34"/>
        <v>14.560000000000002</v>
      </c>
    </row>
    <row r="432" spans="2:16" x14ac:dyDescent="0.25">
      <c r="B432" s="4">
        <v>44796</v>
      </c>
      <c r="C432" s="5">
        <f t="shared" si="30"/>
        <v>2022</v>
      </c>
      <c r="D432" s="5">
        <f t="shared" si="31"/>
        <v>3</v>
      </c>
      <c r="E432" s="5" t="s">
        <v>56</v>
      </c>
      <c r="F432" t="str">
        <f>VLOOKUP(E432,Table1[],2,FALSE)</f>
        <v>Category05</v>
      </c>
      <c r="G432" s="5">
        <v>11</v>
      </c>
      <c r="H432" s="5" t="s">
        <v>63</v>
      </c>
      <c r="I432" s="5" t="s">
        <v>63</v>
      </c>
      <c r="J432" s="6" cm="1">
        <f t="array" ref="J432">_xlfn.IFS(G432&gt;=10,7%,G432&gt;=7,5%,G432&lt;7,0%)</f>
        <v>7.0000000000000007E-2</v>
      </c>
      <c r="K432" t="str">
        <f>VLOOKUP($E432,Table1[],3,FALSE)</f>
        <v>Kg</v>
      </c>
      <c r="L432">
        <f>VLOOKUP($E432,Table1[],4,FALSE)</f>
        <v>76</v>
      </c>
      <c r="M432">
        <f>VLOOKUP($E432,Table1[],5,FALSE)</f>
        <v>82.08</v>
      </c>
      <c r="N432">
        <f t="shared" si="32"/>
        <v>836</v>
      </c>
      <c r="O432">
        <f t="shared" si="33"/>
        <v>839.67840000000001</v>
      </c>
      <c r="P432">
        <f t="shared" si="34"/>
        <v>3.6784000000000106</v>
      </c>
    </row>
    <row r="433" spans="2:16" x14ac:dyDescent="0.25">
      <c r="B433" s="4">
        <v>44796</v>
      </c>
      <c r="C433" s="5">
        <f t="shared" si="30"/>
        <v>2022</v>
      </c>
      <c r="D433" s="5">
        <f t="shared" si="31"/>
        <v>3</v>
      </c>
      <c r="E433" s="5" t="s">
        <v>40</v>
      </c>
      <c r="F433" t="str">
        <f>VLOOKUP(E433,Table1[],2,FALSE)</f>
        <v>Category04</v>
      </c>
      <c r="G433" s="5">
        <v>14</v>
      </c>
      <c r="H433" s="5" t="s">
        <v>65</v>
      </c>
      <c r="I433" s="5" t="s">
        <v>64</v>
      </c>
      <c r="J433" s="6" cm="1">
        <f t="array" ref="J433">_xlfn.IFS(G433&gt;=10,7%,G433&gt;=7,5%,G433&lt;7,0%)</f>
        <v>7.0000000000000007E-2</v>
      </c>
      <c r="K433" t="str">
        <f>VLOOKUP($E433,Table1[],3,FALSE)</f>
        <v>Lt</v>
      </c>
      <c r="L433">
        <f>VLOOKUP($E433,Table1[],4,FALSE)</f>
        <v>47</v>
      </c>
      <c r="M433">
        <f>VLOOKUP($E433,Table1[],5,FALSE)</f>
        <v>53.11</v>
      </c>
      <c r="N433">
        <f t="shared" si="32"/>
        <v>658</v>
      </c>
      <c r="O433">
        <f t="shared" si="33"/>
        <v>691.49219999999991</v>
      </c>
      <c r="P433">
        <f t="shared" si="34"/>
        <v>33.492199999999912</v>
      </c>
    </row>
    <row r="434" spans="2:16" x14ac:dyDescent="0.25">
      <c r="B434" s="4">
        <v>44797</v>
      </c>
      <c r="C434" s="5">
        <f t="shared" si="30"/>
        <v>2022</v>
      </c>
      <c r="D434" s="5">
        <f t="shared" si="31"/>
        <v>3</v>
      </c>
      <c r="E434" s="5" t="s">
        <v>11</v>
      </c>
      <c r="F434" t="str">
        <f>VLOOKUP(E434,Table1[],2,FALSE)</f>
        <v>Category01</v>
      </c>
      <c r="G434" s="5">
        <v>5</v>
      </c>
      <c r="H434" s="5" t="s">
        <v>65</v>
      </c>
      <c r="I434" s="5" t="s">
        <v>64</v>
      </c>
      <c r="J434" s="6" cm="1">
        <f t="array" ref="J434">_xlfn.IFS(G434&gt;=10,7%,G434&gt;=7,5%,G434&lt;7,0%)</f>
        <v>0</v>
      </c>
      <c r="K434" t="str">
        <f>VLOOKUP($E434,Table1[],3,FALSE)</f>
        <v>Ft</v>
      </c>
      <c r="L434">
        <f>VLOOKUP($E434,Table1[],4,FALSE)</f>
        <v>133</v>
      </c>
      <c r="M434">
        <f>VLOOKUP($E434,Table1[],5,FALSE)</f>
        <v>155.61000000000001</v>
      </c>
      <c r="N434">
        <f t="shared" si="32"/>
        <v>665</v>
      </c>
      <c r="O434">
        <f t="shared" si="33"/>
        <v>778.05000000000007</v>
      </c>
      <c r="P434">
        <f t="shared" si="34"/>
        <v>113.05000000000007</v>
      </c>
    </row>
    <row r="435" spans="2:16" x14ac:dyDescent="0.25">
      <c r="B435" s="4">
        <v>44799</v>
      </c>
      <c r="C435" s="5">
        <f t="shared" si="30"/>
        <v>2022</v>
      </c>
      <c r="D435" s="5">
        <f t="shared" si="31"/>
        <v>3</v>
      </c>
      <c r="E435" s="5" t="s">
        <v>28</v>
      </c>
      <c r="F435" t="str">
        <f>VLOOKUP(E435,Table1[],2,FALSE)</f>
        <v>Category02</v>
      </c>
      <c r="G435" s="5">
        <v>13</v>
      </c>
      <c r="H435" s="5" t="s">
        <v>62</v>
      </c>
      <c r="I435" s="5" t="s">
        <v>64</v>
      </c>
      <c r="J435" s="6" cm="1">
        <f t="array" ref="J435">_xlfn.IFS(G435&gt;=10,7%,G435&gt;=7,5%,G435&lt;7,0%)</f>
        <v>7.0000000000000007E-2</v>
      </c>
      <c r="K435" t="str">
        <f>VLOOKUP($E435,Table1[],3,FALSE)</f>
        <v>Ft</v>
      </c>
      <c r="L435">
        <f>VLOOKUP($E435,Table1[],4,FALSE)</f>
        <v>150</v>
      </c>
      <c r="M435">
        <f>VLOOKUP($E435,Table1[],5,FALSE)</f>
        <v>210</v>
      </c>
      <c r="N435">
        <f t="shared" si="32"/>
        <v>1950</v>
      </c>
      <c r="O435">
        <f t="shared" si="33"/>
        <v>2538.9</v>
      </c>
      <c r="P435">
        <f t="shared" si="34"/>
        <v>588.90000000000009</v>
      </c>
    </row>
    <row r="436" spans="2:16" x14ac:dyDescent="0.25">
      <c r="B436" s="4">
        <v>44799</v>
      </c>
      <c r="C436" s="5">
        <f t="shared" si="30"/>
        <v>2022</v>
      </c>
      <c r="D436" s="5">
        <f t="shared" si="31"/>
        <v>3</v>
      </c>
      <c r="E436" s="5" t="s">
        <v>48</v>
      </c>
      <c r="F436" t="str">
        <f>VLOOKUP(E436,Table1[],2,FALSE)</f>
        <v>Category05</v>
      </c>
      <c r="G436" s="5">
        <v>8</v>
      </c>
      <c r="H436" s="5" t="s">
        <v>63</v>
      </c>
      <c r="I436" s="5" t="s">
        <v>63</v>
      </c>
      <c r="J436" s="6" cm="1">
        <f t="array" ref="J436">_xlfn.IFS(G436&gt;=10,7%,G436&gt;=7,5%,G436&lt;7,0%)</f>
        <v>0.05</v>
      </c>
      <c r="K436" t="str">
        <f>VLOOKUP($E436,Table1[],3,FALSE)</f>
        <v>Kg</v>
      </c>
      <c r="L436">
        <f>VLOOKUP($E436,Table1[],4,FALSE)</f>
        <v>67</v>
      </c>
      <c r="M436">
        <f>VLOOKUP($E436,Table1[],5,FALSE)</f>
        <v>85.76</v>
      </c>
      <c r="N436">
        <f t="shared" si="32"/>
        <v>536</v>
      </c>
      <c r="O436">
        <f t="shared" si="33"/>
        <v>651.77600000000007</v>
      </c>
      <c r="P436">
        <f t="shared" si="34"/>
        <v>115.77600000000007</v>
      </c>
    </row>
    <row r="437" spans="2:16" x14ac:dyDescent="0.25">
      <c r="B437" s="4">
        <v>44800</v>
      </c>
      <c r="C437" s="5">
        <f t="shared" si="30"/>
        <v>2022</v>
      </c>
      <c r="D437" s="5">
        <f t="shared" si="31"/>
        <v>3</v>
      </c>
      <c r="E437" s="5" t="s">
        <v>51</v>
      </c>
      <c r="F437" t="str">
        <f>VLOOKUP(E437,Table1[],2,FALSE)</f>
        <v>Category05</v>
      </c>
      <c r="G437" s="5">
        <v>15</v>
      </c>
      <c r="H437" s="5" t="s">
        <v>62</v>
      </c>
      <c r="I437" s="5" t="s">
        <v>63</v>
      </c>
      <c r="J437" s="6" cm="1">
        <f t="array" ref="J437">_xlfn.IFS(G437&gt;=10,7%,G437&gt;=7,5%,G437&lt;7,0%)</f>
        <v>7.0000000000000007E-2</v>
      </c>
      <c r="K437" t="str">
        <f>VLOOKUP($E437,Table1[],3,FALSE)</f>
        <v>No.</v>
      </c>
      <c r="L437">
        <f>VLOOKUP($E437,Table1[],4,FALSE)</f>
        <v>37</v>
      </c>
      <c r="M437">
        <f>VLOOKUP($E437,Table1[],5,FALSE)</f>
        <v>42.55</v>
      </c>
      <c r="N437">
        <f t="shared" si="32"/>
        <v>555</v>
      </c>
      <c r="O437">
        <f t="shared" si="33"/>
        <v>593.57249999999999</v>
      </c>
      <c r="P437">
        <f t="shared" si="34"/>
        <v>38.572499999999991</v>
      </c>
    </row>
    <row r="438" spans="2:16" x14ac:dyDescent="0.25">
      <c r="B438" s="4">
        <v>44801</v>
      </c>
      <c r="C438" s="5">
        <f t="shared" si="30"/>
        <v>2022</v>
      </c>
      <c r="D438" s="5">
        <f t="shared" si="31"/>
        <v>3</v>
      </c>
      <c r="E438" s="5" t="s">
        <v>11</v>
      </c>
      <c r="F438" t="str">
        <f>VLOOKUP(E438,Table1[],2,FALSE)</f>
        <v>Category01</v>
      </c>
      <c r="G438" s="5">
        <v>9</v>
      </c>
      <c r="H438" s="5" t="s">
        <v>63</v>
      </c>
      <c r="I438" s="5" t="s">
        <v>63</v>
      </c>
      <c r="J438" s="6" cm="1">
        <f t="array" ref="J438">_xlfn.IFS(G438&gt;=10,7%,G438&gt;=7,5%,G438&lt;7,0%)</f>
        <v>0.05</v>
      </c>
      <c r="K438" t="str">
        <f>VLOOKUP($E438,Table1[],3,FALSE)</f>
        <v>Ft</v>
      </c>
      <c r="L438">
        <f>VLOOKUP($E438,Table1[],4,FALSE)</f>
        <v>133</v>
      </c>
      <c r="M438">
        <f>VLOOKUP($E438,Table1[],5,FALSE)</f>
        <v>155.61000000000001</v>
      </c>
      <c r="N438">
        <f t="shared" si="32"/>
        <v>1197</v>
      </c>
      <c r="O438">
        <f t="shared" si="33"/>
        <v>1330.4655000000002</v>
      </c>
      <c r="P438">
        <f t="shared" si="34"/>
        <v>133.46550000000025</v>
      </c>
    </row>
    <row r="439" spans="2:16" x14ac:dyDescent="0.25">
      <c r="B439" s="4">
        <v>44801</v>
      </c>
      <c r="C439" s="5">
        <f t="shared" si="30"/>
        <v>2022</v>
      </c>
      <c r="D439" s="5">
        <f t="shared" si="31"/>
        <v>3</v>
      </c>
      <c r="E439" s="5" t="s">
        <v>51</v>
      </c>
      <c r="F439" t="str">
        <f>VLOOKUP(E439,Table1[],2,FALSE)</f>
        <v>Category05</v>
      </c>
      <c r="G439" s="5">
        <v>5</v>
      </c>
      <c r="H439" s="5" t="s">
        <v>65</v>
      </c>
      <c r="I439" s="5" t="s">
        <v>63</v>
      </c>
      <c r="J439" s="6" cm="1">
        <f t="array" ref="J439">_xlfn.IFS(G439&gt;=10,7%,G439&gt;=7,5%,G439&lt;7,0%)</f>
        <v>0</v>
      </c>
      <c r="K439" t="str">
        <f>VLOOKUP($E439,Table1[],3,FALSE)</f>
        <v>No.</v>
      </c>
      <c r="L439">
        <f>VLOOKUP($E439,Table1[],4,FALSE)</f>
        <v>37</v>
      </c>
      <c r="M439">
        <f>VLOOKUP($E439,Table1[],5,FALSE)</f>
        <v>42.55</v>
      </c>
      <c r="N439">
        <f t="shared" si="32"/>
        <v>185</v>
      </c>
      <c r="O439">
        <f t="shared" si="33"/>
        <v>212.75</v>
      </c>
      <c r="P439">
        <f t="shared" si="34"/>
        <v>27.75</v>
      </c>
    </row>
    <row r="440" spans="2:16" x14ac:dyDescent="0.25">
      <c r="B440" s="4">
        <v>44803</v>
      </c>
      <c r="C440" s="5">
        <f t="shared" si="30"/>
        <v>2022</v>
      </c>
      <c r="D440" s="5">
        <f t="shared" si="31"/>
        <v>3</v>
      </c>
      <c r="E440" s="5" t="s">
        <v>13</v>
      </c>
      <c r="F440" t="str">
        <f>VLOOKUP(E440,Table1[],2,FALSE)</f>
        <v>Category01</v>
      </c>
      <c r="G440" s="5">
        <v>6</v>
      </c>
      <c r="H440" s="5" t="s">
        <v>63</v>
      </c>
      <c r="I440" s="5" t="s">
        <v>64</v>
      </c>
      <c r="J440" s="6" cm="1">
        <f t="array" ref="J440">_xlfn.IFS(G440&gt;=10,7%,G440&gt;=7,5%,G440&lt;7,0%)</f>
        <v>0</v>
      </c>
      <c r="K440" t="str">
        <f>VLOOKUP($E440,Table1[],3,FALSE)</f>
        <v>Kg</v>
      </c>
      <c r="L440">
        <f>VLOOKUP($E440,Table1[],4,FALSE)</f>
        <v>75</v>
      </c>
      <c r="M440">
        <f>VLOOKUP($E440,Table1[],5,FALSE)</f>
        <v>85.5</v>
      </c>
      <c r="N440">
        <f t="shared" si="32"/>
        <v>450</v>
      </c>
      <c r="O440">
        <f t="shared" si="33"/>
        <v>513</v>
      </c>
      <c r="P440">
        <f t="shared" si="34"/>
        <v>63</v>
      </c>
    </row>
    <row r="441" spans="2:16" x14ac:dyDescent="0.25">
      <c r="B441" s="4">
        <v>44803</v>
      </c>
      <c r="C441" s="5">
        <f t="shared" si="30"/>
        <v>2022</v>
      </c>
      <c r="D441" s="5">
        <f t="shared" si="31"/>
        <v>3</v>
      </c>
      <c r="E441" s="5" t="s">
        <v>55</v>
      </c>
      <c r="F441" t="str">
        <f>VLOOKUP(E441,Table1[],2,FALSE)</f>
        <v>Category05</v>
      </c>
      <c r="G441" s="5">
        <v>6</v>
      </c>
      <c r="H441" s="5" t="s">
        <v>65</v>
      </c>
      <c r="I441" s="5" t="s">
        <v>64</v>
      </c>
      <c r="J441" s="6" cm="1">
        <f t="array" ref="J441">_xlfn.IFS(G441&gt;=10,7%,G441&gt;=7,5%,G441&lt;7,0%)</f>
        <v>0</v>
      </c>
      <c r="K441" t="str">
        <f>VLOOKUP($E441,Table1[],3,FALSE)</f>
        <v>Kg</v>
      </c>
      <c r="L441">
        <f>VLOOKUP($E441,Table1[],4,FALSE)</f>
        <v>67</v>
      </c>
      <c r="M441">
        <f>VLOOKUP($E441,Table1[],5,FALSE)</f>
        <v>83.08</v>
      </c>
      <c r="N441">
        <f t="shared" si="32"/>
        <v>402</v>
      </c>
      <c r="O441">
        <f t="shared" si="33"/>
        <v>498.48</v>
      </c>
      <c r="P441">
        <f t="shared" si="34"/>
        <v>96.480000000000018</v>
      </c>
    </row>
    <row r="442" spans="2:16" x14ac:dyDescent="0.25">
      <c r="B442" s="4">
        <v>44803</v>
      </c>
      <c r="C442" s="5">
        <f t="shared" si="30"/>
        <v>2022</v>
      </c>
      <c r="D442" s="5">
        <f t="shared" si="31"/>
        <v>3</v>
      </c>
      <c r="E442" s="5" t="s">
        <v>35</v>
      </c>
      <c r="F442" t="str">
        <f>VLOOKUP(E442,Table1[],2,FALSE)</f>
        <v>Category03</v>
      </c>
      <c r="G442" s="5">
        <v>5</v>
      </c>
      <c r="H442" s="5" t="s">
        <v>65</v>
      </c>
      <c r="I442" s="5" t="s">
        <v>64</v>
      </c>
      <c r="J442" s="6" cm="1">
        <f t="array" ref="J442">_xlfn.IFS(G442&gt;=10,7%,G442&gt;=7,5%,G442&lt;7,0%)</f>
        <v>0</v>
      </c>
      <c r="K442" t="str">
        <f>VLOOKUP($E442,Table1[],3,FALSE)</f>
        <v>No.</v>
      </c>
      <c r="L442">
        <f>VLOOKUP($E442,Table1[],4,FALSE)</f>
        <v>7</v>
      </c>
      <c r="M442">
        <f>VLOOKUP($E442,Table1[],5,FALSE)</f>
        <v>8.33</v>
      </c>
      <c r="N442">
        <f t="shared" si="32"/>
        <v>35</v>
      </c>
      <c r="O442">
        <f t="shared" si="33"/>
        <v>41.65</v>
      </c>
      <c r="P442">
        <f t="shared" si="34"/>
        <v>6.6499999999999986</v>
      </c>
    </row>
    <row r="443" spans="2:16" x14ac:dyDescent="0.25">
      <c r="B443" s="4">
        <v>44804</v>
      </c>
      <c r="C443" s="5">
        <f t="shared" si="30"/>
        <v>2022</v>
      </c>
      <c r="D443" s="5">
        <f t="shared" si="31"/>
        <v>3</v>
      </c>
      <c r="E443" s="5" t="s">
        <v>24</v>
      </c>
      <c r="F443" t="str">
        <f>VLOOKUP(E443,Table1[],2,FALSE)</f>
        <v>Category02</v>
      </c>
      <c r="G443" s="5">
        <v>13</v>
      </c>
      <c r="H443" s="5" t="s">
        <v>65</v>
      </c>
      <c r="I443" s="5" t="s">
        <v>64</v>
      </c>
      <c r="J443" s="6" cm="1">
        <f t="array" ref="J443">_xlfn.IFS(G443&gt;=10,7%,G443&gt;=7,5%,G443&lt;7,0%)</f>
        <v>7.0000000000000007E-2</v>
      </c>
      <c r="K443" t="str">
        <f>VLOOKUP($E443,Table1[],3,FALSE)</f>
        <v>No.</v>
      </c>
      <c r="L443">
        <f>VLOOKUP($E443,Table1[],4,FALSE)</f>
        <v>12</v>
      </c>
      <c r="M443">
        <f>VLOOKUP($E443,Table1[],5,FALSE)</f>
        <v>15.719999999999999</v>
      </c>
      <c r="N443">
        <f t="shared" si="32"/>
        <v>156</v>
      </c>
      <c r="O443">
        <f t="shared" si="33"/>
        <v>190.05479999999997</v>
      </c>
      <c r="P443">
        <f t="shared" si="34"/>
        <v>34.054799999999972</v>
      </c>
    </row>
    <row r="444" spans="2:16" x14ac:dyDescent="0.25">
      <c r="B444" s="4">
        <v>44808</v>
      </c>
      <c r="C444" s="5">
        <f t="shared" si="30"/>
        <v>2022</v>
      </c>
      <c r="D444" s="5">
        <f t="shared" si="31"/>
        <v>3</v>
      </c>
      <c r="E444" s="5" t="s">
        <v>7</v>
      </c>
      <c r="F444" t="str">
        <f>VLOOKUP(E444,Table1[],2,FALSE)</f>
        <v>Category01</v>
      </c>
      <c r="G444" s="5">
        <v>1</v>
      </c>
      <c r="H444" s="5" t="s">
        <v>65</v>
      </c>
      <c r="I444" s="5" t="s">
        <v>64</v>
      </c>
      <c r="J444" s="6" cm="1">
        <f t="array" ref="J444">_xlfn.IFS(G444&gt;=10,7%,G444&gt;=7,5%,G444&lt;7,0%)</f>
        <v>0</v>
      </c>
      <c r="K444" t="str">
        <f>VLOOKUP($E444,Table1[],3,FALSE)</f>
        <v>Kg</v>
      </c>
      <c r="L444">
        <f>VLOOKUP($E444,Table1[],4,FALSE)</f>
        <v>105</v>
      </c>
      <c r="M444">
        <f>VLOOKUP($E444,Table1[],5,FALSE)</f>
        <v>142.80000000000001</v>
      </c>
      <c r="N444">
        <f t="shared" si="32"/>
        <v>105</v>
      </c>
      <c r="O444">
        <f t="shared" si="33"/>
        <v>142.80000000000001</v>
      </c>
      <c r="P444">
        <f t="shared" si="34"/>
        <v>37.800000000000011</v>
      </c>
    </row>
    <row r="445" spans="2:16" x14ac:dyDescent="0.25">
      <c r="B445" s="4">
        <v>44810</v>
      </c>
      <c r="C445" s="5">
        <f t="shared" si="30"/>
        <v>2022</v>
      </c>
      <c r="D445" s="5">
        <f t="shared" si="31"/>
        <v>3</v>
      </c>
      <c r="E445" s="5" t="s">
        <v>11</v>
      </c>
      <c r="F445" t="str">
        <f>VLOOKUP(E445,Table1[],2,FALSE)</f>
        <v>Category01</v>
      </c>
      <c r="G445" s="5">
        <v>12</v>
      </c>
      <c r="H445" s="5" t="s">
        <v>62</v>
      </c>
      <c r="I445" s="5" t="s">
        <v>63</v>
      </c>
      <c r="J445" s="6" cm="1">
        <f t="array" ref="J445">_xlfn.IFS(G445&gt;=10,7%,G445&gt;=7,5%,G445&lt;7,0%)</f>
        <v>7.0000000000000007E-2</v>
      </c>
      <c r="K445" t="str">
        <f>VLOOKUP($E445,Table1[],3,FALSE)</f>
        <v>Ft</v>
      </c>
      <c r="L445">
        <f>VLOOKUP($E445,Table1[],4,FALSE)</f>
        <v>133</v>
      </c>
      <c r="M445">
        <f>VLOOKUP($E445,Table1[],5,FALSE)</f>
        <v>155.61000000000001</v>
      </c>
      <c r="N445">
        <f t="shared" si="32"/>
        <v>1596</v>
      </c>
      <c r="O445">
        <f t="shared" si="33"/>
        <v>1736.6076</v>
      </c>
      <c r="P445">
        <f t="shared" si="34"/>
        <v>140.60760000000005</v>
      </c>
    </row>
    <row r="446" spans="2:16" x14ac:dyDescent="0.25">
      <c r="B446" s="4">
        <v>44813</v>
      </c>
      <c r="C446" s="5">
        <f t="shared" si="30"/>
        <v>2022</v>
      </c>
      <c r="D446" s="5">
        <f t="shared" si="31"/>
        <v>3</v>
      </c>
      <c r="E446" s="5" t="s">
        <v>53</v>
      </c>
      <c r="F446" t="str">
        <f>VLOOKUP(E446,Table1[],2,FALSE)</f>
        <v>Category05</v>
      </c>
      <c r="G446" s="5">
        <v>9</v>
      </c>
      <c r="H446" s="5" t="s">
        <v>65</v>
      </c>
      <c r="I446" s="5" t="s">
        <v>63</v>
      </c>
      <c r="J446" s="6" cm="1">
        <f t="array" ref="J446">_xlfn.IFS(G446&gt;=10,7%,G446&gt;=7,5%,G446&lt;7,0%)</f>
        <v>0.05</v>
      </c>
      <c r="K446" t="str">
        <f>VLOOKUP($E446,Table1[],3,FALSE)</f>
        <v>Ft</v>
      </c>
      <c r="L446">
        <f>VLOOKUP($E446,Table1[],4,FALSE)</f>
        <v>138</v>
      </c>
      <c r="M446">
        <f>VLOOKUP($E446,Table1[],5,FALSE)</f>
        <v>173.88</v>
      </c>
      <c r="N446">
        <f t="shared" si="32"/>
        <v>1242</v>
      </c>
      <c r="O446">
        <f t="shared" si="33"/>
        <v>1486.674</v>
      </c>
      <c r="P446">
        <f t="shared" si="34"/>
        <v>244.67399999999998</v>
      </c>
    </row>
    <row r="447" spans="2:16" x14ac:dyDescent="0.25">
      <c r="B447" s="4">
        <v>44813</v>
      </c>
      <c r="C447" s="5">
        <f t="shared" si="30"/>
        <v>2022</v>
      </c>
      <c r="D447" s="5">
        <f t="shared" si="31"/>
        <v>3</v>
      </c>
      <c r="E447" s="5" t="s">
        <v>8</v>
      </c>
      <c r="F447" t="str">
        <f>VLOOKUP(E447,Table1[],2,FALSE)</f>
        <v>Category01</v>
      </c>
      <c r="G447" s="5">
        <v>3</v>
      </c>
      <c r="H447" s="5" t="s">
        <v>65</v>
      </c>
      <c r="I447" s="5" t="s">
        <v>63</v>
      </c>
      <c r="J447" s="6" cm="1">
        <f t="array" ref="J447">_xlfn.IFS(G447&gt;=10,7%,G447&gt;=7,5%,G447&lt;7,0%)</f>
        <v>0</v>
      </c>
      <c r="K447" t="str">
        <f>VLOOKUP($E447,Table1[],3,FALSE)</f>
        <v>Kg</v>
      </c>
      <c r="L447">
        <f>VLOOKUP($E447,Table1[],4,FALSE)</f>
        <v>71</v>
      </c>
      <c r="M447">
        <f>VLOOKUP($E447,Table1[],5,FALSE)</f>
        <v>80.94</v>
      </c>
      <c r="N447">
        <f t="shared" si="32"/>
        <v>213</v>
      </c>
      <c r="O447">
        <f t="shared" si="33"/>
        <v>242.82</v>
      </c>
      <c r="P447">
        <f t="shared" si="34"/>
        <v>29.819999999999993</v>
      </c>
    </row>
    <row r="448" spans="2:16" x14ac:dyDescent="0.25">
      <c r="B448" s="4">
        <v>44814</v>
      </c>
      <c r="C448" s="5">
        <f t="shared" si="30"/>
        <v>2022</v>
      </c>
      <c r="D448" s="5">
        <f t="shared" si="31"/>
        <v>3</v>
      </c>
      <c r="E448" s="5" t="s">
        <v>46</v>
      </c>
      <c r="F448" t="str">
        <f>VLOOKUP(E448,Table1[],2,FALSE)</f>
        <v>Category04</v>
      </c>
      <c r="G448" s="5">
        <v>15</v>
      </c>
      <c r="H448" s="5" t="s">
        <v>63</v>
      </c>
      <c r="I448" s="5" t="s">
        <v>64</v>
      </c>
      <c r="J448" s="6" cm="1">
        <f t="array" ref="J448">_xlfn.IFS(G448&gt;=10,7%,G448&gt;=7,5%,G448&lt;7,0%)</f>
        <v>7.0000000000000007E-2</v>
      </c>
      <c r="K448" t="str">
        <f>VLOOKUP($E448,Table1[],3,FALSE)</f>
        <v>No.</v>
      </c>
      <c r="L448">
        <f>VLOOKUP($E448,Table1[],4,FALSE)</f>
        <v>5</v>
      </c>
      <c r="M448">
        <f>VLOOKUP($E448,Table1[],5,FALSE)</f>
        <v>6.7</v>
      </c>
      <c r="N448">
        <f t="shared" si="32"/>
        <v>75</v>
      </c>
      <c r="O448">
        <f t="shared" si="33"/>
        <v>93.465000000000003</v>
      </c>
      <c r="P448">
        <f t="shared" si="34"/>
        <v>18.465000000000003</v>
      </c>
    </row>
    <row r="449" spans="2:16" x14ac:dyDescent="0.25">
      <c r="B449" s="4">
        <v>44814</v>
      </c>
      <c r="C449" s="5">
        <f t="shared" si="30"/>
        <v>2022</v>
      </c>
      <c r="D449" s="5">
        <f t="shared" si="31"/>
        <v>3</v>
      </c>
      <c r="E449" s="5" t="s">
        <v>50</v>
      </c>
      <c r="F449" t="str">
        <f>VLOOKUP(E449,Table1[],2,FALSE)</f>
        <v>Category05</v>
      </c>
      <c r="G449" s="5">
        <v>4</v>
      </c>
      <c r="H449" s="5" t="s">
        <v>65</v>
      </c>
      <c r="I449" s="5" t="s">
        <v>64</v>
      </c>
      <c r="J449" s="6" cm="1">
        <f t="array" ref="J449">_xlfn.IFS(G449&gt;=10,7%,G449&gt;=7,5%,G449&lt;7,0%)</f>
        <v>0</v>
      </c>
      <c r="K449" t="str">
        <f>VLOOKUP($E449,Table1[],3,FALSE)</f>
        <v>Kg</v>
      </c>
      <c r="L449">
        <f>VLOOKUP($E449,Table1[],4,FALSE)</f>
        <v>72</v>
      </c>
      <c r="M449">
        <f>VLOOKUP($E449,Table1[],5,FALSE)</f>
        <v>79.92</v>
      </c>
      <c r="N449">
        <f t="shared" si="32"/>
        <v>288</v>
      </c>
      <c r="O449">
        <f t="shared" si="33"/>
        <v>319.68</v>
      </c>
      <c r="P449">
        <f t="shared" si="34"/>
        <v>31.680000000000007</v>
      </c>
    </row>
    <row r="450" spans="2:16" x14ac:dyDescent="0.25">
      <c r="B450" s="4">
        <v>44818</v>
      </c>
      <c r="C450" s="5">
        <f t="shared" si="30"/>
        <v>2022</v>
      </c>
      <c r="D450" s="5">
        <f t="shared" si="31"/>
        <v>3</v>
      </c>
      <c r="E450" s="5" t="s">
        <v>40</v>
      </c>
      <c r="F450" t="str">
        <f>VLOOKUP(E450,Table1[],2,FALSE)</f>
        <v>Category04</v>
      </c>
      <c r="G450" s="5">
        <v>3</v>
      </c>
      <c r="H450" s="5" t="s">
        <v>65</v>
      </c>
      <c r="I450" s="5" t="s">
        <v>64</v>
      </c>
      <c r="J450" s="6" cm="1">
        <f t="array" ref="J450">_xlfn.IFS(G450&gt;=10,7%,G450&gt;=7,5%,G450&lt;7,0%)</f>
        <v>0</v>
      </c>
      <c r="K450" t="str">
        <f>VLOOKUP($E450,Table1[],3,FALSE)</f>
        <v>Lt</v>
      </c>
      <c r="L450">
        <f>VLOOKUP($E450,Table1[],4,FALSE)</f>
        <v>47</v>
      </c>
      <c r="M450">
        <f>VLOOKUP($E450,Table1[],5,FALSE)</f>
        <v>53.11</v>
      </c>
      <c r="N450">
        <f t="shared" si="32"/>
        <v>141</v>
      </c>
      <c r="O450">
        <f t="shared" si="33"/>
        <v>159.32999999999998</v>
      </c>
      <c r="P450">
        <f t="shared" si="34"/>
        <v>18.329999999999984</v>
      </c>
    </row>
    <row r="451" spans="2:16" x14ac:dyDescent="0.25">
      <c r="B451" s="4">
        <v>44819</v>
      </c>
      <c r="C451" s="5">
        <f t="shared" si="30"/>
        <v>2022</v>
      </c>
      <c r="D451" s="5">
        <f t="shared" si="31"/>
        <v>3</v>
      </c>
      <c r="E451" s="5" t="s">
        <v>48</v>
      </c>
      <c r="F451" t="str">
        <f>VLOOKUP(E451,Table1[],2,FALSE)</f>
        <v>Category05</v>
      </c>
      <c r="G451" s="5">
        <v>15</v>
      </c>
      <c r="H451" s="5" t="s">
        <v>63</v>
      </c>
      <c r="I451" s="5" t="s">
        <v>63</v>
      </c>
      <c r="J451" s="6" cm="1">
        <f t="array" ref="J451">_xlfn.IFS(G451&gt;=10,7%,G451&gt;=7,5%,G451&lt;7,0%)</f>
        <v>7.0000000000000007E-2</v>
      </c>
      <c r="K451" t="str">
        <f>VLOOKUP($E451,Table1[],3,FALSE)</f>
        <v>Kg</v>
      </c>
      <c r="L451">
        <f>VLOOKUP($E451,Table1[],4,FALSE)</f>
        <v>67</v>
      </c>
      <c r="M451">
        <f>VLOOKUP($E451,Table1[],5,FALSE)</f>
        <v>85.76</v>
      </c>
      <c r="N451">
        <f t="shared" si="32"/>
        <v>1005</v>
      </c>
      <c r="O451">
        <f t="shared" si="33"/>
        <v>1196.3520000000001</v>
      </c>
      <c r="P451">
        <f t="shared" si="34"/>
        <v>191.35200000000009</v>
      </c>
    </row>
    <row r="452" spans="2:16" x14ac:dyDescent="0.25">
      <c r="B452" s="4">
        <v>44822</v>
      </c>
      <c r="C452" s="5">
        <f t="shared" ref="C452:C515" si="35">YEAR(B452)</f>
        <v>2022</v>
      </c>
      <c r="D452" s="5">
        <f t="shared" ref="D452:D515" si="36">ROUNDUP(MONTH(B452)/3,0)</f>
        <v>3</v>
      </c>
      <c r="E452" s="5" t="s">
        <v>36</v>
      </c>
      <c r="F452" t="str">
        <f>VLOOKUP(E452,Table1[],2,FALSE)</f>
        <v>Category04</v>
      </c>
      <c r="G452" s="5">
        <v>14</v>
      </c>
      <c r="H452" s="5" t="s">
        <v>63</v>
      </c>
      <c r="I452" s="5" t="s">
        <v>64</v>
      </c>
      <c r="J452" s="6" cm="1">
        <f t="array" ref="J452">_xlfn.IFS(G452&gt;=10,7%,G452&gt;=7,5%,G452&lt;7,0%)</f>
        <v>7.0000000000000007E-2</v>
      </c>
      <c r="K452" t="str">
        <f>VLOOKUP($E452,Table1[],3,FALSE)</f>
        <v>No.</v>
      </c>
      <c r="L452">
        <f>VLOOKUP($E452,Table1[],4,FALSE)</f>
        <v>18</v>
      </c>
      <c r="M452">
        <f>VLOOKUP($E452,Table1[],5,FALSE)</f>
        <v>24.66</v>
      </c>
      <c r="N452">
        <f t="shared" ref="N452:N515" si="37">L452*G452</f>
        <v>252</v>
      </c>
      <c r="O452">
        <f t="shared" ref="O452:O515" si="38">(G452*M452)-(G452*M452*J452)</f>
        <v>321.07319999999999</v>
      </c>
      <c r="P452">
        <f t="shared" ref="P452:P515" si="39">O452-N452</f>
        <v>69.073199999999986</v>
      </c>
    </row>
    <row r="453" spans="2:16" x14ac:dyDescent="0.25">
      <c r="B453" s="4">
        <v>44823</v>
      </c>
      <c r="C453" s="5">
        <f t="shared" si="35"/>
        <v>2022</v>
      </c>
      <c r="D453" s="5">
        <f t="shared" si="36"/>
        <v>3</v>
      </c>
      <c r="E453" s="5" t="s">
        <v>44</v>
      </c>
      <c r="F453" t="str">
        <f>VLOOKUP(E453,Table1[],2,FALSE)</f>
        <v>Category04</v>
      </c>
      <c r="G453" s="5">
        <v>8</v>
      </c>
      <c r="H453" s="5" t="s">
        <v>62</v>
      </c>
      <c r="I453" s="5" t="s">
        <v>64</v>
      </c>
      <c r="J453" s="6" cm="1">
        <f t="array" ref="J453">_xlfn.IFS(G453&gt;=10,7%,G453&gt;=7,5%,G453&lt;7,0%)</f>
        <v>0.05</v>
      </c>
      <c r="K453" t="str">
        <f>VLOOKUP($E453,Table1[],3,FALSE)</f>
        <v>Kg</v>
      </c>
      <c r="L453">
        <f>VLOOKUP($E453,Table1[],4,FALSE)</f>
        <v>95</v>
      </c>
      <c r="M453">
        <f>VLOOKUP($E453,Table1[],5,FALSE)</f>
        <v>119.7</v>
      </c>
      <c r="N453">
        <f t="shared" si="37"/>
        <v>760</v>
      </c>
      <c r="O453">
        <f t="shared" si="38"/>
        <v>909.72</v>
      </c>
      <c r="P453">
        <f t="shared" si="39"/>
        <v>149.72000000000003</v>
      </c>
    </row>
    <row r="454" spans="2:16" x14ac:dyDescent="0.25">
      <c r="B454" s="4">
        <v>44824</v>
      </c>
      <c r="C454" s="5">
        <f t="shared" si="35"/>
        <v>2022</v>
      </c>
      <c r="D454" s="5">
        <f t="shared" si="36"/>
        <v>3</v>
      </c>
      <c r="E454" s="5" t="s">
        <v>44</v>
      </c>
      <c r="F454" t="str">
        <f>VLOOKUP(E454,Table1[],2,FALSE)</f>
        <v>Category04</v>
      </c>
      <c r="G454" s="5">
        <v>6</v>
      </c>
      <c r="H454" s="5" t="s">
        <v>65</v>
      </c>
      <c r="I454" s="5" t="s">
        <v>63</v>
      </c>
      <c r="J454" s="6" cm="1">
        <f t="array" ref="J454">_xlfn.IFS(G454&gt;=10,7%,G454&gt;=7,5%,G454&lt;7,0%)</f>
        <v>0</v>
      </c>
      <c r="K454" t="str">
        <f>VLOOKUP($E454,Table1[],3,FALSE)</f>
        <v>Kg</v>
      </c>
      <c r="L454">
        <f>VLOOKUP($E454,Table1[],4,FALSE)</f>
        <v>95</v>
      </c>
      <c r="M454">
        <f>VLOOKUP($E454,Table1[],5,FALSE)</f>
        <v>119.7</v>
      </c>
      <c r="N454">
        <f t="shared" si="37"/>
        <v>570</v>
      </c>
      <c r="O454">
        <f t="shared" si="38"/>
        <v>718.2</v>
      </c>
      <c r="P454">
        <f t="shared" si="39"/>
        <v>148.20000000000005</v>
      </c>
    </row>
    <row r="455" spans="2:16" x14ac:dyDescent="0.25">
      <c r="B455" s="4">
        <v>44824</v>
      </c>
      <c r="C455" s="5">
        <f t="shared" si="35"/>
        <v>2022</v>
      </c>
      <c r="D455" s="5">
        <f t="shared" si="36"/>
        <v>3</v>
      </c>
      <c r="E455" s="5" t="s">
        <v>4</v>
      </c>
      <c r="F455" t="str">
        <f>VLOOKUP(E455,Table1[],2,FALSE)</f>
        <v>Category01</v>
      </c>
      <c r="G455" s="5">
        <v>10</v>
      </c>
      <c r="H455" s="5" t="s">
        <v>65</v>
      </c>
      <c r="I455" s="5" t="s">
        <v>63</v>
      </c>
      <c r="J455" s="6" cm="1">
        <f t="array" ref="J455">_xlfn.IFS(G455&gt;=10,7%,G455&gt;=7,5%,G455&lt;7,0%)</f>
        <v>7.0000000000000007E-2</v>
      </c>
      <c r="K455" t="str">
        <f>VLOOKUP($E455,Table1[],3,FALSE)</f>
        <v>Kg</v>
      </c>
      <c r="L455">
        <f>VLOOKUP($E455,Table1[],4,FALSE)</f>
        <v>98</v>
      </c>
      <c r="M455">
        <f>VLOOKUP($E455,Table1[],5,FALSE)</f>
        <v>103.88</v>
      </c>
      <c r="N455">
        <f t="shared" si="37"/>
        <v>980</v>
      </c>
      <c r="O455">
        <f t="shared" si="38"/>
        <v>966.08399999999995</v>
      </c>
      <c r="P455">
        <f t="shared" si="39"/>
        <v>-13.916000000000054</v>
      </c>
    </row>
    <row r="456" spans="2:16" x14ac:dyDescent="0.25">
      <c r="B456" s="4">
        <v>44825</v>
      </c>
      <c r="C456" s="5">
        <f t="shared" si="35"/>
        <v>2022</v>
      </c>
      <c r="D456" s="5">
        <f t="shared" si="36"/>
        <v>3</v>
      </c>
      <c r="E456" s="5" t="s">
        <v>27</v>
      </c>
      <c r="F456" t="str">
        <f>VLOOKUP(E456,Table1[],2,FALSE)</f>
        <v>Category02</v>
      </c>
      <c r="G456" s="5">
        <v>14</v>
      </c>
      <c r="H456" s="5" t="s">
        <v>63</v>
      </c>
      <c r="I456" s="5" t="s">
        <v>63</v>
      </c>
      <c r="J456" s="6" cm="1">
        <f t="array" ref="J456">_xlfn.IFS(G456&gt;=10,7%,G456&gt;=7,5%,G456&lt;7,0%)</f>
        <v>7.0000000000000007E-2</v>
      </c>
      <c r="K456" t="str">
        <f>VLOOKUP($E456,Table1[],3,FALSE)</f>
        <v>No.</v>
      </c>
      <c r="L456">
        <f>VLOOKUP($E456,Table1[],4,FALSE)</f>
        <v>37</v>
      </c>
      <c r="M456">
        <f>VLOOKUP($E456,Table1[],5,FALSE)</f>
        <v>49.21</v>
      </c>
      <c r="N456">
        <f t="shared" si="37"/>
        <v>518</v>
      </c>
      <c r="O456">
        <f t="shared" si="38"/>
        <v>640.71420000000001</v>
      </c>
      <c r="P456">
        <f t="shared" si="39"/>
        <v>122.71420000000001</v>
      </c>
    </row>
    <row r="457" spans="2:16" x14ac:dyDescent="0.25">
      <c r="B457" s="4">
        <v>44825</v>
      </c>
      <c r="C457" s="5">
        <f t="shared" si="35"/>
        <v>2022</v>
      </c>
      <c r="D457" s="5">
        <f t="shared" si="36"/>
        <v>3</v>
      </c>
      <c r="E457" s="5" t="s">
        <v>36</v>
      </c>
      <c r="F457" t="str">
        <f>VLOOKUP(E457,Table1[],2,FALSE)</f>
        <v>Category04</v>
      </c>
      <c r="G457" s="5">
        <v>5</v>
      </c>
      <c r="H457" s="5" t="s">
        <v>65</v>
      </c>
      <c r="I457" s="5" t="s">
        <v>64</v>
      </c>
      <c r="J457" s="6" cm="1">
        <f t="array" ref="J457">_xlfn.IFS(G457&gt;=10,7%,G457&gt;=7,5%,G457&lt;7,0%)</f>
        <v>0</v>
      </c>
      <c r="K457" t="str">
        <f>VLOOKUP($E457,Table1[],3,FALSE)</f>
        <v>No.</v>
      </c>
      <c r="L457">
        <f>VLOOKUP($E457,Table1[],4,FALSE)</f>
        <v>18</v>
      </c>
      <c r="M457">
        <f>VLOOKUP($E457,Table1[],5,FALSE)</f>
        <v>24.66</v>
      </c>
      <c r="N457">
        <f t="shared" si="37"/>
        <v>90</v>
      </c>
      <c r="O457">
        <f t="shared" si="38"/>
        <v>123.3</v>
      </c>
      <c r="P457">
        <f t="shared" si="39"/>
        <v>33.299999999999997</v>
      </c>
    </row>
    <row r="458" spans="2:16" x14ac:dyDescent="0.25">
      <c r="B458" s="4">
        <v>44826</v>
      </c>
      <c r="C458" s="5">
        <f t="shared" si="35"/>
        <v>2022</v>
      </c>
      <c r="D458" s="5">
        <f t="shared" si="36"/>
        <v>3</v>
      </c>
      <c r="E458" s="5" t="s">
        <v>55</v>
      </c>
      <c r="F458" t="str">
        <f>VLOOKUP(E458,Table1[],2,FALSE)</f>
        <v>Category05</v>
      </c>
      <c r="G458" s="5">
        <v>12</v>
      </c>
      <c r="H458" s="5" t="s">
        <v>63</v>
      </c>
      <c r="I458" s="5" t="s">
        <v>63</v>
      </c>
      <c r="J458" s="6" cm="1">
        <f t="array" ref="J458">_xlfn.IFS(G458&gt;=10,7%,G458&gt;=7,5%,G458&lt;7,0%)</f>
        <v>7.0000000000000007E-2</v>
      </c>
      <c r="K458" t="str">
        <f>VLOOKUP($E458,Table1[],3,FALSE)</f>
        <v>Kg</v>
      </c>
      <c r="L458">
        <f>VLOOKUP($E458,Table1[],4,FALSE)</f>
        <v>67</v>
      </c>
      <c r="M458">
        <f>VLOOKUP($E458,Table1[],5,FALSE)</f>
        <v>83.08</v>
      </c>
      <c r="N458">
        <f t="shared" si="37"/>
        <v>804</v>
      </c>
      <c r="O458">
        <f t="shared" si="38"/>
        <v>927.17280000000005</v>
      </c>
      <c r="P458">
        <f t="shared" si="39"/>
        <v>123.17280000000005</v>
      </c>
    </row>
    <row r="459" spans="2:16" x14ac:dyDescent="0.25">
      <c r="B459" s="4">
        <v>44827</v>
      </c>
      <c r="C459" s="5">
        <f t="shared" si="35"/>
        <v>2022</v>
      </c>
      <c r="D459" s="5">
        <f t="shared" si="36"/>
        <v>3</v>
      </c>
      <c r="E459" s="5" t="s">
        <v>21</v>
      </c>
      <c r="F459" t="str">
        <f>VLOOKUP(E459,Table1[],2,FALSE)</f>
        <v>Category02</v>
      </c>
      <c r="G459" s="5">
        <v>12</v>
      </c>
      <c r="H459" s="5" t="s">
        <v>65</v>
      </c>
      <c r="I459" s="5" t="s">
        <v>63</v>
      </c>
      <c r="J459" s="6" cm="1">
        <f t="array" ref="J459">_xlfn.IFS(G459&gt;=10,7%,G459&gt;=7,5%,G459&lt;7,0%)</f>
        <v>7.0000000000000007E-2</v>
      </c>
      <c r="K459" t="str">
        <f>VLOOKUP($E459,Table1[],3,FALSE)</f>
        <v>Kg</v>
      </c>
      <c r="L459">
        <f>VLOOKUP($E459,Table1[],4,FALSE)</f>
        <v>73</v>
      </c>
      <c r="M459">
        <f>VLOOKUP($E459,Table1[],5,FALSE)</f>
        <v>94.17</v>
      </c>
      <c r="N459">
        <f t="shared" si="37"/>
        <v>876</v>
      </c>
      <c r="O459">
        <f t="shared" si="38"/>
        <v>1050.9371999999998</v>
      </c>
      <c r="P459">
        <f t="shared" si="39"/>
        <v>174.93719999999985</v>
      </c>
    </row>
    <row r="460" spans="2:16" x14ac:dyDescent="0.25">
      <c r="B460" s="4">
        <v>44828</v>
      </c>
      <c r="C460" s="5">
        <f t="shared" si="35"/>
        <v>2022</v>
      </c>
      <c r="D460" s="5">
        <f t="shared" si="36"/>
        <v>3</v>
      </c>
      <c r="E460" s="5" t="s">
        <v>43</v>
      </c>
      <c r="F460" t="str">
        <f>VLOOKUP(E460,Table1[],2,FALSE)</f>
        <v>Category04</v>
      </c>
      <c r="G460" s="5">
        <v>14</v>
      </c>
      <c r="H460" s="5" t="s">
        <v>65</v>
      </c>
      <c r="I460" s="5" t="s">
        <v>63</v>
      </c>
      <c r="J460" s="6" cm="1">
        <f t="array" ref="J460">_xlfn.IFS(G460&gt;=10,7%,G460&gt;=7,5%,G460&lt;7,0%)</f>
        <v>7.0000000000000007E-2</v>
      </c>
      <c r="K460" t="str">
        <f>VLOOKUP($E460,Table1[],3,FALSE)</f>
        <v>Kg</v>
      </c>
      <c r="L460">
        <f>VLOOKUP($E460,Table1[],4,FALSE)</f>
        <v>89</v>
      </c>
      <c r="M460">
        <f>VLOOKUP($E460,Table1[],5,FALSE)</f>
        <v>117.48</v>
      </c>
      <c r="N460">
        <f t="shared" si="37"/>
        <v>1246</v>
      </c>
      <c r="O460">
        <f t="shared" si="38"/>
        <v>1529.5896</v>
      </c>
      <c r="P460">
        <f t="shared" si="39"/>
        <v>283.58960000000002</v>
      </c>
    </row>
    <row r="461" spans="2:16" x14ac:dyDescent="0.25">
      <c r="B461" s="4">
        <v>44828</v>
      </c>
      <c r="C461" s="5">
        <f t="shared" si="35"/>
        <v>2022</v>
      </c>
      <c r="D461" s="5">
        <f t="shared" si="36"/>
        <v>3</v>
      </c>
      <c r="E461" s="5" t="s">
        <v>43</v>
      </c>
      <c r="F461" t="str">
        <f>VLOOKUP(E461,Table1[],2,FALSE)</f>
        <v>Category04</v>
      </c>
      <c r="G461" s="5">
        <v>8</v>
      </c>
      <c r="H461" s="5" t="s">
        <v>65</v>
      </c>
      <c r="I461" s="5" t="s">
        <v>64</v>
      </c>
      <c r="J461" s="6" cm="1">
        <f t="array" ref="J461">_xlfn.IFS(G461&gt;=10,7%,G461&gt;=7,5%,G461&lt;7,0%)</f>
        <v>0.05</v>
      </c>
      <c r="K461" t="str">
        <f>VLOOKUP($E461,Table1[],3,FALSE)</f>
        <v>Kg</v>
      </c>
      <c r="L461">
        <f>VLOOKUP($E461,Table1[],4,FALSE)</f>
        <v>89</v>
      </c>
      <c r="M461">
        <f>VLOOKUP($E461,Table1[],5,FALSE)</f>
        <v>117.48</v>
      </c>
      <c r="N461">
        <f t="shared" si="37"/>
        <v>712</v>
      </c>
      <c r="O461">
        <f t="shared" si="38"/>
        <v>892.84800000000007</v>
      </c>
      <c r="P461">
        <f t="shared" si="39"/>
        <v>180.84800000000007</v>
      </c>
    </row>
    <row r="462" spans="2:16" x14ac:dyDescent="0.25">
      <c r="B462" s="4">
        <v>44831</v>
      </c>
      <c r="C462" s="5">
        <f t="shared" si="35"/>
        <v>2022</v>
      </c>
      <c r="D462" s="5">
        <f t="shared" si="36"/>
        <v>3</v>
      </c>
      <c r="E462" s="5" t="s">
        <v>47</v>
      </c>
      <c r="F462" t="str">
        <f>VLOOKUP(E462,Table1[],2,FALSE)</f>
        <v>Category04</v>
      </c>
      <c r="G462" s="5">
        <v>4</v>
      </c>
      <c r="H462" s="5" t="s">
        <v>65</v>
      </c>
      <c r="I462" s="5" t="s">
        <v>64</v>
      </c>
      <c r="J462" s="6" cm="1">
        <f t="array" ref="J462">_xlfn.IFS(G462&gt;=10,7%,G462&gt;=7,5%,G462&lt;7,0%)</f>
        <v>0</v>
      </c>
      <c r="K462" t="str">
        <f>VLOOKUP($E462,Table1[],3,FALSE)</f>
        <v>Kg</v>
      </c>
      <c r="L462">
        <f>VLOOKUP($E462,Table1[],4,FALSE)</f>
        <v>90</v>
      </c>
      <c r="M462">
        <f>VLOOKUP($E462,Table1[],5,FALSE)</f>
        <v>96.3</v>
      </c>
      <c r="N462">
        <f t="shared" si="37"/>
        <v>360</v>
      </c>
      <c r="O462">
        <f t="shared" si="38"/>
        <v>385.2</v>
      </c>
      <c r="P462">
        <f t="shared" si="39"/>
        <v>25.199999999999989</v>
      </c>
    </row>
    <row r="463" spans="2:16" x14ac:dyDescent="0.25">
      <c r="B463" s="4">
        <v>44831</v>
      </c>
      <c r="C463" s="5">
        <f t="shared" si="35"/>
        <v>2022</v>
      </c>
      <c r="D463" s="5">
        <f t="shared" si="36"/>
        <v>3</v>
      </c>
      <c r="E463" s="5" t="s">
        <v>56</v>
      </c>
      <c r="F463" t="str">
        <f>VLOOKUP(E463,Table1[],2,FALSE)</f>
        <v>Category05</v>
      </c>
      <c r="G463" s="5">
        <v>9</v>
      </c>
      <c r="H463" s="5" t="s">
        <v>65</v>
      </c>
      <c r="I463" s="5" t="s">
        <v>64</v>
      </c>
      <c r="J463" s="6" cm="1">
        <f t="array" ref="J463">_xlfn.IFS(G463&gt;=10,7%,G463&gt;=7,5%,G463&lt;7,0%)</f>
        <v>0.05</v>
      </c>
      <c r="K463" t="str">
        <f>VLOOKUP($E463,Table1[],3,FALSE)</f>
        <v>Kg</v>
      </c>
      <c r="L463">
        <f>VLOOKUP($E463,Table1[],4,FALSE)</f>
        <v>76</v>
      </c>
      <c r="M463">
        <f>VLOOKUP($E463,Table1[],5,FALSE)</f>
        <v>82.08</v>
      </c>
      <c r="N463">
        <f t="shared" si="37"/>
        <v>684</v>
      </c>
      <c r="O463">
        <f t="shared" si="38"/>
        <v>701.78399999999999</v>
      </c>
      <c r="P463">
        <f t="shared" si="39"/>
        <v>17.783999999999992</v>
      </c>
    </row>
    <row r="464" spans="2:16" x14ac:dyDescent="0.25">
      <c r="B464" s="4">
        <v>44831</v>
      </c>
      <c r="C464" s="5">
        <f t="shared" si="35"/>
        <v>2022</v>
      </c>
      <c r="D464" s="5">
        <f t="shared" si="36"/>
        <v>3</v>
      </c>
      <c r="E464" s="5" t="s">
        <v>50</v>
      </c>
      <c r="F464" t="str">
        <f>VLOOKUP(E464,Table1[],2,FALSE)</f>
        <v>Category05</v>
      </c>
      <c r="G464" s="5">
        <v>3</v>
      </c>
      <c r="H464" s="5" t="s">
        <v>62</v>
      </c>
      <c r="I464" s="5" t="s">
        <v>64</v>
      </c>
      <c r="J464" s="6" cm="1">
        <f t="array" ref="J464">_xlfn.IFS(G464&gt;=10,7%,G464&gt;=7,5%,G464&lt;7,0%)</f>
        <v>0</v>
      </c>
      <c r="K464" t="str">
        <f>VLOOKUP($E464,Table1[],3,FALSE)</f>
        <v>Kg</v>
      </c>
      <c r="L464">
        <f>VLOOKUP($E464,Table1[],4,FALSE)</f>
        <v>72</v>
      </c>
      <c r="M464">
        <f>VLOOKUP($E464,Table1[],5,FALSE)</f>
        <v>79.92</v>
      </c>
      <c r="N464">
        <f t="shared" si="37"/>
        <v>216</v>
      </c>
      <c r="O464">
        <f t="shared" si="38"/>
        <v>239.76</v>
      </c>
      <c r="P464">
        <f t="shared" si="39"/>
        <v>23.759999999999991</v>
      </c>
    </row>
    <row r="465" spans="2:16" x14ac:dyDescent="0.25">
      <c r="B465" s="4">
        <v>44833</v>
      </c>
      <c r="C465" s="5">
        <f t="shared" si="35"/>
        <v>2022</v>
      </c>
      <c r="D465" s="5">
        <f t="shared" si="36"/>
        <v>3</v>
      </c>
      <c r="E465" s="5" t="s">
        <v>45</v>
      </c>
      <c r="F465" t="str">
        <f>VLOOKUP(E465,Table1[],2,FALSE)</f>
        <v>Category04</v>
      </c>
      <c r="G465" s="5">
        <v>13</v>
      </c>
      <c r="H465" s="5" t="s">
        <v>65</v>
      </c>
      <c r="I465" s="5" t="s">
        <v>63</v>
      </c>
      <c r="J465" s="6" cm="1">
        <f t="array" ref="J465">_xlfn.IFS(G465&gt;=10,7%,G465&gt;=7,5%,G465&lt;7,0%)</f>
        <v>7.0000000000000007E-2</v>
      </c>
      <c r="K465" t="str">
        <f>VLOOKUP($E465,Table1[],3,FALSE)</f>
        <v>Lt</v>
      </c>
      <c r="L465">
        <f>VLOOKUP($E465,Table1[],4,FALSE)</f>
        <v>55</v>
      </c>
      <c r="M465">
        <f>VLOOKUP($E465,Table1[],5,FALSE)</f>
        <v>58.3</v>
      </c>
      <c r="N465">
        <f t="shared" si="37"/>
        <v>715</v>
      </c>
      <c r="O465">
        <f t="shared" si="38"/>
        <v>704.84699999999998</v>
      </c>
      <c r="P465">
        <f t="shared" si="39"/>
        <v>-10.15300000000002</v>
      </c>
    </row>
    <row r="466" spans="2:16" x14ac:dyDescent="0.25">
      <c r="B466" s="4">
        <v>44837</v>
      </c>
      <c r="C466" s="5">
        <f t="shared" si="35"/>
        <v>2022</v>
      </c>
      <c r="D466" s="5">
        <f t="shared" si="36"/>
        <v>4</v>
      </c>
      <c r="E466" s="5" t="s">
        <v>20</v>
      </c>
      <c r="F466" t="str">
        <f>VLOOKUP(E466,Table1[],2,FALSE)</f>
        <v>Category02</v>
      </c>
      <c r="G466" s="5">
        <v>5</v>
      </c>
      <c r="H466" s="5" t="s">
        <v>65</v>
      </c>
      <c r="I466" s="5" t="s">
        <v>64</v>
      </c>
      <c r="J466" s="6" cm="1">
        <f t="array" ref="J466">_xlfn.IFS(G466&gt;=10,7%,G466&gt;=7,5%,G466&lt;7,0%)</f>
        <v>0</v>
      </c>
      <c r="K466" t="str">
        <f>VLOOKUP($E466,Table1[],3,FALSE)</f>
        <v>Lt</v>
      </c>
      <c r="L466">
        <f>VLOOKUP($E466,Table1[],4,FALSE)</f>
        <v>44</v>
      </c>
      <c r="M466">
        <f>VLOOKUP($E466,Table1[],5,FALSE)</f>
        <v>48.4</v>
      </c>
      <c r="N466">
        <f t="shared" si="37"/>
        <v>220</v>
      </c>
      <c r="O466">
        <f t="shared" si="38"/>
        <v>242</v>
      </c>
      <c r="P466">
        <f t="shared" si="39"/>
        <v>22</v>
      </c>
    </row>
    <row r="467" spans="2:16" x14ac:dyDescent="0.25">
      <c r="B467" s="4">
        <v>44838</v>
      </c>
      <c r="C467" s="5">
        <f t="shared" si="35"/>
        <v>2022</v>
      </c>
      <c r="D467" s="5">
        <f t="shared" si="36"/>
        <v>4</v>
      </c>
      <c r="E467" s="5" t="s">
        <v>14</v>
      </c>
      <c r="F467" t="str">
        <f>VLOOKUP(E467,Table1[],2,FALSE)</f>
        <v>Category01</v>
      </c>
      <c r="G467" s="5">
        <v>15</v>
      </c>
      <c r="H467" s="5" t="s">
        <v>65</v>
      </c>
      <c r="I467" s="5" t="s">
        <v>63</v>
      </c>
      <c r="J467" s="6" cm="1">
        <f t="array" ref="J467">_xlfn.IFS(G467&gt;=10,7%,G467&gt;=7,5%,G467&lt;7,0%)</f>
        <v>7.0000000000000007E-2</v>
      </c>
      <c r="K467" t="str">
        <f>VLOOKUP($E467,Table1[],3,FALSE)</f>
        <v>Lt</v>
      </c>
      <c r="L467">
        <f>VLOOKUP($E467,Table1[],4,FALSE)</f>
        <v>43</v>
      </c>
      <c r="M467">
        <f>VLOOKUP($E467,Table1[],5,FALSE)</f>
        <v>47.730000000000004</v>
      </c>
      <c r="N467">
        <f t="shared" si="37"/>
        <v>645</v>
      </c>
      <c r="O467">
        <f t="shared" si="38"/>
        <v>665.83350000000007</v>
      </c>
      <c r="P467">
        <f t="shared" si="39"/>
        <v>20.833500000000072</v>
      </c>
    </row>
    <row r="468" spans="2:16" x14ac:dyDescent="0.25">
      <c r="B468" s="4">
        <v>44840</v>
      </c>
      <c r="C468" s="5">
        <f t="shared" si="35"/>
        <v>2022</v>
      </c>
      <c r="D468" s="5">
        <f t="shared" si="36"/>
        <v>4</v>
      </c>
      <c r="E468" s="5" t="s">
        <v>46</v>
      </c>
      <c r="F468" t="str">
        <f>VLOOKUP(E468,Table1[],2,FALSE)</f>
        <v>Category04</v>
      </c>
      <c r="G468" s="5">
        <v>1</v>
      </c>
      <c r="H468" s="5" t="s">
        <v>65</v>
      </c>
      <c r="I468" s="5" t="s">
        <v>63</v>
      </c>
      <c r="J468" s="6" cm="1">
        <f t="array" ref="J468">_xlfn.IFS(G468&gt;=10,7%,G468&gt;=7,5%,G468&lt;7,0%)</f>
        <v>0</v>
      </c>
      <c r="K468" t="str">
        <f>VLOOKUP($E468,Table1[],3,FALSE)</f>
        <v>No.</v>
      </c>
      <c r="L468">
        <f>VLOOKUP($E468,Table1[],4,FALSE)</f>
        <v>5</v>
      </c>
      <c r="M468">
        <f>VLOOKUP($E468,Table1[],5,FALSE)</f>
        <v>6.7</v>
      </c>
      <c r="N468">
        <f t="shared" si="37"/>
        <v>5</v>
      </c>
      <c r="O468">
        <f t="shared" si="38"/>
        <v>6.7</v>
      </c>
      <c r="P468">
        <f t="shared" si="39"/>
        <v>1.7000000000000002</v>
      </c>
    </row>
    <row r="469" spans="2:16" x14ac:dyDescent="0.25">
      <c r="B469" s="4">
        <v>44843</v>
      </c>
      <c r="C469" s="5">
        <f t="shared" si="35"/>
        <v>2022</v>
      </c>
      <c r="D469" s="5">
        <f t="shared" si="36"/>
        <v>4</v>
      </c>
      <c r="E469" s="5" t="s">
        <v>50</v>
      </c>
      <c r="F469" t="str">
        <f>VLOOKUP(E469,Table1[],2,FALSE)</f>
        <v>Category05</v>
      </c>
      <c r="G469" s="5">
        <v>14</v>
      </c>
      <c r="H469" s="5" t="s">
        <v>63</v>
      </c>
      <c r="I469" s="5" t="s">
        <v>63</v>
      </c>
      <c r="J469" s="6" cm="1">
        <f t="array" ref="J469">_xlfn.IFS(G469&gt;=10,7%,G469&gt;=7,5%,G469&lt;7,0%)</f>
        <v>7.0000000000000007E-2</v>
      </c>
      <c r="K469" t="str">
        <f>VLOOKUP($E469,Table1[],3,FALSE)</f>
        <v>Kg</v>
      </c>
      <c r="L469">
        <f>VLOOKUP($E469,Table1[],4,FALSE)</f>
        <v>72</v>
      </c>
      <c r="M469">
        <f>VLOOKUP($E469,Table1[],5,FALSE)</f>
        <v>79.92</v>
      </c>
      <c r="N469">
        <f t="shared" si="37"/>
        <v>1008</v>
      </c>
      <c r="O469">
        <f t="shared" si="38"/>
        <v>1040.5584000000001</v>
      </c>
      <c r="P469">
        <f t="shared" si="39"/>
        <v>32.55840000000012</v>
      </c>
    </row>
    <row r="470" spans="2:16" x14ac:dyDescent="0.25">
      <c r="B470" s="4">
        <v>44844</v>
      </c>
      <c r="C470" s="5">
        <f t="shared" si="35"/>
        <v>2022</v>
      </c>
      <c r="D470" s="5">
        <f t="shared" si="36"/>
        <v>4</v>
      </c>
      <c r="E470" s="5" t="s">
        <v>28</v>
      </c>
      <c r="F470" t="str">
        <f>VLOOKUP(E470,Table1[],2,FALSE)</f>
        <v>Category02</v>
      </c>
      <c r="G470" s="5">
        <v>9</v>
      </c>
      <c r="H470" s="5" t="s">
        <v>65</v>
      </c>
      <c r="I470" s="5" t="s">
        <v>63</v>
      </c>
      <c r="J470" s="6" cm="1">
        <f t="array" ref="J470">_xlfn.IFS(G470&gt;=10,7%,G470&gt;=7,5%,G470&lt;7,0%)</f>
        <v>0.05</v>
      </c>
      <c r="K470" t="str">
        <f>VLOOKUP($E470,Table1[],3,FALSE)</f>
        <v>Ft</v>
      </c>
      <c r="L470">
        <f>VLOOKUP($E470,Table1[],4,FALSE)</f>
        <v>150</v>
      </c>
      <c r="M470">
        <f>VLOOKUP($E470,Table1[],5,FALSE)</f>
        <v>210</v>
      </c>
      <c r="N470">
        <f t="shared" si="37"/>
        <v>1350</v>
      </c>
      <c r="O470">
        <f t="shared" si="38"/>
        <v>1795.5</v>
      </c>
      <c r="P470">
        <f t="shared" si="39"/>
        <v>445.5</v>
      </c>
    </row>
    <row r="471" spans="2:16" x14ac:dyDescent="0.25">
      <c r="B471" s="4">
        <v>44844</v>
      </c>
      <c r="C471" s="5">
        <f t="shared" si="35"/>
        <v>2022</v>
      </c>
      <c r="D471" s="5">
        <f t="shared" si="36"/>
        <v>4</v>
      </c>
      <c r="E471" s="5" t="s">
        <v>56</v>
      </c>
      <c r="F471" t="str">
        <f>VLOOKUP(E471,Table1[],2,FALSE)</f>
        <v>Category05</v>
      </c>
      <c r="G471" s="5">
        <v>12</v>
      </c>
      <c r="H471" s="5" t="s">
        <v>63</v>
      </c>
      <c r="I471" s="5" t="s">
        <v>63</v>
      </c>
      <c r="J471" s="6" cm="1">
        <f t="array" ref="J471">_xlfn.IFS(G471&gt;=10,7%,G471&gt;=7,5%,G471&lt;7,0%)</f>
        <v>7.0000000000000007E-2</v>
      </c>
      <c r="K471" t="str">
        <f>VLOOKUP($E471,Table1[],3,FALSE)</f>
        <v>Kg</v>
      </c>
      <c r="L471">
        <f>VLOOKUP($E471,Table1[],4,FALSE)</f>
        <v>76</v>
      </c>
      <c r="M471">
        <f>VLOOKUP($E471,Table1[],5,FALSE)</f>
        <v>82.08</v>
      </c>
      <c r="N471">
        <f t="shared" si="37"/>
        <v>912</v>
      </c>
      <c r="O471">
        <f t="shared" si="38"/>
        <v>916.01279999999997</v>
      </c>
      <c r="P471">
        <f t="shared" si="39"/>
        <v>4.0127999999999702</v>
      </c>
    </row>
    <row r="472" spans="2:16" x14ac:dyDescent="0.25">
      <c r="B472" s="4">
        <v>44845</v>
      </c>
      <c r="C472" s="5">
        <f t="shared" si="35"/>
        <v>2022</v>
      </c>
      <c r="D472" s="5">
        <f t="shared" si="36"/>
        <v>4</v>
      </c>
      <c r="E472" s="5" t="s">
        <v>15</v>
      </c>
      <c r="F472" t="str">
        <f>VLOOKUP(E472,Table1[],2,FALSE)</f>
        <v>Category01</v>
      </c>
      <c r="G472" s="5">
        <v>10</v>
      </c>
      <c r="H472" s="5" t="s">
        <v>65</v>
      </c>
      <c r="I472" s="5" t="s">
        <v>63</v>
      </c>
      <c r="J472" s="6" cm="1">
        <f t="array" ref="J472">_xlfn.IFS(G472&gt;=10,7%,G472&gt;=7,5%,G472&lt;7,0%)</f>
        <v>7.0000000000000007E-2</v>
      </c>
      <c r="K472" t="str">
        <f>VLOOKUP($E472,Table1[],3,FALSE)</f>
        <v>Kg</v>
      </c>
      <c r="L472">
        <f>VLOOKUP($E472,Table1[],4,FALSE)</f>
        <v>83</v>
      </c>
      <c r="M472">
        <f>VLOOKUP($E472,Table1[],5,FALSE)</f>
        <v>94.62</v>
      </c>
      <c r="N472">
        <f t="shared" si="37"/>
        <v>830</v>
      </c>
      <c r="O472">
        <f t="shared" si="38"/>
        <v>879.96600000000001</v>
      </c>
      <c r="P472">
        <f t="shared" si="39"/>
        <v>49.966000000000008</v>
      </c>
    </row>
    <row r="473" spans="2:16" x14ac:dyDescent="0.25">
      <c r="B473" s="4">
        <v>44847</v>
      </c>
      <c r="C473" s="5">
        <f t="shared" si="35"/>
        <v>2022</v>
      </c>
      <c r="D473" s="5">
        <f t="shared" si="36"/>
        <v>4</v>
      </c>
      <c r="E473" s="5" t="s">
        <v>7</v>
      </c>
      <c r="F473" t="str">
        <f>VLOOKUP(E473,Table1[],2,FALSE)</f>
        <v>Category01</v>
      </c>
      <c r="G473" s="5">
        <v>15</v>
      </c>
      <c r="H473" s="5" t="s">
        <v>63</v>
      </c>
      <c r="I473" s="5" t="s">
        <v>63</v>
      </c>
      <c r="J473" s="6" cm="1">
        <f t="array" ref="J473">_xlfn.IFS(G473&gt;=10,7%,G473&gt;=7,5%,G473&lt;7,0%)</f>
        <v>7.0000000000000007E-2</v>
      </c>
      <c r="K473" t="str">
        <f>VLOOKUP($E473,Table1[],3,FALSE)</f>
        <v>Kg</v>
      </c>
      <c r="L473">
        <f>VLOOKUP($E473,Table1[],4,FALSE)</f>
        <v>105</v>
      </c>
      <c r="M473">
        <f>VLOOKUP($E473,Table1[],5,FALSE)</f>
        <v>142.80000000000001</v>
      </c>
      <c r="N473">
        <f t="shared" si="37"/>
        <v>1575</v>
      </c>
      <c r="O473">
        <f t="shared" si="38"/>
        <v>1992.06</v>
      </c>
      <c r="P473">
        <f t="shared" si="39"/>
        <v>417.05999999999995</v>
      </c>
    </row>
    <row r="474" spans="2:16" x14ac:dyDescent="0.25">
      <c r="B474" s="4">
        <v>44848</v>
      </c>
      <c r="C474" s="5">
        <f t="shared" si="35"/>
        <v>2022</v>
      </c>
      <c r="D474" s="5">
        <f t="shared" si="36"/>
        <v>4</v>
      </c>
      <c r="E474" s="5" t="s">
        <v>56</v>
      </c>
      <c r="F474" t="str">
        <f>VLOOKUP(E474,Table1[],2,FALSE)</f>
        <v>Category05</v>
      </c>
      <c r="G474" s="5">
        <v>15</v>
      </c>
      <c r="H474" s="5" t="s">
        <v>62</v>
      </c>
      <c r="I474" s="5" t="s">
        <v>63</v>
      </c>
      <c r="J474" s="6" cm="1">
        <f t="array" ref="J474">_xlfn.IFS(G474&gt;=10,7%,G474&gt;=7,5%,G474&lt;7,0%)</f>
        <v>7.0000000000000007E-2</v>
      </c>
      <c r="K474" t="str">
        <f>VLOOKUP($E474,Table1[],3,FALSE)</f>
        <v>Kg</v>
      </c>
      <c r="L474">
        <f>VLOOKUP($E474,Table1[],4,FALSE)</f>
        <v>76</v>
      </c>
      <c r="M474">
        <f>VLOOKUP($E474,Table1[],5,FALSE)</f>
        <v>82.08</v>
      </c>
      <c r="N474">
        <f t="shared" si="37"/>
        <v>1140</v>
      </c>
      <c r="O474">
        <f t="shared" si="38"/>
        <v>1145.0160000000001</v>
      </c>
      <c r="P474">
        <f t="shared" si="39"/>
        <v>5.0160000000000764</v>
      </c>
    </row>
    <row r="475" spans="2:16" x14ac:dyDescent="0.25">
      <c r="B475" s="4">
        <v>44849</v>
      </c>
      <c r="C475" s="5">
        <f t="shared" si="35"/>
        <v>2022</v>
      </c>
      <c r="D475" s="5">
        <f t="shared" si="36"/>
        <v>4</v>
      </c>
      <c r="E475" s="5" t="s">
        <v>24</v>
      </c>
      <c r="F475" t="str">
        <f>VLOOKUP(E475,Table1[],2,FALSE)</f>
        <v>Category02</v>
      </c>
      <c r="G475" s="5">
        <v>10</v>
      </c>
      <c r="H475" s="5" t="s">
        <v>65</v>
      </c>
      <c r="I475" s="5" t="s">
        <v>64</v>
      </c>
      <c r="J475" s="6" cm="1">
        <f t="array" ref="J475">_xlfn.IFS(G475&gt;=10,7%,G475&gt;=7,5%,G475&lt;7,0%)</f>
        <v>7.0000000000000007E-2</v>
      </c>
      <c r="K475" t="str">
        <f>VLOOKUP($E475,Table1[],3,FALSE)</f>
        <v>No.</v>
      </c>
      <c r="L475">
        <f>VLOOKUP($E475,Table1[],4,FALSE)</f>
        <v>12</v>
      </c>
      <c r="M475">
        <f>VLOOKUP($E475,Table1[],5,FALSE)</f>
        <v>15.719999999999999</v>
      </c>
      <c r="N475">
        <f t="shared" si="37"/>
        <v>120</v>
      </c>
      <c r="O475">
        <f t="shared" si="38"/>
        <v>146.196</v>
      </c>
      <c r="P475">
        <f t="shared" si="39"/>
        <v>26.195999999999998</v>
      </c>
    </row>
    <row r="476" spans="2:16" x14ac:dyDescent="0.25">
      <c r="B476" s="4">
        <v>44850</v>
      </c>
      <c r="C476" s="5">
        <f t="shared" si="35"/>
        <v>2022</v>
      </c>
      <c r="D476" s="5">
        <f t="shared" si="36"/>
        <v>4</v>
      </c>
      <c r="E476" s="5" t="s">
        <v>47</v>
      </c>
      <c r="F476" t="str">
        <f>VLOOKUP(E476,Table1[],2,FALSE)</f>
        <v>Category04</v>
      </c>
      <c r="G476" s="5">
        <v>3</v>
      </c>
      <c r="H476" s="5" t="s">
        <v>63</v>
      </c>
      <c r="I476" s="5" t="s">
        <v>63</v>
      </c>
      <c r="J476" s="6" cm="1">
        <f t="array" ref="J476">_xlfn.IFS(G476&gt;=10,7%,G476&gt;=7,5%,G476&lt;7,0%)</f>
        <v>0</v>
      </c>
      <c r="K476" t="str">
        <f>VLOOKUP($E476,Table1[],3,FALSE)</f>
        <v>Kg</v>
      </c>
      <c r="L476">
        <f>VLOOKUP($E476,Table1[],4,FALSE)</f>
        <v>90</v>
      </c>
      <c r="M476">
        <f>VLOOKUP($E476,Table1[],5,FALSE)</f>
        <v>96.3</v>
      </c>
      <c r="N476">
        <f t="shared" si="37"/>
        <v>270</v>
      </c>
      <c r="O476">
        <f t="shared" si="38"/>
        <v>288.89999999999998</v>
      </c>
      <c r="P476">
        <f t="shared" si="39"/>
        <v>18.899999999999977</v>
      </c>
    </row>
    <row r="477" spans="2:16" x14ac:dyDescent="0.25">
      <c r="B477" s="4">
        <v>44857</v>
      </c>
      <c r="C477" s="5">
        <f t="shared" si="35"/>
        <v>2022</v>
      </c>
      <c r="D477" s="5">
        <f t="shared" si="36"/>
        <v>4</v>
      </c>
      <c r="E477" s="5" t="s">
        <v>34</v>
      </c>
      <c r="F477" t="str">
        <f>VLOOKUP(E477,Table1[],2,FALSE)</f>
        <v>Category03</v>
      </c>
      <c r="G477" s="5">
        <v>14</v>
      </c>
      <c r="H477" s="5" t="s">
        <v>63</v>
      </c>
      <c r="I477" s="5" t="s">
        <v>64</v>
      </c>
      <c r="J477" s="6" cm="1">
        <f t="array" ref="J477">_xlfn.IFS(G477&gt;=10,7%,G477&gt;=7,5%,G477&lt;7,0%)</f>
        <v>7.0000000000000007E-2</v>
      </c>
      <c r="K477" t="str">
        <f>VLOOKUP($E477,Table1[],3,FALSE)</f>
        <v>Ft</v>
      </c>
      <c r="L477">
        <f>VLOOKUP($E477,Table1[],4,FALSE)</f>
        <v>144</v>
      </c>
      <c r="M477">
        <f>VLOOKUP($E477,Table1[],5,FALSE)</f>
        <v>156.96</v>
      </c>
      <c r="N477">
        <f t="shared" si="37"/>
        <v>2016</v>
      </c>
      <c r="O477">
        <f t="shared" si="38"/>
        <v>2043.6192000000001</v>
      </c>
      <c r="P477">
        <f t="shared" si="39"/>
        <v>27.619200000000092</v>
      </c>
    </row>
    <row r="478" spans="2:16" x14ac:dyDescent="0.25">
      <c r="B478" s="4">
        <v>44864</v>
      </c>
      <c r="C478" s="5">
        <f t="shared" si="35"/>
        <v>2022</v>
      </c>
      <c r="D478" s="5">
        <f t="shared" si="36"/>
        <v>4</v>
      </c>
      <c r="E478" s="5" t="s">
        <v>54</v>
      </c>
      <c r="F478" t="str">
        <f>VLOOKUP(E478,Table1[],2,FALSE)</f>
        <v>Category05</v>
      </c>
      <c r="G478" s="5">
        <v>3</v>
      </c>
      <c r="H478" s="5" t="s">
        <v>65</v>
      </c>
      <c r="I478" s="5" t="s">
        <v>64</v>
      </c>
      <c r="J478" s="6" cm="1">
        <f t="array" ref="J478">_xlfn.IFS(G478&gt;=10,7%,G478&gt;=7,5%,G478&lt;7,0%)</f>
        <v>0</v>
      </c>
      <c r="K478" t="str">
        <f>VLOOKUP($E478,Table1[],3,FALSE)</f>
        <v>Ft</v>
      </c>
      <c r="L478">
        <f>VLOOKUP($E478,Table1[],4,FALSE)</f>
        <v>120</v>
      </c>
      <c r="M478">
        <f>VLOOKUP($E478,Table1[],5,FALSE)</f>
        <v>162</v>
      </c>
      <c r="N478">
        <f t="shared" si="37"/>
        <v>360</v>
      </c>
      <c r="O478">
        <f t="shared" si="38"/>
        <v>486</v>
      </c>
      <c r="P478">
        <f t="shared" si="39"/>
        <v>126</v>
      </c>
    </row>
    <row r="479" spans="2:16" x14ac:dyDescent="0.25">
      <c r="B479" s="4">
        <v>44865</v>
      </c>
      <c r="C479" s="5">
        <f t="shared" si="35"/>
        <v>2022</v>
      </c>
      <c r="D479" s="5">
        <f t="shared" si="36"/>
        <v>4</v>
      </c>
      <c r="E479" s="5" t="s">
        <v>50</v>
      </c>
      <c r="F479" t="str">
        <f>VLOOKUP(E479,Table1[],2,FALSE)</f>
        <v>Category05</v>
      </c>
      <c r="G479" s="5">
        <v>8</v>
      </c>
      <c r="H479" s="5" t="s">
        <v>65</v>
      </c>
      <c r="I479" s="5" t="s">
        <v>63</v>
      </c>
      <c r="J479" s="6" cm="1">
        <f t="array" ref="J479">_xlfn.IFS(G479&gt;=10,7%,G479&gt;=7,5%,G479&lt;7,0%)</f>
        <v>0.05</v>
      </c>
      <c r="K479" t="str">
        <f>VLOOKUP($E479,Table1[],3,FALSE)</f>
        <v>Kg</v>
      </c>
      <c r="L479">
        <f>VLOOKUP($E479,Table1[],4,FALSE)</f>
        <v>72</v>
      </c>
      <c r="M479">
        <f>VLOOKUP($E479,Table1[],5,FALSE)</f>
        <v>79.92</v>
      </c>
      <c r="N479">
        <f t="shared" si="37"/>
        <v>576</v>
      </c>
      <c r="O479">
        <f t="shared" si="38"/>
        <v>607.39200000000005</v>
      </c>
      <c r="P479">
        <f t="shared" si="39"/>
        <v>31.392000000000053</v>
      </c>
    </row>
    <row r="480" spans="2:16" x14ac:dyDescent="0.25">
      <c r="B480" s="4">
        <v>44866</v>
      </c>
      <c r="C480" s="5">
        <f t="shared" si="35"/>
        <v>2022</v>
      </c>
      <c r="D480" s="5">
        <f t="shared" si="36"/>
        <v>4</v>
      </c>
      <c r="E480" s="5" t="s">
        <v>21</v>
      </c>
      <c r="F480" t="str">
        <f>VLOOKUP(E480,Table1[],2,FALSE)</f>
        <v>Category02</v>
      </c>
      <c r="G480" s="5">
        <v>15</v>
      </c>
      <c r="H480" s="5" t="s">
        <v>62</v>
      </c>
      <c r="I480" s="5" t="s">
        <v>63</v>
      </c>
      <c r="J480" s="6" cm="1">
        <f t="array" ref="J480">_xlfn.IFS(G480&gt;=10,7%,G480&gt;=7,5%,G480&lt;7,0%)</f>
        <v>7.0000000000000007E-2</v>
      </c>
      <c r="K480" t="str">
        <f>VLOOKUP($E480,Table1[],3,FALSE)</f>
        <v>Kg</v>
      </c>
      <c r="L480">
        <f>VLOOKUP($E480,Table1[],4,FALSE)</f>
        <v>73</v>
      </c>
      <c r="M480">
        <f>VLOOKUP($E480,Table1[],5,FALSE)</f>
        <v>94.17</v>
      </c>
      <c r="N480">
        <f t="shared" si="37"/>
        <v>1095</v>
      </c>
      <c r="O480">
        <f t="shared" si="38"/>
        <v>1313.6714999999999</v>
      </c>
      <c r="P480">
        <f t="shared" si="39"/>
        <v>218.67149999999992</v>
      </c>
    </row>
    <row r="481" spans="2:16" x14ac:dyDescent="0.25">
      <c r="B481" s="4">
        <v>44867</v>
      </c>
      <c r="C481" s="5">
        <f t="shared" si="35"/>
        <v>2022</v>
      </c>
      <c r="D481" s="5">
        <f t="shared" si="36"/>
        <v>4</v>
      </c>
      <c r="E481" s="5" t="s">
        <v>24</v>
      </c>
      <c r="F481" t="str">
        <f>VLOOKUP(E481,Table1[],2,FALSE)</f>
        <v>Category02</v>
      </c>
      <c r="G481" s="5">
        <v>15</v>
      </c>
      <c r="H481" s="5" t="s">
        <v>62</v>
      </c>
      <c r="I481" s="5" t="s">
        <v>64</v>
      </c>
      <c r="J481" s="6" cm="1">
        <f t="array" ref="J481">_xlfn.IFS(G481&gt;=10,7%,G481&gt;=7,5%,G481&lt;7,0%)</f>
        <v>7.0000000000000007E-2</v>
      </c>
      <c r="K481" t="str">
        <f>VLOOKUP($E481,Table1[],3,FALSE)</f>
        <v>No.</v>
      </c>
      <c r="L481">
        <f>VLOOKUP($E481,Table1[],4,FALSE)</f>
        <v>12</v>
      </c>
      <c r="M481">
        <f>VLOOKUP($E481,Table1[],5,FALSE)</f>
        <v>15.719999999999999</v>
      </c>
      <c r="N481">
        <f t="shared" si="37"/>
        <v>180</v>
      </c>
      <c r="O481">
        <f t="shared" si="38"/>
        <v>219.29399999999998</v>
      </c>
      <c r="P481">
        <f t="shared" si="39"/>
        <v>39.293999999999983</v>
      </c>
    </row>
    <row r="482" spans="2:16" x14ac:dyDescent="0.25">
      <c r="B482" s="4">
        <v>44867</v>
      </c>
      <c r="C482" s="5">
        <f t="shared" si="35"/>
        <v>2022</v>
      </c>
      <c r="D482" s="5">
        <f t="shared" si="36"/>
        <v>4</v>
      </c>
      <c r="E482" s="5" t="s">
        <v>41</v>
      </c>
      <c r="F482" t="str">
        <f>VLOOKUP(E482,Table1[],2,FALSE)</f>
        <v>Category04</v>
      </c>
      <c r="G482" s="5">
        <v>15</v>
      </c>
      <c r="H482" s="5" t="s">
        <v>65</v>
      </c>
      <c r="I482" s="5" t="s">
        <v>64</v>
      </c>
      <c r="J482" s="6" cm="1">
        <f t="array" ref="J482">_xlfn.IFS(G482&gt;=10,7%,G482&gt;=7,5%,G482&lt;7,0%)</f>
        <v>7.0000000000000007E-2</v>
      </c>
      <c r="K482" t="str">
        <f>VLOOKUP($E482,Table1[],3,FALSE)</f>
        <v>Ft</v>
      </c>
      <c r="L482">
        <f>VLOOKUP($E482,Table1[],4,FALSE)</f>
        <v>148</v>
      </c>
      <c r="M482">
        <f>VLOOKUP($E482,Table1[],5,FALSE)</f>
        <v>201.28</v>
      </c>
      <c r="N482">
        <f t="shared" si="37"/>
        <v>2220</v>
      </c>
      <c r="O482">
        <f t="shared" si="38"/>
        <v>2807.8559999999998</v>
      </c>
      <c r="P482">
        <f t="shared" si="39"/>
        <v>587.85599999999977</v>
      </c>
    </row>
    <row r="483" spans="2:16" x14ac:dyDescent="0.25">
      <c r="B483" s="4">
        <v>44867</v>
      </c>
      <c r="C483" s="5">
        <f t="shared" si="35"/>
        <v>2022</v>
      </c>
      <c r="D483" s="5">
        <f t="shared" si="36"/>
        <v>4</v>
      </c>
      <c r="E483" s="5" t="s">
        <v>46</v>
      </c>
      <c r="F483" t="str">
        <f>VLOOKUP(E483,Table1[],2,FALSE)</f>
        <v>Category04</v>
      </c>
      <c r="G483" s="5">
        <v>5</v>
      </c>
      <c r="H483" s="5" t="s">
        <v>65</v>
      </c>
      <c r="I483" s="5" t="s">
        <v>64</v>
      </c>
      <c r="J483" s="6" cm="1">
        <f t="array" ref="J483">_xlfn.IFS(G483&gt;=10,7%,G483&gt;=7,5%,G483&lt;7,0%)</f>
        <v>0</v>
      </c>
      <c r="K483" t="str">
        <f>VLOOKUP($E483,Table1[],3,FALSE)</f>
        <v>No.</v>
      </c>
      <c r="L483">
        <f>VLOOKUP($E483,Table1[],4,FALSE)</f>
        <v>5</v>
      </c>
      <c r="M483">
        <f>VLOOKUP($E483,Table1[],5,FALSE)</f>
        <v>6.7</v>
      </c>
      <c r="N483">
        <f t="shared" si="37"/>
        <v>25</v>
      </c>
      <c r="O483">
        <f t="shared" si="38"/>
        <v>33.5</v>
      </c>
      <c r="P483">
        <f t="shared" si="39"/>
        <v>8.5</v>
      </c>
    </row>
    <row r="484" spans="2:16" x14ac:dyDescent="0.25">
      <c r="B484" s="4">
        <v>44868</v>
      </c>
      <c r="C484" s="5">
        <f t="shared" si="35"/>
        <v>2022</v>
      </c>
      <c r="D484" s="5">
        <f t="shared" si="36"/>
        <v>4</v>
      </c>
      <c r="E484" s="5" t="s">
        <v>29</v>
      </c>
      <c r="F484" t="str">
        <f>VLOOKUP(E484,Table1[],2,FALSE)</f>
        <v>Category03</v>
      </c>
      <c r="G484" s="5">
        <v>11</v>
      </c>
      <c r="H484" s="5" t="s">
        <v>63</v>
      </c>
      <c r="I484" s="5" t="s">
        <v>63</v>
      </c>
      <c r="J484" s="6" cm="1">
        <f t="array" ref="J484">_xlfn.IFS(G484&gt;=10,7%,G484&gt;=7,5%,G484&lt;7,0%)</f>
        <v>7.0000000000000007E-2</v>
      </c>
      <c r="K484" t="str">
        <f>VLOOKUP($E484,Table1[],3,FALSE)</f>
        <v>Lt</v>
      </c>
      <c r="L484">
        <f>VLOOKUP($E484,Table1[],4,FALSE)</f>
        <v>61</v>
      </c>
      <c r="M484">
        <f>VLOOKUP($E484,Table1[],5,FALSE)</f>
        <v>76.25</v>
      </c>
      <c r="N484">
        <f t="shared" si="37"/>
        <v>671</v>
      </c>
      <c r="O484">
        <f t="shared" si="38"/>
        <v>780.03750000000002</v>
      </c>
      <c r="P484">
        <f t="shared" si="39"/>
        <v>109.03750000000002</v>
      </c>
    </row>
    <row r="485" spans="2:16" x14ac:dyDescent="0.25">
      <c r="B485" s="4">
        <v>44869</v>
      </c>
      <c r="C485" s="5">
        <f t="shared" si="35"/>
        <v>2022</v>
      </c>
      <c r="D485" s="5">
        <f t="shared" si="36"/>
        <v>4</v>
      </c>
      <c r="E485" s="5" t="s">
        <v>15</v>
      </c>
      <c r="F485" t="str">
        <f>VLOOKUP(E485,Table1[],2,FALSE)</f>
        <v>Category01</v>
      </c>
      <c r="G485" s="5">
        <v>10</v>
      </c>
      <c r="H485" s="5" t="s">
        <v>65</v>
      </c>
      <c r="I485" s="5" t="s">
        <v>63</v>
      </c>
      <c r="J485" s="6" cm="1">
        <f t="array" ref="J485">_xlfn.IFS(G485&gt;=10,7%,G485&gt;=7,5%,G485&lt;7,0%)</f>
        <v>7.0000000000000007E-2</v>
      </c>
      <c r="K485" t="str">
        <f>VLOOKUP($E485,Table1[],3,FALSE)</f>
        <v>Kg</v>
      </c>
      <c r="L485">
        <f>VLOOKUP($E485,Table1[],4,FALSE)</f>
        <v>83</v>
      </c>
      <c r="M485">
        <f>VLOOKUP($E485,Table1[],5,FALSE)</f>
        <v>94.62</v>
      </c>
      <c r="N485">
        <f t="shared" si="37"/>
        <v>830</v>
      </c>
      <c r="O485">
        <f t="shared" si="38"/>
        <v>879.96600000000001</v>
      </c>
      <c r="P485">
        <f t="shared" si="39"/>
        <v>49.966000000000008</v>
      </c>
    </row>
    <row r="486" spans="2:16" x14ac:dyDescent="0.25">
      <c r="B486" s="4">
        <v>44870</v>
      </c>
      <c r="C486" s="5">
        <f t="shared" si="35"/>
        <v>2022</v>
      </c>
      <c r="D486" s="5">
        <f t="shared" si="36"/>
        <v>4</v>
      </c>
      <c r="E486" s="5" t="s">
        <v>28</v>
      </c>
      <c r="F486" t="str">
        <f>VLOOKUP(E486,Table1[],2,FALSE)</f>
        <v>Category02</v>
      </c>
      <c r="G486" s="5">
        <v>15</v>
      </c>
      <c r="H486" s="5" t="s">
        <v>65</v>
      </c>
      <c r="I486" s="5" t="s">
        <v>64</v>
      </c>
      <c r="J486" s="6" cm="1">
        <f t="array" ref="J486">_xlfn.IFS(G486&gt;=10,7%,G486&gt;=7,5%,G486&lt;7,0%)</f>
        <v>7.0000000000000007E-2</v>
      </c>
      <c r="K486" t="str">
        <f>VLOOKUP($E486,Table1[],3,FALSE)</f>
        <v>Ft</v>
      </c>
      <c r="L486">
        <f>VLOOKUP($E486,Table1[],4,FALSE)</f>
        <v>150</v>
      </c>
      <c r="M486">
        <f>VLOOKUP($E486,Table1[],5,FALSE)</f>
        <v>210</v>
      </c>
      <c r="N486">
        <f t="shared" si="37"/>
        <v>2250</v>
      </c>
      <c r="O486">
        <f t="shared" si="38"/>
        <v>2929.5</v>
      </c>
      <c r="P486">
        <f t="shared" si="39"/>
        <v>679.5</v>
      </c>
    </row>
    <row r="487" spans="2:16" x14ac:dyDescent="0.25">
      <c r="B487" s="4">
        <v>44871</v>
      </c>
      <c r="C487" s="5">
        <f t="shared" si="35"/>
        <v>2022</v>
      </c>
      <c r="D487" s="5">
        <f t="shared" si="36"/>
        <v>4</v>
      </c>
      <c r="E487" s="5" t="s">
        <v>55</v>
      </c>
      <c r="F487" t="str">
        <f>VLOOKUP(E487,Table1[],2,FALSE)</f>
        <v>Category05</v>
      </c>
      <c r="G487" s="5">
        <v>13</v>
      </c>
      <c r="H487" s="5" t="s">
        <v>65</v>
      </c>
      <c r="I487" s="5" t="s">
        <v>64</v>
      </c>
      <c r="J487" s="6" cm="1">
        <f t="array" ref="J487">_xlfn.IFS(G487&gt;=10,7%,G487&gt;=7,5%,G487&lt;7,0%)</f>
        <v>7.0000000000000007E-2</v>
      </c>
      <c r="K487" t="str">
        <f>VLOOKUP($E487,Table1[],3,FALSE)</f>
        <v>Kg</v>
      </c>
      <c r="L487">
        <f>VLOOKUP($E487,Table1[],4,FALSE)</f>
        <v>67</v>
      </c>
      <c r="M487">
        <f>VLOOKUP($E487,Table1[],5,FALSE)</f>
        <v>83.08</v>
      </c>
      <c r="N487">
        <f t="shared" si="37"/>
        <v>871</v>
      </c>
      <c r="O487">
        <f t="shared" si="38"/>
        <v>1004.4372</v>
      </c>
      <c r="P487">
        <f t="shared" si="39"/>
        <v>133.43719999999996</v>
      </c>
    </row>
    <row r="488" spans="2:16" x14ac:dyDescent="0.25">
      <c r="B488" s="4">
        <v>44871</v>
      </c>
      <c r="C488" s="5">
        <f t="shared" si="35"/>
        <v>2022</v>
      </c>
      <c r="D488" s="5">
        <f t="shared" si="36"/>
        <v>4</v>
      </c>
      <c r="E488" s="5" t="s">
        <v>24</v>
      </c>
      <c r="F488" t="str">
        <f>VLOOKUP(E488,Table1[],2,FALSE)</f>
        <v>Category02</v>
      </c>
      <c r="G488" s="5">
        <v>13</v>
      </c>
      <c r="H488" s="5" t="s">
        <v>63</v>
      </c>
      <c r="I488" s="5" t="s">
        <v>63</v>
      </c>
      <c r="J488" s="6" cm="1">
        <f t="array" ref="J488">_xlfn.IFS(G488&gt;=10,7%,G488&gt;=7,5%,G488&lt;7,0%)</f>
        <v>7.0000000000000007E-2</v>
      </c>
      <c r="K488" t="str">
        <f>VLOOKUP($E488,Table1[],3,FALSE)</f>
        <v>No.</v>
      </c>
      <c r="L488">
        <f>VLOOKUP($E488,Table1[],4,FALSE)</f>
        <v>12</v>
      </c>
      <c r="M488">
        <f>VLOOKUP($E488,Table1[],5,FALSE)</f>
        <v>15.719999999999999</v>
      </c>
      <c r="N488">
        <f t="shared" si="37"/>
        <v>156</v>
      </c>
      <c r="O488">
        <f t="shared" si="38"/>
        <v>190.05479999999997</v>
      </c>
      <c r="P488">
        <f t="shared" si="39"/>
        <v>34.054799999999972</v>
      </c>
    </row>
    <row r="489" spans="2:16" x14ac:dyDescent="0.25">
      <c r="B489" s="4">
        <v>44871</v>
      </c>
      <c r="C489" s="5">
        <f t="shared" si="35"/>
        <v>2022</v>
      </c>
      <c r="D489" s="5">
        <f t="shared" si="36"/>
        <v>4</v>
      </c>
      <c r="E489" s="5" t="s">
        <v>54</v>
      </c>
      <c r="F489" t="str">
        <f>VLOOKUP(E489,Table1[],2,FALSE)</f>
        <v>Category05</v>
      </c>
      <c r="G489" s="5">
        <v>13</v>
      </c>
      <c r="H489" s="5" t="s">
        <v>65</v>
      </c>
      <c r="I489" s="5" t="s">
        <v>64</v>
      </c>
      <c r="J489" s="6" cm="1">
        <f t="array" ref="J489">_xlfn.IFS(G489&gt;=10,7%,G489&gt;=7,5%,G489&lt;7,0%)</f>
        <v>7.0000000000000007E-2</v>
      </c>
      <c r="K489" t="str">
        <f>VLOOKUP($E489,Table1[],3,FALSE)</f>
        <v>Ft</v>
      </c>
      <c r="L489">
        <f>VLOOKUP($E489,Table1[],4,FALSE)</f>
        <v>120</v>
      </c>
      <c r="M489">
        <f>VLOOKUP($E489,Table1[],5,FALSE)</f>
        <v>162</v>
      </c>
      <c r="N489">
        <f t="shared" si="37"/>
        <v>1560</v>
      </c>
      <c r="O489">
        <f t="shared" si="38"/>
        <v>1958.58</v>
      </c>
      <c r="P489">
        <f t="shared" si="39"/>
        <v>398.57999999999993</v>
      </c>
    </row>
    <row r="490" spans="2:16" x14ac:dyDescent="0.25">
      <c r="B490" s="4">
        <v>44872</v>
      </c>
      <c r="C490" s="5">
        <f t="shared" si="35"/>
        <v>2022</v>
      </c>
      <c r="D490" s="5">
        <f t="shared" si="36"/>
        <v>4</v>
      </c>
      <c r="E490" s="5" t="s">
        <v>52</v>
      </c>
      <c r="F490" t="str">
        <f>VLOOKUP(E490,Table1[],2,FALSE)</f>
        <v>Category05</v>
      </c>
      <c r="G490" s="5">
        <v>13</v>
      </c>
      <c r="H490" s="5" t="s">
        <v>63</v>
      </c>
      <c r="I490" s="5" t="s">
        <v>64</v>
      </c>
      <c r="J490" s="6" cm="1">
        <f t="array" ref="J490">_xlfn.IFS(G490&gt;=10,7%,G490&gt;=7,5%,G490&lt;7,0%)</f>
        <v>7.0000000000000007E-2</v>
      </c>
      <c r="K490" t="str">
        <f>VLOOKUP($E490,Table1[],3,FALSE)</f>
        <v>Kg</v>
      </c>
      <c r="L490">
        <f>VLOOKUP($E490,Table1[],4,FALSE)</f>
        <v>90</v>
      </c>
      <c r="M490">
        <f>VLOOKUP($E490,Table1[],5,FALSE)</f>
        <v>115.2</v>
      </c>
      <c r="N490">
        <f t="shared" si="37"/>
        <v>1170</v>
      </c>
      <c r="O490">
        <f t="shared" si="38"/>
        <v>1392.768</v>
      </c>
      <c r="P490">
        <f t="shared" si="39"/>
        <v>222.76800000000003</v>
      </c>
    </row>
    <row r="491" spans="2:16" x14ac:dyDescent="0.25">
      <c r="B491" s="4">
        <v>44873</v>
      </c>
      <c r="C491" s="5">
        <f t="shared" si="35"/>
        <v>2022</v>
      </c>
      <c r="D491" s="5">
        <f t="shared" si="36"/>
        <v>4</v>
      </c>
      <c r="E491" s="5" t="s">
        <v>47</v>
      </c>
      <c r="F491" t="str">
        <f>VLOOKUP(E491,Table1[],2,FALSE)</f>
        <v>Category04</v>
      </c>
      <c r="G491" s="5">
        <v>11</v>
      </c>
      <c r="H491" s="5" t="s">
        <v>62</v>
      </c>
      <c r="I491" s="5" t="s">
        <v>64</v>
      </c>
      <c r="J491" s="6" cm="1">
        <f t="array" ref="J491">_xlfn.IFS(G491&gt;=10,7%,G491&gt;=7,5%,G491&lt;7,0%)</f>
        <v>7.0000000000000007E-2</v>
      </c>
      <c r="K491" t="str">
        <f>VLOOKUP($E491,Table1[],3,FALSE)</f>
        <v>Kg</v>
      </c>
      <c r="L491">
        <f>VLOOKUP($E491,Table1[],4,FALSE)</f>
        <v>90</v>
      </c>
      <c r="M491">
        <f>VLOOKUP($E491,Table1[],5,FALSE)</f>
        <v>96.3</v>
      </c>
      <c r="N491">
        <f t="shared" si="37"/>
        <v>990</v>
      </c>
      <c r="O491">
        <f t="shared" si="38"/>
        <v>985.14899999999989</v>
      </c>
      <c r="P491">
        <f t="shared" si="39"/>
        <v>-4.8510000000001128</v>
      </c>
    </row>
    <row r="492" spans="2:16" x14ac:dyDescent="0.25">
      <c r="B492" s="4">
        <v>44873</v>
      </c>
      <c r="C492" s="5">
        <f t="shared" si="35"/>
        <v>2022</v>
      </c>
      <c r="D492" s="5">
        <f t="shared" si="36"/>
        <v>4</v>
      </c>
      <c r="E492" s="5" t="s">
        <v>28</v>
      </c>
      <c r="F492" t="str">
        <f>VLOOKUP(E492,Table1[],2,FALSE)</f>
        <v>Category02</v>
      </c>
      <c r="G492" s="5">
        <v>10</v>
      </c>
      <c r="H492" s="5" t="s">
        <v>62</v>
      </c>
      <c r="I492" s="5" t="s">
        <v>63</v>
      </c>
      <c r="J492" s="6" cm="1">
        <f t="array" ref="J492">_xlfn.IFS(G492&gt;=10,7%,G492&gt;=7,5%,G492&lt;7,0%)</f>
        <v>7.0000000000000007E-2</v>
      </c>
      <c r="K492" t="str">
        <f>VLOOKUP($E492,Table1[],3,FALSE)</f>
        <v>Ft</v>
      </c>
      <c r="L492">
        <f>VLOOKUP($E492,Table1[],4,FALSE)</f>
        <v>150</v>
      </c>
      <c r="M492">
        <f>VLOOKUP($E492,Table1[],5,FALSE)</f>
        <v>210</v>
      </c>
      <c r="N492">
        <f t="shared" si="37"/>
        <v>1500</v>
      </c>
      <c r="O492">
        <f t="shared" si="38"/>
        <v>1953</v>
      </c>
      <c r="P492">
        <f t="shared" si="39"/>
        <v>453</v>
      </c>
    </row>
    <row r="493" spans="2:16" x14ac:dyDescent="0.25">
      <c r="B493" s="4">
        <v>44874</v>
      </c>
      <c r="C493" s="5">
        <f t="shared" si="35"/>
        <v>2022</v>
      </c>
      <c r="D493" s="5">
        <f t="shared" si="36"/>
        <v>4</v>
      </c>
      <c r="E493" s="5" t="s">
        <v>38</v>
      </c>
      <c r="F493" t="str">
        <f>VLOOKUP(E493,Table1[],2,FALSE)</f>
        <v>Category04</v>
      </c>
      <c r="G493" s="5">
        <v>8</v>
      </c>
      <c r="H493" s="5" t="s">
        <v>63</v>
      </c>
      <c r="I493" s="5" t="s">
        <v>64</v>
      </c>
      <c r="J493" s="6" cm="1">
        <f t="array" ref="J493">_xlfn.IFS(G493&gt;=10,7%,G493&gt;=7,5%,G493&lt;7,0%)</f>
        <v>0.05</v>
      </c>
      <c r="K493" t="str">
        <f>VLOOKUP($E493,Table1[],3,FALSE)</f>
        <v>Lt</v>
      </c>
      <c r="L493">
        <f>VLOOKUP($E493,Table1[],4,FALSE)</f>
        <v>48</v>
      </c>
      <c r="M493">
        <f>VLOOKUP($E493,Table1[],5,FALSE)</f>
        <v>57.120000000000005</v>
      </c>
      <c r="N493">
        <f t="shared" si="37"/>
        <v>384</v>
      </c>
      <c r="O493">
        <f t="shared" si="38"/>
        <v>434.11200000000002</v>
      </c>
      <c r="P493">
        <f t="shared" si="39"/>
        <v>50.112000000000023</v>
      </c>
    </row>
    <row r="494" spans="2:16" x14ac:dyDescent="0.25">
      <c r="B494" s="4">
        <v>44875</v>
      </c>
      <c r="C494" s="5">
        <f t="shared" si="35"/>
        <v>2022</v>
      </c>
      <c r="D494" s="5">
        <f t="shared" si="36"/>
        <v>4</v>
      </c>
      <c r="E494" s="5" t="s">
        <v>27</v>
      </c>
      <c r="F494" t="str">
        <f>VLOOKUP(E494,Table1[],2,FALSE)</f>
        <v>Category02</v>
      </c>
      <c r="G494" s="5">
        <v>7</v>
      </c>
      <c r="H494" s="5" t="s">
        <v>65</v>
      </c>
      <c r="I494" s="5" t="s">
        <v>63</v>
      </c>
      <c r="J494" s="6" cm="1">
        <f t="array" ref="J494">_xlfn.IFS(G494&gt;=10,7%,G494&gt;=7,5%,G494&lt;7,0%)</f>
        <v>0.05</v>
      </c>
      <c r="K494" t="str">
        <f>VLOOKUP($E494,Table1[],3,FALSE)</f>
        <v>No.</v>
      </c>
      <c r="L494">
        <f>VLOOKUP($E494,Table1[],4,FALSE)</f>
        <v>37</v>
      </c>
      <c r="M494">
        <f>VLOOKUP($E494,Table1[],5,FALSE)</f>
        <v>49.21</v>
      </c>
      <c r="N494">
        <f t="shared" si="37"/>
        <v>259</v>
      </c>
      <c r="O494">
        <f t="shared" si="38"/>
        <v>327.24650000000003</v>
      </c>
      <c r="P494">
        <f t="shared" si="39"/>
        <v>68.246500000000026</v>
      </c>
    </row>
    <row r="495" spans="2:16" x14ac:dyDescent="0.25">
      <c r="B495" s="4">
        <v>44878</v>
      </c>
      <c r="C495" s="5">
        <f t="shared" si="35"/>
        <v>2022</v>
      </c>
      <c r="D495" s="5">
        <f t="shared" si="36"/>
        <v>4</v>
      </c>
      <c r="E495" s="5" t="s">
        <v>38</v>
      </c>
      <c r="F495" t="str">
        <f>VLOOKUP(E495,Table1[],2,FALSE)</f>
        <v>Category04</v>
      </c>
      <c r="G495" s="5">
        <v>10</v>
      </c>
      <c r="H495" s="5" t="s">
        <v>62</v>
      </c>
      <c r="I495" s="5" t="s">
        <v>64</v>
      </c>
      <c r="J495" s="6" cm="1">
        <f t="array" ref="J495">_xlfn.IFS(G495&gt;=10,7%,G495&gt;=7,5%,G495&lt;7,0%)</f>
        <v>7.0000000000000007E-2</v>
      </c>
      <c r="K495" t="str">
        <f>VLOOKUP($E495,Table1[],3,FALSE)</f>
        <v>Lt</v>
      </c>
      <c r="L495">
        <f>VLOOKUP($E495,Table1[],4,FALSE)</f>
        <v>48</v>
      </c>
      <c r="M495">
        <f>VLOOKUP($E495,Table1[],5,FALSE)</f>
        <v>57.120000000000005</v>
      </c>
      <c r="N495">
        <f t="shared" si="37"/>
        <v>480</v>
      </c>
      <c r="O495">
        <f t="shared" si="38"/>
        <v>531.21600000000001</v>
      </c>
      <c r="P495">
        <f t="shared" si="39"/>
        <v>51.216000000000008</v>
      </c>
    </row>
    <row r="496" spans="2:16" x14ac:dyDescent="0.25">
      <c r="B496" s="4">
        <v>44879</v>
      </c>
      <c r="C496" s="5">
        <f t="shared" si="35"/>
        <v>2022</v>
      </c>
      <c r="D496" s="5">
        <f t="shared" si="36"/>
        <v>4</v>
      </c>
      <c r="E496" s="5" t="s">
        <v>7</v>
      </c>
      <c r="F496" t="str">
        <f>VLOOKUP(E496,Table1[],2,FALSE)</f>
        <v>Category01</v>
      </c>
      <c r="G496" s="5">
        <v>1</v>
      </c>
      <c r="H496" s="5" t="s">
        <v>65</v>
      </c>
      <c r="I496" s="5" t="s">
        <v>64</v>
      </c>
      <c r="J496" s="6" cm="1">
        <f t="array" ref="J496">_xlfn.IFS(G496&gt;=10,7%,G496&gt;=7,5%,G496&lt;7,0%)</f>
        <v>0</v>
      </c>
      <c r="K496" t="str">
        <f>VLOOKUP($E496,Table1[],3,FALSE)</f>
        <v>Kg</v>
      </c>
      <c r="L496">
        <f>VLOOKUP($E496,Table1[],4,FALSE)</f>
        <v>105</v>
      </c>
      <c r="M496">
        <f>VLOOKUP($E496,Table1[],5,FALSE)</f>
        <v>142.80000000000001</v>
      </c>
      <c r="N496">
        <f t="shared" si="37"/>
        <v>105</v>
      </c>
      <c r="O496">
        <f t="shared" si="38"/>
        <v>142.80000000000001</v>
      </c>
      <c r="P496">
        <f t="shared" si="39"/>
        <v>37.800000000000011</v>
      </c>
    </row>
    <row r="497" spans="2:16" x14ac:dyDescent="0.25">
      <c r="B497" s="4">
        <v>44880</v>
      </c>
      <c r="C497" s="5">
        <f t="shared" si="35"/>
        <v>2022</v>
      </c>
      <c r="D497" s="5">
        <f t="shared" si="36"/>
        <v>4</v>
      </c>
      <c r="E497" s="5" t="s">
        <v>21</v>
      </c>
      <c r="F497" t="str">
        <f>VLOOKUP(E497,Table1[],2,FALSE)</f>
        <v>Category02</v>
      </c>
      <c r="G497" s="5">
        <v>14</v>
      </c>
      <c r="H497" s="5" t="s">
        <v>65</v>
      </c>
      <c r="I497" s="5" t="s">
        <v>64</v>
      </c>
      <c r="J497" s="6" cm="1">
        <f t="array" ref="J497">_xlfn.IFS(G497&gt;=10,7%,G497&gt;=7,5%,G497&lt;7,0%)</f>
        <v>7.0000000000000007E-2</v>
      </c>
      <c r="K497" t="str">
        <f>VLOOKUP($E497,Table1[],3,FALSE)</f>
        <v>Kg</v>
      </c>
      <c r="L497">
        <f>VLOOKUP($E497,Table1[],4,FALSE)</f>
        <v>73</v>
      </c>
      <c r="M497">
        <f>VLOOKUP($E497,Table1[],5,FALSE)</f>
        <v>94.17</v>
      </c>
      <c r="N497">
        <f t="shared" si="37"/>
        <v>1022</v>
      </c>
      <c r="O497">
        <f t="shared" si="38"/>
        <v>1226.0934000000002</v>
      </c>
      <c r="P497">
        <f t="shared" si="39"/>
        <v>204.0934000000002</v>
      </c>
    </row>
    <row r="498" spans="2:16" x14ac:dyDescent="0.25">
      <c r="B498" s="4">
        <v>44881</v>
      </c>
      <c r="C498" s="5">
        <f t="shared" si="35"/>
        <v>2022</v>
      </c>
      <c r="D498" s="5">
        <f t="shared" si="36"/>
        <v>4</v>
      </c>
      <c r="E498" s="5" t="s">
        <v>26</v>
      </c>
      <c r="F498" t="str">
        <f>VLOOKUP(E498,Table1[],2,FALSE)</f>
        <v>Category02</v>
      </c>
      <c r="G498" s="5">
        <v>8</v>
      </c>
      <c r="H498" s="5" t="s">
        <v>63</v>
      </c>
      <c r="I498" s="5" t="s">
        <v>63</v>
      </c>
      <c r="J498" s="6" cm="1">
        <f t="array" ref="J498">_xlfn.IFS(G498&gt;=10,7%,G498&gt;=7,5%,G498&lt;7,0%)</f>
        <v>0.05</v>
      </c>
      <c r="K498" t="str">
        <f>VLOOKUP($E498,Table1[],3,FALSE)</f>
        <v>Ft</v>
      </c>
      <c r="L498">
        <f>VLOOKUP($E498,Table1[],4,FALSE)</f>
        <v>134</v>
      </c>
      <c r="M498">
        <f>VLOOKUP($E498,Table1[],5,FALSE)</f>
        <v>156.78</v>
      </c>
      <c r="N498">
        <f t="shared" si="37"/>
        <v>1072</v>
      </c>
      <c r="O498">
        <f t="shared" si="38"/>
        <v>1191.528</v>
      </c>
      <c r="P498">
        <f t="shared" si="39"/>
        <v>119.52800000000002</v>
      </c>
    </row>
    <row r="499" spans="2:16" x14ac:dyDescent="0.25">
      <c r="B499" s="4">
        <v>44883</v>
      </c>
      <c r="C499" s="5">
        <f t="shared" si="35"/>
        <v>2022</v>
      </c>
      <c r="D499" s="5">
        <f t="shared" si="36"/>
        <v>4</v>
      </c>
      <c r="E499" s="5" t="s">
        <v>45</v>
      </c>
      <c r="F499" t="str">
        <f>VLOOKUP(E499,Table1[],2,FALSE)</f>
        <v>Category04</v>
      </c>
      <c r="G499" s="5">
        <v>8</v>
      </c>
      <c r="H499" s="5" t="s">
        <v>65</v>
      </c>
      <c r="I499" s="5" t="s">
        <v>64</v>
      </c>
      <c r="J499" s="6" cm="1">
        <f t="array" ref="J499">_xlfn.IFS(G499&gt;=10,7%,G499&gt;=7,5%,G499&lt;7,0%)</f>
        <v>0.05</v>
      </c>
      <c r="K499" t="str">
        <f>VLOOKUP($E499,Table1[],3,FALSE)</f>
        <v>Lt</v>
      </c>
      <c r="L499">
        <f>VLOOKUP($E499,Table1[],4,FALSE)</f>
        <v>55</v>
      </c>
      <c r="M499">
        <f>VLOOKUP($E499,Table1[],5,FALSE)</f>
        <v>58.3</v>
      </c>
      <c r="N499">
        <f t="shared" si="37"/>
        <v>440</v>
      </c>
      <c r="O499">
        <f t="shared" si="38"/>
        <v>443.08</v>
      </c>
      <c r="P499">
        <f t="shared" si="39"/>
        <v>3.0799999999999841</v>
      </c>
    </row>
    <row r="500" spans="2:16" x14ac:dyDescent="0.25">
      <c r="B500" s="4">
        <v>44886</v>
      </c>
      <c r="C500" s="5">
        <f t="shared" si="35"/>
        <v>2022</v>
      </c>
      <c r="D500" s="5">
        <f t="shared" si="36"/>
        <v>4</v>
      </c>
      <c r="E500" s="5" t="s">
        <v>29</v>
      </c>
      <c r="F500" t="str">
        <f>VLOOKUP(E500,Table1[],2,FALSE)</f>
        <v>Category03</v>
      </c>
      <c r="G500" s="5">
        <v>6</v>
      </c>
      <c r="H500" s="5" t="s">
        <v>65</v>
      </c>
      <c r="I500" s="5" t="s">
        <v>64</v>
      </c>
      <c r="J500" s="6" cm="1">
        <f t="array" ref="J500">_xlfn.IFS(G500&gt;=10,7%,G500&gt;=7,5%,G500&lt;7,0%)</f>
        <v>0</v>
      </c>
      <c r="K500" t="str">
        <f>VLOOKUP($E500,Table1[],3,FALSE)</f>
        <v>Lt</v>
      </c>
      <c r="L500">
        <f>VLOOKUP($E500,Table1[],4,FALSE)</f>
        <v>61</v>
      </c>
      <c r="M500">
        <f>VLOOKUP($E500,Table1[],5,FALSE)</f>
        <v>76.25</v>
      </c>
      <c r="N500">
        <f t="shared" si="37"/>
        <v>366</v>
      </c>
      <c r="O500">
        <f t="shared" si="38"/>
        <v>457.5</v>
      </c>
      <c r="P500">
        <f t="shared" si="39"/>
        <v>91.5</v>
      </c>
    </row>
    <row r="501" spans="2:16" x14ac:dyDescent="0.25">
      <c r="B501" s="4">
        <v>44888</v>
      </c>
      <c r="C501" s="5">
        <f t="shared" si="35"/>
        <v>2022</v>
      </c>
      <c r="D501" s="5">
        <f t="shared" si="36"/>
        <v>4</v>
      </c>
      <c r="E501" s="5" t="s">
        <v>47</v>
      </c>
      <c r="F501" t="str">
        <f>VLOOKUP(E501,Table1[],2,FALSE)</f>
        <v>Category04</v>
      </c>
      <c r="G501" s="5">
        <v>12</v>
      </c>
      <c r="H501" s="5" t="s">
        <v>63</v>
      </c>
      <c r="I501" s="5" t="s">
        <v>63</v>
      </c>
      <c r="J501" s="6" cm="1">
        <f t="array" ref="J501">_xlfn.IFS(G501&gt;=10,7%,G501&gt;=7,5%,G501&lt;7,0%)</f>
        <v>7.0000000000000007E-2</v>
      </c>
      <c r="K501" t="str">
        <f>VLOOKUP($E501,Table1[],3,FALSE)</f>
        <v>Kg</v>
      </c>
      <c r="L501">
        <f>VLOOKUP($E501,Table1[],4,FALSE)</f>
        <v>90</v>
      </c>
      <c r="M501">
        <f>VLOOKUP($E501,Table1[],5,FALSE)</f>
        <v>96.3</v>
      </c>
      <c r="N501">
        <f t="shared" si="37"/>
        <v>1080</v>
      </c>
      <c r="O501">
        <f t="shared" si="38"/>
        <v>1074.7079999999999</v>
      </c>
      <c r="P501">
        <f t="shared" si="39"/>
        <v>-5.2920000000001437</v>
      </c>
    </row>
    <row r="502" spans="2:16" x14ac:dyDescent="0.25">
      <c r="B502" s="4">
        <v>44890</v>
      </c>
      <c r="C502" s="5">
        <f t="shared" si="35"/>
        <v>2022</v>
      </c>
      <c r="D502" s="5">
        <f t="shared" si="36"/>
        <v>4</v>
      </c>
      <c r="E502" s="5" t="s">
        <v>9</v>
      </c>
      <c r="F502" t="str">
        <f>VLOOKUP(E502,Table1[],2,FALSE)</f>
        <v>Category01</v>
      </c>
      <c r="G502" s="5">
        <v>5</v>
      </c>
      <c r="H502" s="5" t="s">
        <v>65</v>
      </c>
      <c r="I502" s="5" t="s">
        <v>64</v>
      </c>
      <c r="J502" s="6" cm="1">
        <f t="array" ref="J502">_xlfn.IFS(G502&gt;=10,7%,G502&gt;=7,5%,G502&lt;7,0%)</f>
        <v>0</v>
      </c>
      <c r="K502" t="str">
        <f>VLOOKUP($E502,Table1[],3,FALSE)</f>
        <v>Lt</v>
      </c>
      <c r="L502">
        <f>VLOOKUP($E502,Table1[],4,FALSE)</f>
        <v>44</v>
      </c>
      <c r="M502">
        <f>VLOOKUP($E502,Table1[],5,FALSE)</f>
        <v>48.84</v>
      </c>
      <c r="N502">
        <f t="shared" si="37"/>
        <v>220</v>
      </c>
      <c r="O502">
        <f t="shared" si="38"/>
        <v>244.20000000000002</v>
      </c>
      <c r="P502">
        <f t="shared" si="39"/>
        <v>24.200000000000017</v>
      </c>
    </row>
    <row r="503" spans="2:16" x14ac:dyDescent="0.25">
      <c r="B503" s="4">
        <v>44891</v>
      </c>
      <c r="C503" s="5">
        <f t="shared" si="35"/>
        <v>2022</v>
      </c>
      <c r="D503" s="5">
        <f t="shared" si="36"/>
        <v>4</v>
      </c>
      <c r="E503" s="5" t="s">
        <v>43</v>
      </c>
      <c r="F503" t="str">
        <f>VLOOKUP(E503,Table1[],2,FALSE)</f>
        <v>Category04</v>
      </c>
      <c r="G503" s="5">
        <v>5</v>
      </c>
      <c r="H503" s="5" t="s">
        <v>65</v>
      </c>
      <c r="I503" s="5" t="s">
        <v>63</v>
      </c>
      <c r="J503" s="6" cm="1">
        <f t="array" ref="J503">_xlfn.IFS(G503&gt;=10,7%,G503&gt;=7,5%,G503&lt;7,0%)</f>
        <v>0</v>
      </c>
      <c r="K503" t="str">
        <f>VLOOKUP($E503,Table1[],3,FALSE)</f>
        <v>Kg</v>
      </c>
      <c r="L503">
        <f>VLOOKUP($E503,Table1[],4,FALSE)</f>
        <v>89</v>
      </c>
      <c r="M503">
        <f>VLOOKUP($E503,Table1[],5,FALSE)</f>
        <v>117.48</v>
      </c>
      <c r="N503">
        <f t="shared" si="37"/>
        <v>445</v>
      </c>
      <c r="O503">
        <f t="shared" si="38"/>
        <v>587.4</v>
      </c>
      <c r="P503">
        <f t="shared" si="39"/>
        <v>142.39999999999998</v>
      </c>
    </row>
    <row r="504" spans="2:16" x14ac:dyDescent="0.25">
      <c r="B504" s="4">
        <v>44892</v>
      </c>
      <c r="C504" s="5">
        <f t="shared" si="35"/>
        <v>2022</v>
      </c>
      <c r="D504" s="5">
        <f t="shared" si="36"/>
        <v>4</v>
      </c>
      <c r="E504" s="5" t="s">
        <v>45</v>
      </c>
      <c r="F504" t="str">
        <f>VLOOKUP(E504,Table1[],2,FALSE)</f>
        <v>Category04</v>
      </c>
      <c r="G504" s="5">
        <v>15</v>
      </c>
      <c r="H504" s="5" t="s">
        <v>65</v>
      </c>
      <c r="I504" s="5" t="s">
        <v>63</v>
      </c>
      <c r="J504" s="6" cm="1">
        <f t="array" ref="J504">_xlfn.IFS(G504&gt;=10,7%,G504&gt;=7,5%,G504&lt;7,0%)</f>
        <v>7.0000000000000007E-2</v>
      </c>
      <c r="K504" t="str">
        <f>VLOOKUP($E504,Table1[],3,FALSE)</f>
        <v>Lt</v>
      </c>
      <c r="L504">
        <f>VLOOKUP($E504,Table1[],4,FALSE)</f>
        <v>55</v>
      </c>
      <c r="M504">
        <f>VLOOKUP($E504,Table1[],5,FALSE)</f>
        <v>58.3</v>
      </c>
      <c r="N504">
        <f t="shared" si="37"/>
        <v>825</v>
      </c>
      <c r="O504">
        <f t="shared" si="38"/>
        <v>813.28499999999997</v>
      </c>
      <c r="P504">
        <f t="shared" si="39"/>
        <v>-11.715000000000032</v>
      </c>
    </row>
    <row r="505" spans="2:16" x14ac:dyDescent="0.25">
      <c r="B505" s="4">
        <v>44893</v>
      </c>
      <c r="C505" s="5">
        <f t="shared" si="35"/>
        <v>2022</v>
      </c>
      <c r="D505" s="5">
        <f t="shared" si="36"/>
        <v>4</v>
      </c>
      <c r="E505" s="5" t="s">
        <v>42</v>
      </c>
      <c r="F505" t="str">
        <f>VLOOKUP(E505,Table1[],2,FALSE)</f>
        <v>Category04</v>
      </c>
      <c r="G505" s="5">
        <v>8</v>
      </c>
      <c r="H505" s="5" t="s">
        <v>65</v>
      </c>
      <c r="I505" s="5" t="s">
        <v>64</v>
      </c>
      <c r="J505" s="6" cm="1">
        <f t="array" ref="J505">_xlfn.IFS(G505&gt;=10,7%,G505&gt;=7,5%,G505&lt;7,0%)</f>
        <v>0.05</v>
      </c>
      <c r="K505" t="str">
        <f>VLOOKUP($E505,Table1[],3,FALSE)</f>
        <v>Kg</v>
      </c>
      <c r="L505">
        <f>VLOOKUP($E505,Table1[],4,FALSE)</f>
        <v>93</v>
      </c>
      <c r="M505">
        <f>VLOOKUP($E505,Table1[],5,FALSE)</f>
        <v>104.16</v>
      </c>
      <c r="N505">
        <f t="shared" si="37"/>
        <v>744</v>
      </c>
      <c r="O505">
        <f t="shared" si="38"/>
        <v>791.61599999999999</v>
      </c>
      <c r="P505">
        <f t="shared" si="39"/>
        <v>47.615999999999985</v>
      </c>
    </row>
    <row r="506" spans="2:16" x14ac:dyDescent="0.25">
      <c r="B506" s="4">
        <v>44895</v>
      </c>
      <c r="C506" s="5">
        <f t="shared" si="35"/>
        <v>2022</v>
      </c>
      <c r="D506" s="5">
        <f t="shared" si="36"/>
        <v>4</v>
      </c>
      <c r="E506" s="5" t="s">
        <v>24</v>
      </c>
      <c r="F506" t="str">
        <f>VLOOKUP(E506,Table1[],2,FALSE)</f>
        <v>Category02</v>
      </c>
      <c r="G506" s="5">
        <v>2</v>
      </c>
      <c r="H506" s="5" t="s">
        <v>65</v>
      </c>
      <c r="I506" s="5" t="s">
        <v>63</v>
      </c>
      <c r="J506" s="6" cm="1">
        <f t="array" ref="J506">_xlfn.IFS(G506&gt;=10,7%,G506&gt;=7,5%,G506&lt;7,0%)</f>
        <v>0</v>
      </c>
      <c r="K506" t="str">
        <f>VLOOKUP($E506,Table1[],3,FALSE)</f>
        <v>No.</v>
      </c>
      <c r="L506">
        <f>VLOOKUP($E506,Table1[],4,FALSE)</f>
        <v>12</v>
      </c>
      <c r="M506">
        <f>VLOOKUP($E506,Table1[],5,FALSE)</f>
        <v>15.719999999999999</v>
      </c>
      <c r="N506">
        <f t="shared" si="37"/>
        <v>24</v>
      </c>
      <c r="O506">
        <f t="shared" si="38"/>
        <v>31.439999999999998</v>
      </c>
      <c r="P506">
        <f t="shared" si="39"/>
        <v>7.4399999999999977</v>
      </c>
    </row>
    <row r="507" spans="2:16" x14ac:dyDescent="0.25">
      <c r="B507" s="4">
        <v>44898</v>
      </c>
      <c r="C507" s="5">
        <f t="shared" si="35"/>
        <v>2022</v>
      </c>
      <c r="D507" s="5">
        <f t="shared" si="36"/>
        <v>4</v>
      </c>
      <c r="E507" s="5" t="s">
        <v>39</v>
      </c>
      <c r="F507" t="str">
        <f>VLOOKUP(E507,Table1[],2,FALSE)</f>
        <v>Category04</v>
      </c>
      <c r="G507" s="5">
        <v>5</v>
      </c>
      <c r="H507" s="5" t="s">
        <v>62</v>
      </c>
      <c r="I507" s="5" t="s">
        <v>64</v>
      </c>
      <c r="J507" s="6" cm="1">
        <f t="array" ref="J507">_xlfn.IFS(G507&gt;=10,7%,G507&gt;=7,5%,G507&lt;7,0%)</f>
        <v>0</v>
      </c>
      <c r="K507" t="str">
        <f>VLOOKUP($E507,Table1[],3,FALSE)</f>
        <v>No.</v>
      </c>
      <c r="L507">
        <f>VLOOKUP($E507,Table1[],4,FALSE)</f>
        <v>37</v>
      </c>
      <c r="M507">
        <f>VLOOKUP($E507,Table1[],5,FALSE)</f>
        <v>41.81</v>
      </c>
      <c r="N507">
        <f t="shared" si="37"/>
        <v>185</v>
      </c>
      <c r="O507">
        <f t="shared" si="38"/>
        <v>209.05</v>
      </c>
      <c r="P507">
        <f t="shared" si="39"/>
        <v>24.050000000000011</v>
      </c>
    </row>
    <row r="508" spans="2:16" x14ac:dyDescent="0.25">
      <c r="B508" s="4">
        <v>44899</v>
      </c>
      <c r="C508" s="5">
        <f t="shared" si="35"/>
        <v>2022</v>
      </c>
      <c r="D508" s="5">
        <f t="shared" si="36"/>
        <v>4</v>
      </c>
      <c r="E508" s="5" t="s">
        <v>36</v>
      </c>
      <c r="F508" t="str">
        <f>VLOOKUP(E508,Table1[],2,FALSE)</f>
        <v>Category04</v>
      </c>
      <c r="G508" s="5">
        <v>10</v>
      </c>
      <c r="H508" s="5" t="s">
        <v>65</v>
      </c>
      <c r="I508" s="5" t="s">
        <v>64</v>
      </c>
      <c r="J508" s="6" cm="1">
        <f t="array" ref="J508">_xlfn.IFS(G508&gt;=10,7%,G508&gt;=7,5%,G508&lt;7,0%)</f>
        <v>7.0000000000000007E-2</v>
      </c>
      <c r="K508" t="str">
        <f>VLOOKUP($E508,Table1[],3,FALSE)</f>
        <v>No.</v>
      </c>
      <c r="L508">
        <f>VLOOKUP($E508,Table1[],4,FALSE)</f>
        <v>18</v>
      </c>
      <c r="M508">
        <f>VLOOKUP($E508,Table1[],5,FALSE)</f>
        <v>24.66</v>
      </c>
      <c r="N508">
        <f t="shared" si="37"/>
        <v>180</v>
      </c>
      <c r="O508">
        <f t="shared" si="38"/>
        <v>229.33799999999999</v>
      </c>
      <c r="P508">
        <f t="shared" si="39"/>
        <v>49.337999999999994</v>
      </c>
    </row>
    <row r="509" spans="2:16" x14ac:dyDescent="0.25">
      <c r="B509" s="4">
        <v>44899</v>
      </c>
      <c r="C509" s="5">
        <f t="shared" si="35"/>
        <v>2022</v>
      </c>
      <c r="D509" s="5">
        <f t="shared" si="36"/>
        <v>4</v>
      </c>
      <c r="E509" s="5" t="s">
        <v>56</v>
      </c>
      <c r="F509" t="str">
        <f>VLOOKUP(E509,Table1[],2,FALSE)</f>
        <v>Category05</v>
      </c>
      <c r="G509" s="5">
        <v>15</v>
      </c>
      <c r="H509" s="5" t="s">
        <v>65</v>
      </c>
      <c r="I509" s="5" t="s">
        <v>64</v>
      </c>
      <c r="J509" s="6" cm="1">
        <f t="array" ref="J509">_xlfn.IFS(G509&gt;=10,7%,G509&gt;=7,5%,G509&lt;7,0%)</f>
        <v>7.0000000000000007E-2</v>
      </c>
      <c r="K509" t="str">
        <f>VLOOKUP($E509,Table1[],3,FALSE)</f>
        <v>Kg</v>
      </c>
      <c r="L509">
        <f>VLOOKUP($E509,Table1[],4,FALSE)</f>
        <v>76</v>
      </c>
      <c r="M509">
        <f>VLOOKUP($E509,Table1[],5,FALSE)</f>
        <v>82.08</v>
      </c>
      <c r="N509">
        <f t="shared" si="37"/>
        <v>1140</v>
      </c>
      <c r="O509">
        <f t="shared" si="38"/>
        <v>1145.0160000000001</v>
      </c>
      <c r="P509">
        <f t="shared" si="39"/>
        <v>5.0160000000000764</v>
      </c>
    </row>
    <row r="510" spans="2:16" x14ac:dyDescent="0.25">
      <c r="B510" s="4">
        <v>44902</v>
      </c>
      <c r="C510" s="5">
        <f t="shared" si="35"/>
        <v>2022</v>
      </c>
      <c r="D510" s="5">
        <f t="shared" si="36"/>
        <v>4</v>
      </c>
      <c r="E510" s="5" t="s">
        <v>50</v>
      </c>
      <c r="F510" t="str">
        <f>VLOOKUP(E510,Table1[],2,FALSE)</f>
        <v>Category05</v>
      </c>
      <c r="G510" s="5">
        <v>12</v>
      </c>
      <c r="H510" s="5" t="s">
        <v>65</v>
      </c>
      <c r="I510" s="5" t="s">
        <v>64</v>
      </c>
      <c r="J510" s="6" cm="1">
        <f t="array" ref="J510">_xlfn.IFS(G510&gt;=10,7%,G510&gt;=7,5%,G510&lt;7,0%)</f>
        <v>7.0000000000000007E-2</v>
      </c>
      <c r="K510" t="str">
        <f>VLOOKUP($E510,Table1[],3,FALSE)</f>
        <v>Kg</v>
      </c>
      <c r="L510">
        <f>VLOOKUP($E510,Table1[],4,FALSE)</f>
        <v>72</v>
      </c>
      <c r="M510">
        <f>VLOOKUP($E510,Table1[],5,FALSE)</f>
        <v>79.92</v>
      </c>
      <c r="N510">
        <f t="shared" si="37"/>
        <v>864</v>
      </c>
      <c r="O510">
        <f t="shared" si="38"/>
        <v>891.90719999999999</v>
      </c>
      <c r="P510">
        <f t="shared" si="39"/>
        <v>27.907199999999989</v>
      </c>
    </row>
    <row r="511" spans="2:16" x14ac:dyDescent="0.25">
      <c r="B511" s="4">
        <v>44902</v>
      </c>
      <c r="C511" s="5">
        <f t="shared" si="35"/>
        <v>2022</v>
      </c>
      <c r="D511" s="5">
        <f t="shared" si="36"/>
        <v>4</v>
      </c>
      <c r="E511" s="5" t="s">
        <v>25</v>
      </c>
      <c r="F511" t="str">
        <f>VLOOKUP(E511,Table1[],2,FALSE)</f>
        <v>Category02</v>
      </c>
      <c r="G511" s="5">
        <v>13</v>
      </c>
      <c r="H511" s="5" t="s">
        <v>65</v>
      </c>
      <c r="I511" s="5" t="s">
        <v>63</v>
      </c>
      <c r="J511" s="6" cm="1">
        <f t="array" ref="J511">_xlfn.IFS(G511&gt;=10,7%,G511&gt;=7,5%,G511&lt;7,0%)</f>
        <v>7.0000000000000007E-2</v>
      </c>
      <c r="K511" t="str">
        <f>VLOOKUP($E511,Table1[],3,FALSE)</f>
        <v>No.</v>
      </c>
      <c r="L511">
        <f>VLOOKUP($E511,Table1[],4,FALSE)</f>
        <v>13</v>
      </c>
      <c r="M511">
        <f>VLOOKUP($E511,Table1[],5,FALSE)</f>
        <v>16.64</v>
      </c>
      <c r="N511">
        <f t="shared" si="37"/>
        <v>169</v>
      </c>
      <c r="O511">
        <f t="shared" si="38"/>
        <v>201.17759999999998</v>
      </c>
      <c r="P511">
        <f t="shared" si="39"/>
        <v>32.177599999999984</v>
      </c>
    </row>
    <row r="512" spans="2:16" x14ac:dyDescent="0.25">
      <c r="B512" s="4">
        <v>44902</v>
      </c>
      <c r="C512" s="5">
        <f t="shared" si="35"/>
        <v>2022</v>
      </c>
      <c r="D512" s="5">
        <f t="shared" si="36"/>
        <v>4</v>
      </c>
      <c r="E512" s="5" t="s">
        <v>50</v>
      </c>
      <c r="F512" t="str">
        <f>VLOOKUP(E512,Table1[],2,FALSE)</f>
        <v>Category05</v>
      </c>
      <c r="G512" s="5">
        <v>5</v>
      </c>
      <c r="H512" s="5" t="s">
        <v>65</v>
      </c>
      <c r="I512" s="5" t="s">
        <v>64</v>
      </c>
      <c r="J512" s="6" cm="1">
        <f t="array" ref="J512">_xlfn.IFS(G512&gt;=10,7%,G512&gt;=7,5%,G512&lt;7,0%)</f>
        <v>0</v>
      </c>
      <c r="K512" t="str">
        <f>VLOOKUP($E512,Table1[],3,FALSE)</f>
        <v>Kg</v>
      </c>
      <c r="L512">
        <f>VLOOKUP($E512,Table1[],4,FALSE)</f>
        <v>72</v>
      </c>
      <c r="M512">
        <f>VLOOKUP($E512,Table1[],5,FALSE)</f>
        <v>79.92</v>
      </c>
      <c r="N512">
        <f t="shared" si="37"/>
        <v>360</v>
      </c>
      <c r="O512">
        <f t="shared" si="38"/>
        <v>399.6</v>
      </c>
      <c r="P512">
        <f t="shared" si="39"/>
        <v>39.600000000000023</v>
      </c>
    </row>
    <row r="513" spans="2:16" x14ac:dyDescent="0.25">
      <c r="B513" s="4">
        <v>44906</v>
      </c>
      <c r="C513" s="5">
        <f t="shared" si="35"/>
        <v>2022</v>
      </c>
      <c r="D513" s="5">
        <f t="shared" si="36"/>
        <v>4</v>
      </c>
      <c r="E513" s="5" t="s">
        <v>38</v>
      </c>
      <c r="F513" t="str">
        <f>VLOOKUP(E513,Table1[],2,FALSE)</f>
        <v>Category04</v>
      </c>
      <c r="G513" s="5">
        <v>5</v>
      </c>
      <c r="H513" s="5" t="s">
        <v>65</v>
      </c>
      <c r="I513" s="5" t="s">
        <v>63</v>
      </c>
      <c r="J513" s="6" cm="1">
        <f t="array" ref="J513">_xlfn.IFS(G513&gt;=10,7%,G513&gt;=7,5%,G513&lt;7,0%)</f>
        <v>0</v>
      </c>
      <c r="K513" t="str">
        <f>VLOOKUP($E513,Table1[],3,FALSE)</f>
        <v>Lt</v>
      </c>
      <c r="L513">
        <f>VLOOKUP($E513,Table1[],4,FALSE)</f>
        <v>48</v>
      </c>
      <c r="M513">
        <f>VLOOKUP($E513,Table1[],5,FALSE)</f>
        <v>57.120000000000005</v>
      </c>
      <c r="N513">
        <f t="shared" si="37"/>
        <v>240</v>
      </c>
      <c r="O513">
        <f t="shared" si="38"/>
        <v>285.60000000000002</v>
      </c>
      <c r="P513">
        <f t="shared" si="39"/>
        <v>45.600000000000023</v>
      </c>
    </row>
    <row r="514" spans="2:16" x14ac:dyDescent="0.25">
      <c r="B514" s="4">
        <v>44906</v>
      </c>
      <c r="C514" s="5">
        <f t="shared" si="35"/>
        <v>2022</v>
      </c>
      <c r="D514" s="5">
        <f t="shared" si="36"/>
        <v>4</v>
      </c>
      <c r="E514" s="5" t="s">
        <v>22</v>
      </c>
      <c r="F514" t="str">
        <f>VLOOKUP(E514,Table1[],2,FALSE)</f>
        <v>Category02</v>
      </c>
      <c r="G514" s="5">
        <v>9</v>
      </c>
      <c r="H514" s="5" t="s">
        <v>62</v>
      </c>
      <c r="I514" s="5" t="s">
        <v>63</v>
      </c>
      <c r="J514" s="6" cm="1">
        <f t="array" ref="J514">_xlfn.IFS(G514&gt;=10,7%,G514&gt;=7,5%,G514&lt;7,0%)</f>
        <v>0.05</v>
      </c>
      <c r="K514" t="str">
        <f>VLOOKUP($E514,Table1[],3,FALSE)</f>
        <v>Kg</v>
      </c>
      <c r="L514">
        <f>VLOOKUP($E514,Table1[],4,FALSE)</f>
        <v>112</v>
      </c>
      <c r="M514">
        <f>VLOOKUP($E514,Table1[],5,FALSE)</f>
        <v>122.08</v>
      </c>
      <c r="N514">
        <f t="shared" si="37"/>
        <v>1008</v>
      </c>
      <c r="O514">
        <f t="shared" si="38"/>
        <v>1043.7840000000001</v>
      </c>
      <c r="P514">
        <f t="shared" si="39"/>
        <v>35.784000000000106</v>
      </c>
    </row>
    <row r="515" spans="2:16" x14ac:dyDescent="0.25">
      <c r="B515" s="4">
        <v>44906</v>
      </c>
      <c r="C515" s="5">
        <f t="shared" si="35"/>
        <v>2022</v>
      </c>
      <c r="D515" s="5">
        <f t="shared" si="36"/>
        <v>4</v>
      </c>
      <c r="E515" s="5" t="s">
        <v>23</v>
      </c>
      <c r="F515" t="str">
        <f>VLOOKUP(E515,Table1[],2,FALSE)</f>
        <v>Category02</v>
      </c>
      <c r="G515" s="5">
        <v>10</v>
      </c>
      <c r="H515" s="5" t="s">
        <v>63</v>
      </c>
      <c r="I515" s="5" t="s">
        <v>64</v>
      </c>
      <c r="J515" s="6" cm="1">
        <f t="array" ref="J515">_xlfn.IFS(G515&gt;=10,7%,G515&gt;=7,5%,G515&lt;7,0%)</f>
        <v>7.0000000000000007E-2</v>
      </c>
      <c r="K515" t="str">
        <f>VLOOKUP($E515,Table1[],3,FALSE)</f>
        <v>Kg</v>
      </c>
      <c r="L515">
        <f>VLOOKUP($E515,Table1[],4,FALSE)</f>
        <v>112</v>
      </c>
      <c r="M515">
        <f>VLOOKUP($E515,Table1[],5,FALSE)</f>
        <v>146.72</v>
      </c>
      <c r="N515">
        <f t="shared" si="37"/>
        <v>1120</v>
      </c>
      <c r="O515">
        <f t="shared" si="38"/>
        <v>1364.4960000000001</v>
      </c>
      <c r="P515">
        <f t="shared" si="39"/>
        <v>244.49600000000009</v>
      </c>
    </row>
    <row r="516" spans="2:16" x14ac:dyDescent="0.25">
      <c r="B516" s="4">
        <v>44907</v>
      </c>
      <c r="C516" s="5">
        <f t="shared" ref="C516:C529" si="40">YEAR(B516)</f>
        <v>2022</v>
      </c>
      <c r="D516" s="5">
        <f t="shared" ref="D516:D529" si="41">ROUNDUP(MONTH(B516)/3,0)</f>
        <v>4</v>
      </c>
      <c r="E516" s="5" t="s">
        <v>41</v>
      </c>
      <c r="F516" t="str">
        <f>VLOOKUP(E516,Table1[],2,FALSE)</f>
        <v>Category04</v>
      </c>
      <c r="G516" s="5">
        <v>9</v>
      </c>
      <c r="H516" s="5" t="s">
        <v>62</v>
      </c>
      <c r="I516" s="5" t="s">
        <v>64</v>
      </c>
      <c r="J516" s="6" cm="1">
        <f t="array" ref="J516">_xlfn.IFS(G516&gt;=10,7%,G516&gt;=7,5%,G516&lt;7,0%)</f>
        <v>0.05</v>
      </c>
      <c r="K516" t="str">
        <f>VLOOKUP($E516,Table1[],3,FALSE)</f>
        <v>Ft</v>
      </c>
      <c r="L516">
        <f>VLOOKUP($E516,Table1[],4,FALSE)</f>
        <v>148</v>
      </c>
      <c r="M516">
        <f>VLOOKUP($E516,Table1[],5,FALSE)</f>
        <v>201.28</v>
      </c>
      <c r="N516">
        <f t="shared" ref="N516:N529" si="42">L516*G516</f>
        <v>1332</v>
      </c>
      <c r="O516">
        <f t="shared" ref="O516:O529" si="43">(G516*M516)-(G516*M516*J516)</f>
        <v>1720.944</v>
      </c>
      <c r="P516">
        <f t="shared" ref="P516:P529" si="44">O516-N516</f>
        <v>388.94399999999996</v>
      </c>
    </row>
    <row r="517" spans="2:16" x14ac:dyDescent="0.25">
      <c r="B517" s="4">
        <v>44907</v>
      </c>
      <c r="C517" s="5">
        <f t="shared" si="40"/>
        <v>2022</v>
      </c>
      <c r="D517" s="5">
        <f t="shared" si="41"/>
        <v>4</v>
      </c>
      <c r="E517" s="5" t="s">
        <v>53</v>
      </c>
      <c r="F517" t="str">
        <f>VLOOKUP(E517,Table1[],2,FALSE)</f>
        <v>Category05</v>
      </c>
      <c r="G517" s="5">
        <v>10</v>
      </c>
      <c r="H517" s="5" t="s">
        <v>62</v>
      </c>
      <c r="I517" s="5" t="s">
        <v>63</v>
      </c>
      <c r="J517" s="6" cm="1">
        <f t="array" ref="J517">_xlfn.IFS(G517&gt;=10,7%,G517&gt;=7,5%,G517&lt;7,0%)</f>
        <v>7.0000000000000007E-2</v>
      </c>
      <c r="K517" t="str">
        <f>VLOOKUP($E517,Table1[],3,FALSE)</f>
        <v>Ft</v>
      </c>
      <c r="L517">
        <f>VLOOKUP($E517,Table1[],4,FALSE)</f>
        <v>138</v>
      </c>
      <c r="M517">
        <f>VLOOKUP($E517,Table1[],5,FALSE)</f>
        <v>173.88</v>
      </c>
      <c r="N517">
        <f t="shared" si="42"/>
        <v>1380</v>
      </c>
      <c r="O517">
        <f t="shared" si="43"/>
        <v>1617.0839999999998</v>
      </c>
      <c r="P517">
        <f t="shared" si="44"/>
        <v>237.08399999999983</v>
      </c>
    </row>
    <row r="518" spans="2:16" x14ac:dyDescent="0.25">
      <c r="B518" s="4">
        <v>44909</v>
      </c>
      <c r="C518" s="5">
        <f t="shared" si="40"/>
        <v>2022</v>
      </c>
      <c r="D518" s="5">
        <f t="shared" si="41"/>
        <v>4</v>
      </c>
      <c r="E518" s="5" t="s">
        <v>11</v>
      </c>
      <c r="F518" t="str">
        <f>VLOOKUP(E518,Table1[],2,FALSE)</f>
        <v>Category01</v>
      </c>
      <c r="G518" s="5">
        <v>4</v>
      </c>
      <c r="H518" s="5" t="s">
        <v>65</v>
      </c>
      <c r="I518" s="5" t="s">
        <v>64</v>
      </c>
      <c r="J518" s="6" cm="1">
        <f t="array" ref="J518">_xlfn.IFS(G518&gt;=10,7%,G518&gt;=7,5%,G518&lt;7,0%)</f>
        <v>0</v>
      </c>
      <c r="K518" t="str">
        <f>VLOOKUP($E518,Table1[],3,FALSE)</f>
        <v>Ft</v>
      </c>
      <c r="L518">
        <f>VLOOKUP($E518,Table1[],4,FALSE)</f>
        <v>133</v>
      </c>
      <c r="M518">
        <f>VLOOKUP($E518,Table1[],5,FALSE)</f>
        <v>155.61000000000001</v>
      </c>
      <c r="N518">
        <f t="shared" si="42"/>
        <v>532</v>
      </c>
      <c r="O518">
        <f t="shared" si="43"/>
        <v>622.44000000000005</v>
      </c>
      <c r="P518">
        <f t="shared" si="44"/>
        <v>90.440000000000055</v>
      </c>
    </row>
    <row r="519" spans="2:16" x14ac:dyDescent="0.25">
      <c r="B519" s="4">
        <v>44910</v>
      </c>
      <c r="C519" s="5">
        <f t="shared" si="40"/>
        <v>2022</v>
      </c>
      <c r="D519" s="5">
        <f t="shared" si="41"/>
        <v>4</v>
      </c>
      <c r="E519" s="5" t="s">
        <v>16</v>
      </c>
      <c r="F519" t="str">
        <f>VLOOKUP(E519,Table1[],2,FALSE)</f>
        <v>Category01</v>
      </c>
      <c r="G519" s="5">
        <v>13</v>
      </c>
      <c r="H519" s="5" t="s">
        <v>65</v>
      </c>
      <c r="I519" s="5" t="s">
        <v>63</v>
      </c>
      <c r="J519" s="6" cm="1">
        <f t="array" ref="J519">_xlfn.IFS(G519&gt;=10,7%,G519&gt;=7,5%,G519&lt;7,0%)</f>
        <v>7.0000000000000007E-2</v>
      </c>
      <c r="K519" t="str">
        <f>VLOOKUP($E519,Table1[],3,FALSE)</f>
        <v>No.</v>
      </c>
      <c r="L519">
        <f>VLOOKUP($E519,Table1[],4,FALSE)</f>
        <v>6</v>
      </c>
      <c r="M519">
        <f>VLOOKUP($E519,Table1[],5,FALSE)</f>
        <v>7.8599999999999994</v>
      </c>
      <c r="N519">
        <f t="shared" si="42"/>
        <v>78</v>
      </c>
      <c r="O519">
        <f t="shared" si="43"/>
        <v>95.027399999999986</v>
      </c>
      <c r="P519">
        <f t="shared" si="44"/>
        <v>17.027399999999986</v>
      </c>
    </row>
    <row r="520" spans="2:16" x14ac:dyDescent="0.25">
      <c r="B520" s="4">
        <v>44914</v>
      </c>
      <c r="C520" s="5">
        <f t="shared" si="40"/>
        <v>2022</v>
      </c>
      <c r="D520" s="5">
        <f t="shared" si="41"/>
        <v>4</v>
      </c>
      <c r="E520" s="5" t="s">
        <v>56</v>
      </c>
      <c r="F520" t="str">
        <f>VLOOKUP(E520,Table1[],2,FALSE)</f>
        <v>Category05</v>
      </c>
      <c r="G520" s="5">
        <v>7</v>
      </c>
      <c r="H520" s="5" t="s">
        <v>65</v>
      </c>
      <c r="I520" s="5" t="s">
        <v>63</v>
      </c>
      <c r="J520" s="6" cm="1">
        <f t="array" ref="J520">_xlfn.IFS(G520&gt;=10,7%,G520&gt;=7,5%,G520&lt;7,0%)</f>
        <v>0.05</v>
      </c>
      <c r="K520" t="str">
        <f>VLOOKUP($E520,Table1[],3,FALSE)</f>
        <v>Kg</v>
      </c>
      <c r="L520">
        <f>VLOOKUP($E520,Table1[],4,FALSE)</f>
        <v>76</v>
      </c>
      <c r="M520">
        <f>VLOOKUP($E520,Table1[],5,FALSE)</f>
        <v>82.08</v>
      </c>
      <c r="N520">
        <f t="shared" si="42"/>
        <v>532</v>
      </c>
      <c r="O520">
        <f t="shared" si="43"/>
        <v>545.83199999999999</v>
      </c>
      <c r="P520">
        <f t="shared" si="44"/>
        <v>13.831999999999994</v>
      </c>
    </row>
    <row r="521" spans="2:16" x14ac:dyDescent="0.25">
      <c r="B521" s="4">
        <v>44914</v>
      </c>
      <c r="C521" s="5">
        <f t="shared" si="40"/>
        <v>2022</v>
      </c>
      <c r="D521" s="5">
        <f t="shared" si="41"/>
        <v>4</v>
      </c>
      <c r="E521" s="5" t="s">
        <v>20</v>
      </c>
      <c r="F521" t="str">
        <f>VLOOKUP(E521,Table1[],2,FALSE)</f>
        <v>Category02</v>
      </c>
      <c r="G521" s="5">
        <v>14</v>
      </c>
      <c r="H521" s="5" t="s">
        <v>65</v>
      </c>
      <c r="I521" s="5" t="s">
        <v>64</v>
      </c>
      <c r="J521" s="6" cm="1">
        <f t="array" ref="J521">_xlfn.IFS(G521&gt;=10,7%,G521&gt;=7,5%,G521&lt;7,0%)</f>
        <v>7.0000000000000007E-2</v>
      </c>
      <c r="K521" t="str">
        <f>VLOOKUP($E521,Table1[],3,FALSE)</f>
        <v>Lt</v>
      </c>
      <c r="L521">
        <f>VLOOKUP($E521,Table1[],4,FALSE)</f>
        <v>44</v>
      </c>
      <c r="M521">
        <f>VLOOKUP($E521,Table1[],5,FALSE)</f>
        <v>48.4</v>
      </c>
      <c r="N521">
        <f t="shared" si="42"/>
        <v>616</v>
      </c>
      <c r="O521">
        <f t="shared" si="43"/>
        <v>630.16800000000001</v>
      </c>
      <c r="P521">
        <f t="shared" si="44"/>
        <v>14.168000000000006</v>
      </c>
    </row>
    <row r="522" spans="2:16" x14ac:dyDescent="0.25">
      <c r="B522" s="4">
        <v>44914</v>
      </c>
      <c r="C522" s="5">
        <f t="shared" si="40"/>
        <v>2022</v>
      </c>
      <c r="D522" s="5">
        <f t="shared" si="41"/>
        <v>4</v>
      </c>
      <c r="E522" s="5" t="s">
        <v>16</v>
      </c>
      <c r="F522" t="str">
        <f>VLOOKUP(E522,Table1[],2,FALSE)</f>
        <v>Category01</v>
      </c>
      <c r="G522" s="5">
        <v>11</v>
      </c>
      <c r="H522" s="5" t="s">
        <v>63</v>
      </c>
      <c r="I522" s="5" t="s">
        <v>63</v>
      </c>
      <c r="J522" s="6" cm="1">
        <f t="array" ref="J522">_xlfn.IFS(G522&gt;=10,7%,G522&gt;=7,5%,G522&lt;7,0%)</f>
        <v>7.0000000000000007E-2</v>
      </c>
      <c r="K522" t="str">
        <f>VLOOKUP($E522,Table1[],3,FALSE)</f>
        <v>No.</v>
      </c>
      <c r="L522">
        <f>VLOOKUP($E522,Table1[],4,FALSE)</f>
        <v>6</v>
      </c>
      <c r="M522">
        <f>VLOOKUP($E522,Table1[],5,FALSE)</f>
        <v>7.8599999999999994</v>
      </c>
      <c r="N522">
        <f t="shared" si="42"/>
        <v>66</v>
      </c>
      <c r="O522">
        <f t="shared" si="43"/>
        <v>80.407799999999995</v>
      </c>
      <c r="P522">
        <f t="shared" si="44"/>
        <v>14.407799999999995</v>
      </c>
    </row>
    <row r="523" spans="2:16" x14ac:dyDescent="0.25">
      <c r="B523" s="4">
        <v>44916</v>
      </c>
      <c r="C523" s="5">
        <f t="shared" si="40"/>
        <v>2022</v>
      </c>
      <c r="D523" s="5">
        <f t="shared" si="41"/>
        <v>4</v>
      </c>
      <c r="E523" s="5" t="s">
        <v>13</v>
      </c>
      <c r="F523" t="str">
        <f>VLOOKUP(E523,Table1[],2,FALSE)</f>
        <v>Category01</v>
      </c>
      <c r="G523" s="5">
        <v>10</v>
      </c>
      <c r="H523" s="5" t="s">
        <v>65</v>
      </c>
      <c r="I523" s="5" t="s">
        <v>63</v>
      </c>
      <c r="J523" s="6" cm="1">
        <f t="array" ref="J523">_xlfn.IFS(G523&gt;=10,7%,G523&gt;=7,5%,G523&lt;7,0%)</f>
        <v>7.0000000000000007E-2</v>
      </c>
      <c r="K523" t="str">
        <f>VLOOKUP($E523,Table1[],3,FALSE)</f>
        <v>Kg</v>
      </c>
      <c r="L523">
        <f>VLOOKUP($E523,Table1[],4,FALSE)</f>
        <v>75</v>
      </c>
      <c r="M523">
        <f>VLOOKUP($E523,Table1[],5,FALSE)</f>
        <v>85.5</v>
      </c>
      <c r="N523">
        <f t="shared" si="42"/>
        <v>750</v>
      </c>
      <c r="O523">
        <f t="shared" si="43"/>
        <v>795.15</v>
      </c>
      <c r="P523">
        <f t="shared" si="44"/>
        <v>45.149999999999977</v>
      </c>
    </row>
    <row r="524" spans="2:16" x14ac:dyDescent="0.25">
      <c r="B524" s="4">
        <v>44924</v>
      </c>
      <c r="C524" s="5">
        <f t="shared" si="40"/>
        <v>2022</v>
      </c>
      <c r="D524" s="5">
        <f t="shared" si="41"/>
        <v>4</v>
      </c>
      <c r="E524" s="5" t="s">
        <v>15</v>
      </c>
      <c r="F524" t="str">
        <f>VLOOKUP(E524,Table1[],2,FALSE)</f>
        <v>Category01</v>
      </c>
      <c r="G524" s="5">
        <v>15</v>
      </c>
      <c r="H524" s="5" t="s">
        <v>65</v>
      </c>
      <c r="I524" s="5" t="s">
        <v>63</v>
      </c>
      <c r="J524" s="6" cm="1">
        <f t="array" ref="J524">_xlfn.IFS(G524&gt;=10,7%,G524&gt;=7,5%,G524&lt;7,0%)</f>
        <v>7.0000000000000007E-2</v>
      </c>
      <c r="K524" t="str">
        <f>VLOOKUP($E524,Table1[],3,FALSE)</f>
        <v>Kg</v>
      </c>
      <c r="L524">
        <f>VLOOKUP($E524,Table1[],4,FALSE)</f>
        <v>83</v>
      </c>
      <c r="M524">
        <f>VLOOKUP($E524,Table1[],5,FALSE)</f>
        <v>94.62</v>
      </c>
      <c r="N524">
        <f t="shared" si="42"/>
        <v>1245</v>
      </c>
      <c r="O524">
        <f t="shared" si="43"/>
        <v>1319.9490000000001</v>
      </c>
      <c r="P524">
        <f t="shared" si="44"/>
        <v>74.949000000000069</v>
      </c>
    </row>
    <row r="525" spans="2:16" x14ac:dyDescent="0.25">
      <c r="B525" s="4">
        <v>44924</v>
      </c>
      <c r="C525" s="5">
        <f t="shared" si="40"/>
        <v>2022</v>
      </c>
      <c r="D525" s="5">
        <f t="shared" si="41"/>
        <v>4</v>
      </c>
      <c r="E525" s="5" t="s">
        <v>54</v>
      </c>
      <c r="F525" t="str">
        <f>VLOOKUP(E525,Table1[],2,FALSE)</f>
        <v>Category05</v>
      </c>
      <c r="G525" s="5">
        <v>1</v>
      </c>
      <c r="H525" s="5" t="s">
        <v>62</v>
      </c>
      <c r="I525" s="5" t="s">
        <v>64</v>
      </c>
      <c r="J525" s="6" cm="1">
        <f t="array" ref="J525">_xlfn.IFS(G525&gt;=10,7%,G525&gt;=7,5%,G525&lt;7,0%)</f>
        <v>0</v>
      </c>
      <c r="K525" t="str">
        <f>VLOOKUP($E525,Table1[],3,FALSE)</f>
        <v>Ft</v>
      </c>
      <c r="L525">
        <f>VLOOKUP($E525,Table1[],4,FALSE)</f>
        <v>120</v>
      </c>
      <c r="M525">
        <f>VLOOKUP($E525,Table1[],5,FALSE)</f>
        <v>162</v>
      </c>
      <c r="N525">
        <f t="shared" si="42"/>
        <v>120</v>
      </c>
      <c r="O525">
        <f t="shared" si="43"/>
        <v>162</v>
      </c>
      <c r="P525">
        <f t="shared" si="44"/>
        <v>42</v>
      </c>
    </row>
    <row r="526" spans="2:16" x14ac:dyDescent="0.25">
      <c r="B526" s="4">
        <v>44925</v>
      </c>
      <c r="C526" s="5">
        <f t="shared" si="40"/>
        <v>2022</v>
      </c>
      <c r="D526" s="5">
        <f t="shared" si="41"/>
        <v>4</v>
      </c>
      <c r="E526" s="5" t="s">
        <v>53</v>
      </c>
      <c r="F526" t="str">
        <f>VLOOKUP(E526,Table1[],2,FALSE)</f>
        <v>Category05</v>
      </c>
      <c r="G526" s="5">
        <v>14</v>
      </c>
      <c r="H526" s="5" t="s">
        <v>65</v>
      </c>
      <c r="I526" s="5" t="s">
        <v>63</v>
      </c>
      <c r="J526" s="6" cm="1">
        <f t="array" ref="J526">_xlfn.IFS(G526&gt;=10,7%,G526&gt;=7,5%,G526&lt;7,0%)</f>
        <v>7.0000000000000007E-2</v>
      </c>
      <c r="K526" t="str">
        <f>VLOOKUP($E526,Table1[],3,FALSE)</f>
        <v>Ft</v>
      </c>
      <c r="L526">
        <f>VLOOKUP($E526,Table1[],4,FALSE)</f>
        <v>138</v>
      </c>
      <c r="M526">
        <f>VLOOKUP($E526,Table1[],5,FALSE)</f>
        <v>173.88</v>
      </c>
      <c r="N526">
        <f t="shared" si="42"/>
        <v>1932</v>
      </c>
      <c r="O526">
        <f t="shared" si="43"/>
        <v>2263.9175999999998</v>
      </c>
      <c r="P526">
        <f t="shared" si="44"/>
        <v>331.91759999999977</v>
      </c>
    </row>
    <row r="527" spans="2:16" x14ac:dyDescent="0.25">
      <c r="B527" s="4">
        <v>44926</v>
      </c>
      <c r="C527" s="5">
        <f t="shared" si="40"/>
        <v>2022</v>
      </c>
      <c r="D527" s="5">
        <f t="shared" si="41"/>
        <v>4</v>
      </c>
      <c r="E527" s="5" t="s">
        <v>44</v>
      </c>
      <c r="F527" t="str">
        <f>VLOOKUP(E527,Table1[],2,FALSE)</f>
        <v>Category04</v>
      </c>
      <c r="G527" s="5">
        <v>12</v>
      </c>
      <c r="H527" s="5" t="s">
        <v>63</v>
      </c>
      <c r="I527" s="5" t="s">
        <v>63</v>
      </c>
      <c r="J527" s="6" cm="1">
        <f t="array" ref="J527">_xlfn.IFS(G527&gt;=10,7%,G527&gt;=7,5%,G527&lt;7,0%)</f>
        <v>7.0000000000000007E-2</v>
      </c>
      <c r="K527" t="str">
        <f>VLOOKUP($E527,Table1[],3,FALSE)</f>
        <v>Kg</v>
      </c>
      <c r="L527">
        <f>VLOOKUP($E527,Table1[],4,FALSE)</f>
        <v>95</v>
      </c>
      <c r="M527">
        <f>VLOOKUP($E527,Table1[],5,FALSE)</f>
        <v>119.7</v>
      </c>
      <c r="N527">
        <f t="shared" si="42"/>
        <v>1140</v>
      </c>
      <c r="O527">
        <f t="shared" si="43"/>
        <v>1335.8520000000001</v>
      </c>
      <c r="P527">
        <f t="shared" si="44"/>
        <v>195.85200000000009</v>
      </c>
    </row>
    <row r="528" spans="2:16" x14ac:dyDescent="0.25">
      <c r="B528" s="4">
        <v>44926</v>
      </c>
      <c r="C528" s="5">
        <f t="shared" si="40"/>
        <v>2022</v>
      </c>
      <c r="D528" s="5">
        <f t="shared" si="41"/>
        <v>4</v>
      </c>
      <c r="E528" s="5" t="s">
        <v>20</v>
      </c>
      <c r="F528" t="str">
        <f>VLOOKUP(E528,Table1[],2,FALSE)</f>
        <v>Category02</v>
      </c>
      <c r="G528" s="5">
        <v>6</v>
      </c>
      <c r="H528" s="5" t="s">
        <v>63</v>
      </c>
      <c r="I528" s="5" t="s">
        <v>63</v>
      </c>
      <c r="J528" s="6" cm="1">
        <f t="array" ref="J528">_xlfn.IFS(G528&gt;=10,7%,G528&gt;=7,5%,G528&lt;7,0%)</f>
        <v>0</v>
      </c>
      <c r="K528" t="str">
        <f>VLOOKUP($E528,Table1[],3,FALSE)</f>
        <v>Lt</v>
      </c>
      <c r="L528">
        <f>VLOOKUP($E528,Table1[],4,FALSE)</f>
        <v>44</v>
      </c>
      <c r="M528">
        <f>VLOOKUP($E528,Table1[],5,FALSE)</f>
        <v>48.4</v>
      </c>
      <c r="N528">
        <f t="shared" si="42"/>
        <v>264</v>
      </c>
      <c r="O528">
        <f t="shared" si="43"/>
        <v>290.39999999999998</v>
      </c>
      <c r="P528">
        <f t="shared" si="44"/>
        <v>26.399999999999977</v>
      </c>
    </row>
    <row r="529" spans="2:16" x14ac:dyDescent="0.25">
      <c r="B529" s="7">
        <v>44926</v>
      </c>
      <c r="C529" s="5">
        <f t="shared" si="40"/>
        <v>2022</v>
      </c>
      <c r="D529" s="5">
        <f t="shared" si="41"/>
        <v>4</v>
      </c>
      <c r="E529" s="5" t="s">
        <v>20</v>
      </c>
      <c r="F529" t="str">
        <f>VLOOKUP(E529,Table1[],2,FALSE)</f>
        <v>Category02</v>
      </c>
      <c r="G529" s="8">
        <v>3</v>
      </c>
      <c r="H529" s="8" t="s">
        <v>62</v>
      </c>
      <c r="I529" s="8" t="s">
        <v>64</v>
      </c>
      <c r="J529" s="6" cm="1">
        <f t="array" ref="J529">_xlfn.IFS(G529&gt;=10,7%,G529&gt;=7,5%,G529&lt;7,0%)</f>
        <v>0</v>
      </c>
      <c r="K529" t="str">
        <f>VLOOKUP($E529,Table1[],3,FALSE)</f>
        <v>Lt</v>
      </c>
      <c r="L529">
        <f>VLOOKUP($E529,Table1[],4,FALSE)</f>
        <v>44</v>
      </c>
      <c r="M529">
        <f>VLOOKUP($E529,Table1[],5,FALSE)</f>
        <v>48.4</v>
      </c>
      <c r="N529">
        <f t="shared" si="42"/>
        <v>132</v>
      </c>
      <c r="O529">
        <f t="shared" si="43"/>
        <v>145.19999999999999</v>
      </c>
      <c r="P529">
        <f t="shared" si="44"/>
        <v>13.199999999999989</v>
      </c>
    </row>
    <row r="1048576" spans="16:16" x14ac:dyDescent="0.25">
      <c r="P1048576">
        <f>SUM(P1:P1048575)</f>
        <v>47448.917900000022</v>
      </c>
    </row>
  </sheetData>
  <autoFilter ref="B2:P529" xr:uid="{95D89BBC-7AC2-4B0B-9BC1-EFAC5798E980}"/>
  <dataValidations count="3">
    <dataValidation type="list" allowBlank="1" showInputMessage="1" showErrorMessage="1" sqref="I3:I529" xr:uid="{EA5D2005-78C6-4A22-A730-31DE96D229CF}">
      <formula1>"Online,Cash"</formula1>
    </dataValidation>
    <dataValidation type="whole" allowBlank="1" showInputMessage="1" showErrorMessage="1" sqref="G3:G529" xr:uid="{ACBBB94F-F378-44D1-852D-B0A3D07814C3}">
      <formula1>1</formula1>
      <formula2>1000</formula2>
    </dataValidation>
    <dataValidation type="list" allowBlank="1" showInputMessage="1" sqref="H3:H529" xr:uid="{67608A74-BD24-405D-A336-70DDC350FECC}">
      <formula1>"Online,Wholesaler,Direct Sales"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BDAC-8A60-4B5B-882A-4763D79279EC}">
  <dimension ref="C4:I11"/>
  <sheetViews>
    <sheetView workbookViewId="0">
      <selection activeCell="F18" sqref="F18"/>
    </sheetView>
  </sheetViews>
  <sheetFormatPr defaultRowHeight="15" x14ac:dyDescent="0.25"/>
  <cols>
    <col min="6" max="6" width="35.140625" bestFit="1" customWidth="1"/>
  </cols>
  <sheetData>
    <row r="4" spans="3:9" x14ac:dyDescent="0.25">
      <c r="C4" t="s">
        <v>75</v>
      </c>
    </row>
    <row r="5" spans="3:9" x14ac:dyDescent="0.25">
      <c r="I5" s="19" t="s">
        <v>76</v>
      </c>
    </row>
    <row r="6" spans="3:9" x14ac:dyDescent="0.25">
      <c r="D6" s="19" t="s">
        <v>77</v>
      </c>
      <c r="F6" s="19" t="s">
        <v>78</v>
      </c>
      <c r="I6" s="19" t="s">
        <v>79</v>
      </c>
    </row>
    <row r="7" spans="3:9" x14ac:dyDescent="0.25">
      <c r="D7" s="18" t="s">
        <v>80</v>
      </c>
      <c r="F7" s="19" t="s">
        <v>81</v>
      </c>
    </row>
    <row r="8" spans="3:9" x14ac:dyDescent="0.25">
      <c r="D8" s="19" t="s">
        <v>82</v>
      </c>
      <c r="F8" s="19" t="s">
        <v>83</v>
      </c>
    </row>
    <row r="9" spans="3:9" x14ac:dyDescent="0.25">
      <c r="D9" s="19" t="s">
        <v>84</v>
      </c>
      <c r="F9" s="19" t="s">
        <v>85</v>
      </c>
      <c r="I9" s="19" t="s">
        <v>86</v>
      </c>
    </row>
    <row r="10" spans="3:9" x14ac:dyDescent="0.25">
      <c r="D10" s="19" t="s">
        <v>87</v>
      </c>
      <c r="I10" s="19" t="s">
        <v>88</v>
      </c>
    </row>
    <row r="11" spans="3:9" x14ac:dyDescent="0.25">
      <c r="D11" s="19" t="s">
        <v>89</v>
      </c>
      <c r="I11" s="19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9BC9-E2B3-4BEF-9D52-355C1BDB417E}">
  <dimension ref="G1:AS45"/>
  <sheetViews>
    <sheetView showGridLines="0" zoomScale="40" zoomScaleNormal="40" workbookViewId="0">
      <selection activeCell="T16" sqref="T16"/>
    </sheetView>
  </sheetViews>
  <sheetFormatPr defaultRowHeight="15" x14ac:dyDescent="0.25"/>
  <cols>
    <col min="2" max="2" width="11.5703125" bestFit="1" customWidth="1"/>
    <col min="3" max="3" width="14.42578125" bestFit="1" customWidth="1"/>
    <col min="4" max="4" width="13.28515625" bestFit="1" customWidth="1"/>
    <col min="5" max="5" width="31.28515625" bestFit="1" customWidth="1"/>
    <col min="6" max="6" width="15.140625" customWidth="1"/>
    <col min="7" max="7" width="19.140625" bestFit="1" customWidth="1"/>
    <col min="8" max="8" width="23.85546875" customWidth="1"/>
    <col min="9" max="9" width="25" customWidth="1"/>
    <col min="10" max="10" width="22.7109375" customWidth="1"/>
    <col min="11" max="11" width="20.42578125" bestFit="1" customWidth="1"/>
    <col min="12" max="12" width="19.85546875" bestFit="1" customWidth="1"/>
    <col min="13" max="13" width="27.140625" customWidth="1"/>
    <col min="14" max="14" width="24.85546875" customWidth="1"/>
    <col min="15" max="15" width="28.5703125" bestFit="1" customWidth="1"/>
    <col min="16" max="16" width="19.42578125" bestFit="1" customWidth="1"/>
    <col min="17" max="17" width="28.5703125" bestFit="1" customWidth="1"/>
    <col min="19" max="19" width="37.28515625" customWidth="1"/>
    <col min="20" max="20" width="13.7109375" bestFit="1" customWidth="1"/>
    <col min="21" max="21" width="28.5703125" bestFit="1" customWidth="1"/>
  </cols>
  <sheetData>
    <row r="1" spans="7:19" ht="26.25" x14ac:dyDescent="0.4">
      <c r="G1" s="26" t="s">
        <v>102</v>
      </c>
      <c r="H1" s="26" t="s">
        <v>94</v>
      </c>
      <c r="I1" s="26" t="s">
        <v>95</v>
      </c>
      <c r="J1" s="26" t="s">
        <v>99</v>
      </c>
      <c r="L1" s="28" t="s">
        <v>96</v>
      </c>
      <c r="M1" s="28" t="s">
        <v>107</v>
      </c>
      <c r="N1" s="28" t="s">
        <v>70</v>
      </c>
      <c r="O1" s="28" t="s">
        <v>108</v>
      </c>
      <c r="P1" s="28" t="s">
        <v>109</v>
      </c>
      <c r="S1" s="21" t="s">
        <v>91</v>
      </c>
    </row>
    <row r="2" spans="7:19" ht="21" customHeight="1" x14ac:dyDescent="0.35">
      <c r="G2" s="69">
        <v>2021</v>
      </c>
      <c r="H2" s="25" t="s">
        <v>103</v>
      </c>
      <c r="I2" s="47">
        <v>5362.9046000000017</v>
      </c>
      <c r="J2" s="49">
        <v>0</v>
      </c>
      <c r="L2" s="28">
        <v>2021</v>
      </c>
      <c r="M2" s="40">
        <f ca="1">SUMIF(All!$C$2:$P$529,$L2,All!$N$2:$N$517)</f>
        <v>156510</v>
      </c>
      <c r="N2" s="40">
        <f ca="1">SUMIF(All!$C$2:$P$529,$L2,All!$P$2:$P$517)</f>
        <v>20797.126500000002</v>
      </c>
      <c r="O2" s="41">
        <f ca="1">SUMIF(All!$C$2:$P$529,$L2,All!$G$2:$G$517)</f>
        <v>2035</v>
      </c>
      <c r="P2" s="40">
        <f ca="1">N2+M2</f>
        <v>177307.12650000001</v>
      </c>
      <c r="S2" s="38">
        <v>45</v>
      </c>
    </row>
    <row r="3" spans="7:19" ht="21" customHeight="1" x14ac:dyDescent="0.35">
      <c r="G3" s="70"/>
      <c r="H3" s="25" t="s">
        <v>104</v>
      </c>
      <c r="I3" s="47">
        <v>5316.2080000000024</v>
      </c>
      <c r="J3" s="49">
        <f>(I3-I2)/I2</f>
        <v>-8.7073337086770643E-3</v>
      </c>
      <c r="L3" s="65"/>
      <c r="M3" s="40"/>
      <c r="N3" s="40"/>
      <c r="O3" s="41"/>
      <c r="P3" s="40"/>
      <c r="R3" s="20"/>
    </row>
    <row r="4" spans="7:19" ht="26.25" x14ac:dyDescent="0.4">
      <c r="G4" s="70"/>
      <c r="H4" s="25" t="s">
        <v>105</v>
      </c>
      <c r="I4" s="47">
        <v>5040.3602999999994</v>
      </c>
      <c r="J4" s="49">
        <f t="shared" ref="J4:J9" si="0">(I4-I3)/I3</f>
        <v>-5.1888056298775909E-2</v>
      </c>
      <c r="L4" s="28">
        <v>2022</v>
      </c>
      <c r="M4" s="40">
        <f ca="1">SUMIF(All!$C$2:$P$529,L4,All!$N$2:$N$517)</f>
        <v>175535</v>
      </c>
      <c r="N4" s="40">
        <f ca="1">SUMIF(All!$C$2:$P$529,$L4,All!$P$2:$P$517)</f>
        <v>26651.79140000002</v>
      </c>
      <c r="O4" s="41">
        <f ca="1">SUMIF(All!$C$2:$P$529,$L4,All!$G$2:$G$529)</f>
        <v>2245</v>
      </c>
      <c r="P4" s="40">
        <f t="shared" ref="P4" ca="1" si="1">N4+M4</f>
        <v>202186.79140000002</v>
      </c>
      <c r="S4" s="21" t="s">
        <v>92</v>
      </c>
    </row>
    <row r="5" spans="7:19" ht="26.25" x14ac:dyDescent="0.35">
      <c r="G5" s="71"/>
      <c r="H5" s="25" t="s">
        <v>106</v>
      </c>
      <c r="I5" s="48">
        <v>5077.6536000000006</v>
      </c>
      <c r="J5" s="49">
        <f t="shared" si="0"/>
        <v>7.3989353499195653E-3</v>
      </c>
      <c r="M5" s="42"/>
      <c r="N5" s="42"/>
      <c r="O5" s="42"/>
      <c r="P5" s="43"/>
      <c r="S5" s="39">
        <v>2</v>
      </c>
    </row>
    <row r="6" spans="7:19" ht="23.25" x14ac:dyDescent="0.35">
      <c r="G6" s="69">
        <v>2022</v>
      </c>
      <c r="H6" s="27" t="s">
        <v>103</v>
      </c>
      <c r="I6" s="47">
        <v>7521.1121999999996</v>
      </c>
      <c r="J6" s="49">
        <f t="shared" si="0"/>
        <v>0.48121805709629323</v>
      </c>
      <c r="L6" s="28" t="s">
        <v>110</v>
      </c>
      <c r="M6" s="44">
        <f ca="1">(M4-M2)/M2</f>
        <v>0.12155772794070667</v>
      </c>
      <c r="N6" s="44">
        <f ca="1">(N4-N2)/N2</f>
        <v>0.28151316481149535</v>
      </c>
      <c r="O6" s="44">
        <f ca="1">(O4-O2)/O2</f>
        <v>0.10319410319410319</v>
      </c>
      <c r="P6" s="44">
        <f ca="1">(P4-P2)/P2</f>
        <v>0.14031959905458172</v>
      </c>
      <c r="Q6" s="20"/>
    </row>
    <row r="7" spans="7:19" ht="18.75" customHeight="1" x14ac:dyDescent="0.35">
      <c r="G7" s="70"/>
      <c r="H7" s="25" t="s">
        <v>104</v>
      </c>
      <c r="I7" s="47">
        <v>5548.873700000001</v>
      </c>
      <c r="J7" s="49">
        <f t="shared" si="0"/>
        <v>-0.26222697488810215</v>
      </c>
      <c r="M7" s="42"/>
      <c r="N7" s="42"/>
      <c r="O7" s="42"/>
      <c r="P7" s="43"/>
    </row>
    <row r="8" spans="7:19" ht="18.75" customHeight="1" x14ac:dyDescent="0.35">
      <c r="G8" s="70"/>
      <c r="H8" s="25" t="s">
        <v>105</v>
      </c>
      <c r="I8" s="47">
        <v>6583.6720999999998</v>
      </c>
      <c r="J8" s="49">
        <f t="shared" si="0"/>
        <v>0.18648800746717276</v>
      </c>
      <c r="L8" s="36" t="s">
        <v>114</v>
      </c>
      <c r="M8" s="45">
        <f ca="1">M2+M4</f>
        <v>332045</v>
      </c>
      <c r="N8" s="45">
        <f ca="1">N2+N4</f>
        <v>47448.917900000022</v>
      </c>
      <c r="O8" s="46">
        <f ca="1">O2+O4</f>
        <v>4280</v>
      </c>
      <c r="P8" s="45">
        <f ca="1">P2+P4</f>
        <v>379493.9179</v>
      </c>
    </row>
    <row r="9" spans="7:19" ht="18.75" customHeight="1" x14ac:dyDescent="0.35">
      <c r="G9" s="71"/>
      <c r="H9" s="25" t="s">
        <v>106</v>
      </c>
      <c r="I9" s="47">
        <v>6998.1333999999997</v>
      </c>
      <c r="J9" s="49">
        <f t="shared" si="0"/>
        <v>6.2952907390390833E-2</v>
      </c>
    </row>
    <row r="10" spans="7:19" ht="18.75" customHeight="1" x14ac:dyDescent="0.25">
      <c r="L10" s="28" t="s">
        <v>111</v>
      </c>
      <c r="M10" s="28" t="s">
        <v>70</v>
      </c>
    </row>
    <row r="11" spans="7:19" ht="18.75" customHeight="1" x14ac:dyDescent="0.35">
      <c r="L11" s="52" t="s">
        <v>19</v>
      </c>
      <c r="M11" s="53">
        <f ca="1">SUMIF(All!$F$2:$P$529,L11,All!$P$2:$P$529)</f>
        <v>12545.1037</v>
      </c>
    </row>
    <row r="12" spans="7:19" ht="22.5" customHeight="1" x14ac:dyDescent="0.35">
      <c r="G12" s="29" t="s">
        <v>97</v>
      </c>
      <c r="H12" s="30" t="s">
        <v>98</v>
      </c>
      <c r="I12" s="30" t="s">
        <v>100</v>
      </c>
      <c r="J12" s="31" t="s">
        <v>101</v>
      </c>
      <c r="L12" s="52" t="s">
        <v>37</v>
      </c>
      <c r="M12" s="53">
        <f ca="1">SUMIF(All!$F$2:$P$529,L12,All!$P$2:$P$529)</f>
        <v>12385.605599999999</v>
      </c>
    </row>
    <row r="13" spans="7:19" ht="18.75" customHeight="1" thickBot="1" x14ac:dyDescent="0.4">
      <c r="G13" s="72" t="s">
        <v>5</v>
      </c>
      <c r="H13" s="22" t="s">
        <v>65</v>
      </c>
      <c r="I13" s="55">
        <v>15456.078100000001</v>
      </c>
      <c r="J13" s="56">
        <v>17739.423800000004</v>
      </c>
      <c r="L13" s="52" t="s">
        <v>49</v>
      </c>
      <c r="M13" s="53">
        <f ca="1">SUMIF(All!$F$2:$P$529,L13,All!$P$2:$P$529)</f>
        <v>11931.372599999999</v>
      </c>
      <c r="P13" s="37" t="s">
        <v>112</v>
      </c>
      <c r="Q13" s="37" t="s">
        <v>70</v>
      </c>
    </row>
    <row r="14" spans="7:19" ht="18.75" customHeight="1" thickTop="1" thickBot="1" x14ac:dyDescent="0.4">
      <c r="G14" s="67"/>
      <c r="H14" s="22" t="s">
        <v>62</v>
      </c>
      <c r="I14" s="57">
        <v>4210.5252</v>
      </c>
      <c r="J14" s="58">
        <v>4562.9085999999998</v>
      </c>
      <c r="L14" s="52" t="s">
        <v>5</v>
      </c>
      <c r="M14" s="53">
        <f ca="1">SUMIF(All!$F$2:$P$529,L14,All!$P$2:$P$529)</f>
        <v>6492.3255000000045</v>
      </c>
      <c r="P14" s="50" t="s">
        <v>41</v>
      </c>
      <c r="Q14" s="50">
        <v>4785.7279999999992</v>
      </c>
    </row>
    <row r="15" spans="7:19" ht="22.5" thickTop="1" thickBot="1" x14ac:dyDescent="0.4">
      <c r="G15" s="68"/>
      <c r="H15" s="32" t="s">
        <v>63</v>
      </c>
      <c r="I15" s="59">
        <v>7219.2843999999986</v>
      </c>
      <c r="J15" s="60">
        <v>16580.105400000004</v>
      </c>
      <c r="L15" s="52" t="s">
        <v>30</v>
      </c>
      <c r="M15" s="53">
        <f ca="1">SUMIF(All!$F$2:$P$529,L15,All!$P$2:$P$529)</f>
        <v>4094.5104999999999</v>
      </c>
      <c r="P15" s="50" t="s">
        <v>28</v>
      </c>
      <c r="Q15" s="50">
        <v>4737.3</v>
      </c>
    </row>
    <row r="16" spans="7:19" ht="22.5" thickTop="1" thickBot="1" x14ac:dyDescent="0.3">
      <c r="G16" s="66" t="s">
        <v>19</v>
      </c>
      <c r="H16" s="23" t="s">
        <v>65</v>
      </c>
      <c r="I16" s="61">
        <v>23458.571900000003</v>
      </c>
      <c r="J16" s="62">
        <v>29805.222500000003</v>
      </c>
      <c r="P16" s="50" t="s">
        <v>54</v>
      </c>
      <c r="Q16" s="50">
        <v>4485.12</v>
      </c>
    </row>
    <row r="17" spans="7:45" ht="22.5" thickTop="1" thickBot="1" x14ac:dyDescent="0.3">
      <c r="G17" s="67"/>
      <c r="H17" s="22" t="s">
        <v>62</v>
      </c>
      <c r="I17" s="57">
        <v>2448.8582999999994</v>
      </c>
      <c r="J17" s="58">
        <v>9728.7070999999996</v>
      </c>
      <c r="P17" s="50" t="s">
        <v>53</v>
      </c>
      <c r="Q17" s="50">
        <v>3534.6491999999989</v>
      </c>
      <c r="AR17" s="28" t="s">
        <v>96</v>
      </c>
      <c r="AS17" s="28" t="s">
        <v>95</v>
      </c>
    </row>
    <row r="18" spans="7:45" ht="22.5" thickTop="1" thickBot="1" x14ac:dyDescent="0.3">
      <c r="G18" s="68"/>
      <c r="H18" s="32" t="s">
        <v>63</v>
      </c>
      <c r="I18" s="59">
        <v>10014.555199999999</v>
      </c>
      <c r="J18" s="60">
        <v>12504.188700000001</v>
      </c>
      <c r="L18" s="28" t="s">
        <v>111</v>
      </c>
      <c r="M18" s="28">
        <v>2021</v>
      </c>
      <c r="N18" s="28">
        <v>2022</v>
      </c>
      <c r="P18" s="50" t="s">
        <v>7</v>
      </c>
      <c r="Q18" s="50">
        <v>2987.7120000000014</v>
      </c>
      <c r="AR18" s="34">
        <v>2021</v>
      </c>
      <c r="AS18" s="35">
        <v>20797.126500000002</v>
      </c>
    </row>
    <row r="19" spans="7:45" ht="22.5" thickTop="1" thickBot="1" x14ac:dyDescent="0.3">
      <c r="G19" s="66" t="s">
        <v>30</v>
      </c>
      <c r="H19" s="23" t="s">
        <v>65</v>
      </c>
      <c r="I19" s="61">
        <v>11206.6441</v>
      </c>
      <c r="J19" s="62">
        <v>8343.1211000000003</v>
      </c>
      <c r="L19" s="28" t="s">
        <v>5</v>
      </c>
      <c r="M19" s="50">
        <f>AVERAGEIFS(All!$O$2:$O$529,All!$F$2:$F$529,$L19,All!$C$2:$C$529,M$18)</f>
        <v>548.69158571428568</v>
      </c>
      <c r="N19" s="50">
        <f>AVERAGEIFS(All!$O$2:$O$529,All!$F$2:$F$529,$L19,All!$C$2:$C$529,N$18)</f>
        <v>733.63090188679257</v>
      </c>
      <c r="P19" s="50" t="s">
        <v>43</v>
      </c>
      <c r="Q19" s="50">
        <v>2954.266000000001</v>
      </c>
      <c r="AR19" s="34">
        <v>2022</v>
      </c>
      <c r="AS19" s="35">
        <v>26651.79140000002</v>
      </c>
    </row>
    <row r="20" spans="7:45" ht="22.5" thickTop="1" thickBot="1" x14ac:dyDescent="0.3">
      <c r="G20" s="67"/>
      <c r="H20" s="22" t="s">
        <v>62</v>
      </c>
      <c r="I20" s="57">
        <v>4637.46</v>
      </c>
      <c r="J20" s="58">
        <v>141.57</v>
      </c>
      <c r="L20" s="28" t="s">
        <v>19</v>
      </c>
      <c r="M20" s="50">
        <f>AVERAGEIFS(All!$O$2:$O$529,All!$F$2:$F$529,$L20,All!$C$2:$C$529,M$18)</f>
        <v>718.439708</v>
      </c>
      <c r="N20" s="50">
        <f>AVERAGEIFS(All!$O$2:$O$529,All!$F$2:$F$529,$L20,All!$C$2:$C$529,N$18)</f>
        <v>765.26644558823523</v>
      </c>
      <c r="P20" s="50" t="s">
        <v>23</v>
      </c>
      <c r="Q20" s="50">
        <v>2331.056</v>
      </c>
    </row>
    <row r="21" spans="7:45" ht="22.5" thickTop="1" thickBot="1" x14ac:dyDescent="0.3">
      <c r="G21" s="68"/>
      <c r="H21" s="24" t="s">
        <v>63</v>
      </c>
      <c r="I21" s="59">
        <v>18552.213599999999</v>
      </c>
      <c r="J21" s="60">
        <v>5098.5017000000007</v>
      </c>
      <c r="L21" s="28" t="s">
        <v>30</v>
      </c>
      <c r="M21" s="50">
        <f>AVERAGEIFS(All!$O$2:$O$529,All!$F$2:$F$529,$L21,All!$C$2:$C$529,M$18)</f>
        <v>955.45326944444446</v>
      </c>
      <c r="N21" s="50">
        <f>AVERAGEIFS(All!$O$2:$O$529,All!$F$2:$F$529,$L21,All!$C$2:$C$529,N$18)</f>
        <v>799.01134117647052</v>
      </c>
      <c r="P21" s="50" t="s">
        <v>44</v>
      </c>
      <c r="Q21" s="50">
        <v>2107.1760000000004</v>
      </c>
    </row>
    <row r="22" spans="7:45" ht="22.5" thickTop="1" thickBot="1" x14ac:dyDescent="0.3">
      <c r="G22" s="66" t="s">
        <v>37</v>
      </c>
      <c r="H22" s="33" t="s">
        <v>65</v>
      </c>
      <c r="I22" s="61">
        <v>17495.5828</v>
      </c>
      <c r="J22" s="62">
        <v>29857.546400000003</v>
      </c>
      <c r="L22" s="28" t="s">
        <v>37</v>
      </c>
      <c r="M22" s="50">
        <f>AVERAGEIFS(All!$O$2:$O$529,All!$F$2:$F$529,$L22,All!$C$2:$C$529,M$18)</f>
        <v>532.33580972222217</v>
      </c>
      <c r="N22" s="50">
        <f>AVERAGEIFS(All!$O$2:$O$529,All!$F$2:$F$529,$L22,All!$C$2:$C$529,N$18)</f>
        <v>674.00547820512827</v>
      </c>
      <c r="P22" s="50" t="s">
        <v>21</v>
      </c>
      <c r="Q22" s="50">
        <v>2007.8139000000006</v>
      </c>
    </row>
    <row r="23" spans="7:45" ht="22.5" thickTop="1" thickBot="1" x14ac:dyDescent="0.3">
      <c r="G23" s="67"/>
      <c r="H23" s="22" t="s">
        <v>62</v>
      </c>
      <c r="I23" s="57">
        <v>5867.5907999999999</v>
      </c>
      <c r="J23" s="58">
        <v>7034.7714000000014</v>
      </c>
      <c r="L23" s="28" t="s">
        <v>49</v>
      </c>
      <c r="M23" s="50">
        <f>AVERAGEIFS(All!$O$2:$O$529,All!$F$2:$F$529,$L23,All!$C$2:$C$529,M$18)</f>
        <v>759.54104363636372</v>
      </c>
      <c r="N23" s="50">
        <f>AVERAGEIFS(All!$O$2:$O$529,All!$F$2:$F$529,$L23,All!$C$2:$C$529,N$18)</f>
        <v>920.62480000000028</v>
      </c>
      <c r="P23" s="50" t="s">
        <v>31</v>
      </c>
      <c r="Q23" s="50">
        <v>1894.7627999999995</v>
      </c>
    </row>
    <row r="24" spans="7:45" ht="22.5" thickTop="1" thickBot="1" x14ac:dyDescent="0.4">
      <c r="G24" s="68"/>
      <c r="H24" s="32" t="s">
        <v>63</v>
      </c>
      <c r="I24" s="59">
        <v>14965.004700000001</v>
      </c>
      <c r="J24" s="60">
        <v>15680.109500000002</v>
      </c>
      <c r="P24" s="51"/>
      <c r="Q24" s="51"/>
    </row>
    <row r="25" spans="7:45" ht="22.5" thickTop="1" thickBot="1" x14ac:dyDescent="0.3">
      <c r="G25" s="66" t="s">
        <v>49</v>
      </c>
      <c r="H25" s="23" t="s">
        <v>65</v>
      </c>
      <c r="I25" s="61">
        <v>22635.187299999998</v>
      </c>
      <c r="J25" s="62">
        <v>21266.640800000001</v>
      </c>
      <c r="P25" s="37" t="s">
        <v>113</v>
      </c>
      <c r="Q25" s="37" t="s">
        <v>70</v>
      </c>
      <c r="R25" s="20"/>
    </row>
    <row r="26" spans="7:45" ht="22.5" thickTop="1" thickBot="1" x14ac:dyDescent="0.3">
      <c r="G26" s="67"/>
      <c r="H26" s="22" t="s">
        <v>62</v>
      </c>
      <c r="I26" s="57">
        <v>5984.9720000000007</v>
      </c>
      <c r="J26" s="58">
        <v>11221.5465</v>
      </c>
      <c r="P26" s="50" t="s">
        <v>47</v>
      </c>
      <c r="Q26" s="50">
        <v>58.40999999999957</v>
      </c>
    </row>
    <row r="27" spans="7:45" ht="22.5" thickTop="1" thickBot="1" x14ac:dyDescent="0.3">
      <c r="G27" s="68"/>
      <c r="H27" s="22" t="s">
        <v>63</v>
      </c>
      <c r="I27" s="63">
        <v>13154.598099999999</v>
      </c>
      <c r="J27" s="64">
        <v>12622.427900000001</v>
      </c>
      <c r="L27" s="28" t="s">
        <v>98</v>
      </c>
      <c r="M27" s="28" t="s">
        <v>64</v>
      </c>
      <c r="N27" s="28" t="s">
        <v>63</v>
      </c>
      <c r="P27" s="50" t="s">
        <v>45</v>
      </c>
      <c r="Q27" s="50">
        <v>54.625999999999195</v>
      </c>
    </row>
    <row r="28" spans="7:45" ht="21.75" thickTop="1" x14ac:dyDescent="0.35">
      <c r="L28" s="28" t="s">
        <v>65</v>
      </c>
      <c r="M28" s="54">
        <f>SUMIFS(All!$P$2:$P$529,All!$I$2:$I$529,M$27,All!$H$2:$H$529,$L28)</f>
        <v>13435.578799999996</v>
      </c>
      <c r="N28" s="54">
        <f>SUMIFS(All!$P$2:$P$529,All!$I$2:$I$529,N$27,All!$H$2:$H$529,$L28)</f>
        <v>11918.440000000006</v>
      </c>
      <c r="P28" s="50" t="s">
        <v>33</v>
      </c>
      <c r="Q28" s="50">
        <v>46.022399999999948</v>
      </c>
    </row>
    <row r="29" spans="7:45" ht="21" x14ac:dyDescent="0.35">
      <c r="L29" s="28" t="s">
        <v>63</v>
      </c>
      <c r="M29" s="54">
        <f>SUMIFS(All!$P$2:$P$529,All!$I$2:$I$529,M$27,All!$H$2:$H$529,$L29)</f>
        <v>7301.5762000000022</v>
      </c>
      <c r="N29" s="54">
        <f>SUMIFS(All!$P$2:$P$529,All!$I$2:$I$529,N$27,All!$H$2:$H$529,$L29)</f>
        <v>7286.4129999999977</v>
      </c>
    </row>
    <row r="30" spans="7:45" ht="21" x14ac:dyDescent="0.35">
      <c r="L30" s="28" t="s">
        <v>62</v>
      </c>
      <c r="M30" s="54">
        <f>SUMIFS(All!$P$2:$P$529,All!$I$2:$I$529,M$27,All!$H$2:$H$529,$L30)</f>
        <v>3859.6142999999997</v>
      </c>
      <c r="N30" s="54">
        <f>SUMIFS(All!$P$2:$P$529,All!$I$2:$I$529,N$27,All!$H$2:$H$529,$L30)</f>
        <v>3647.2955999999999</v>
      </c>
    </row>
    <row r="40" spans="15:16" x14ac:dyDescent="0.25">
      <c r="O40" s="20"/>
    </row>
    <row r="41" spans="15:16" x14ac:dyDescent="0.25">
      <c r="P41" s="20"/>
    </row>
    <row r="42" spans="15:16" x14ac:dyDescent="0.25">
      <c r="O42" s="20"/>
    </row>
    <row r="43" spans="15:16" x14ac:dyDescent="0.25">
      <c r="O43" s="20"/>
    </row>
    <row r="45" spans="15:16" x14ac:dyDescent="0.25">
      <c r="O45" s="20"/>
      <c r="P45" s="20"/>
    </row>
  </sheetData>
  <sortState xmlns:xlrd2="http://schemas.microsoft.com/office/spreadsheetml/2017/richdata2" ref="G38:H81">
    <sortCondition ref="H38:H81"/>
  </sortState>
  <mergeCells count="7">
    <mergeCell ref="G22:G24"/>
    <mergeCell ref="G25:G27"/>
    <mergeCell ref="G2:G5"/>
    <mergeCell ref="G6:G9"/>
    <mergeCell ref="G13:G15"/>
    <mergeCell ref="G16:G18"/>
    <mergeCell ref="G19:G21"/>
  </mergeCells>
  <phoneticPr fontId="3" type="noConversion"/>
  <conditionalFormatting sqref="J2:J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{A22A07EA-E2E5-4011-B5F8-01F4EDA70F73}</x14:id>
        </ext>
      </extLst>
    </cfRule>
  </conditionalFormatting>
  <dataValidations count="2">
    <dataValidation type="list" allowBlank="1" showInputMessage="1" sqref="H13:H27 L28:L30" xr:uid="{1E2F8ACD-3593-406E-AE1A-D1BB712B165A}">
      <formula1>"Online,Wholesaler,Direct Sales"</formula1>
    </dataValidation>
    <dataValidation type="list" allowBlank="1" showInputMessage="1" showErrorMessage="1" sqref="R29 M27:N27" xr:uid="{A9A7C4AB-0349-4BB2-987C-230A41F285B5}">
      <formula1>"Online,Cash"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2A07EA-E2E5-4011-B5F8-01F4EDA70F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J2:J9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BEA1-675C-45EF-8E48-F361580668D9}">
  <dimension ref="A1"/>
  <sheetViews>
    <sheetView showGridLines="0" zoomScale="41" zoomScaleNormal="41" workbookViewId="0">
      <selection activeCell="BD33" sqref="BD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8D56-BDE6-4D53-AEAB-2CEAF1327DEF}">
  <dimension ref="A1"/>
  <sheetViews>
    <sheetView showGridLines="0" tabSelected="1" zoomScale="40" zoomScaleNormal="40" workbookViewId="0">
      <selection activeCell="V50" sqref="V5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Data</vt:lpstr>
      <vt:lpstr>Input Data</vt:lpstr>
      <vt:lpstr>All</vt:lpstr>
      <vt:lpstr>Asked</vt:lpstr>
      <vt:lpstr>Reports</vt:lpstr>
      <vt:lpstr>Dashboard_Dark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محمد عاطف خلف عبد الرحيم</cp:lastModifiedBy>
  <dcterms:created xsi:type="dcterms:W3CDTF">2023-05-04T15:16:27Z</dcterms:created>
  <dcterms:modified xsi:type="dcterms:W3CDTF">2024-06-20T16:56:37Z</dcterms:modified>
</cp:coreProperties>
</file>