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4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5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6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VE ICAMPUS\Documents\Stage\Dossier_Stage_GAEL\Fichiers_EXCEL\"/>
    </mc:Choice>
  </mc:AlternateContent>
  <xr:revisionPtr revIDLastSave="0" documentId="13_ncr:1_{22057C2D-5797-4798-8105-F30414F3B0CE}" xr6:coauthVersionLast="47" xr6:coauthVersionMax="47" xr10:uidLastSave="{00000000-0000-0000-0000-000000000000}"/>
  <bookViews>
    <workbookView xWindow="-120" yWindow="-120" windowWidth="24240" windowHeight="13140" firstSheet="2" activeTab="5" xr2:uid="{833543D8-E364-40A0-8012-84473ED37792}"/>
  </bookViews>
  <sheets>
    <sheet name="Données" sheetId="1" r:id="rId1"/>
    <sheet name="Prévision conso électricité" sheetId="2" r:id="rId2"/>
    <sheet name="Prévision conso Gaz naturel" sheetId="3" r:id="rId3"/>
    <sheet name="Prévision conso fioul" sheetId="5" r:id="rId4"/>
    <sheet name="Prévision conso pétrole" sheetId="6" r:id="rId5"/>
    <sheet name="Prévision conso Bois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7" l="1"/>
  <c r="C16" i="7"/>
  <c r="C20" i="7"/>
  <c r="C24" i="7"/>
  <c r="C28" i="7"/>
  <c r="C22" i="7"/>
  <c r="C19" i="7"/>
  <c r="C31" i="7"/>
  <c r="C13" i="7"/>
  <c r="C17" i="7"/>
  <c r="C21" i="7"/>
  <c r="C25" i="7"/>
  <c r="C29" i="7"/>
  <c r="C14" i="7"/>
  <c r="C18" i="7"/>
  <c r="C26" i="7"/>
  <c r="C30" i="7"/>
  <c r="C15" i="7"/>
  <c r="C23" i="7"/>
  <c r="C27" i="7"/>
  <c r="C12" i="6"/>
  <c r="C28" i="6"/>
  <c r="D24" i="6"/>
  <c r="C13" i="6"/>
  <c r="C17" i="6"/>
  <c r="C21" i="6"/>
  <c r="C25" i="6"/>
  <c r="C29" i="6"/>
  <c r="D13" i="6"/>
  <c r="D17" i="6"/>
  <c r="D21" i="6"/>
  <c r="D25" i="6"/>
  <c r="D29" i="6"/>
  <c r="C20" i="6"/>
  <c r="D16" i="6"/>
  <c r="C14" i="6"/>
  <c r="C18" i="6"/>
  <c r="C22" i="6"/>
  <c r="C26" i="6"/>
  <c r="C30" i="6"/>
  <c r="D14" i="6"/>
  <c r="D18" i="6"/>
  <c r="D22" i="6"/>
  <c r="D26" i="6"/>
  <c r="D30" i="6"/>
  <c r="C24" i="6"/>
  <c r="D20" i="6"/>
  <c r="D28" i="6"/>
  <c r="C15" i="6"/>
  <c r="C19" i="6"/>
  <c r="C23" i="6"/>
  <c r="C27" i="6"/>
  <c r="C31" i="6"/>
  <c r="D15" i="6"/>
  <c r="D19" i="6"/>
  <c r="D23" i="6"/>
  <c r="D27" i="6"/>
  <c r="D31" i="6"/>
  <c r="C16" i="6"/>
  <c r="D12" i="6"/>
  <c r="C12" i="5"/>
  <c r="C13" i="5"/>
  <c r="C29" i="5"/>
  <c r="C14" i="5"/>
  <c r="C18" i="5"/>
  <c r="C22" i="5"/>
  <c r="C26" i="5"/>
  <c r="C30" i="5"/>
  <c r="C20" i="5"/>
  <c r="C24" i="5"/>
  <c r="C21" i="5"/>
  <c r="C15" i="5"/>
  <c r="C19" i="5"/>
  <c r="C23" i="5"/>
  <c r="C27" i="5"/>
  <c r="C31" i="5"/>
  <c r="C16" i="5"/>
  <c r="C28" i="5"/>
  <c r="C17" i="5"/>
  <c r="C25" i="5"/>
  <c r="D29" i="3"/>
  <c r="L28" i="1" l="1"/>
  <c r="I28" i="1"/>
  <c r="C28" i="1"/>
  <c r="E14" i="1"/>
  <c r="D14" i="1"/>
  <c r="B14" i="1"/>
  <c r="E27" i="7"/>
  <c r="D15" i="7"/>
  <c r="E26" i="7"/>
  <c r="E14" i="7"/>
  <c r="D25" i="7"/>
  <c r="D17" i="7"/>
  <c r="D31" i="7"/>
  <c r="D22" i="7"/>
  <c r="D24" i="7"/>
  <c r="D16" i="7"/>
  <c r="D30" i="7"/>
  <c r="D18" i="7"/>
  <c r="D13" i="7"/>
  <c r="D28" i="7"/>
  <c r="D12" i="7"/>
  <c r="E30" i="7"/>
  <c r="E18" i="7"/>
  <c r="E21" i="7"/>
  <c r="E19" i="7"/>
  <c r="E20" i="7"/>
  <c r="D27" i="7"/>
  <c r="E15" i="7"/>
  <c r="D26" i="7"/>
  <c r="D14" i="7"/>
  <c r="E25" i="7"/>
  <c r="E17" i="7"/>
  <c r="E31" i="7"/>
  <c r="E22" i="7"/>
  <c r="E24" i="7"/>
  <c r="E16" i="7"/>
  <c r="D23" i="7"/>
  <c r="D29" i="7"/>
  <c r="D21" i="7"/>
  <c r="D19" i="7"/>
  <c r="D20" i="7"/>
  <c r="E23" i="7"/>
  <c r="E29" i="7"/>
  <c r="E13" i="7"/>
  <c r="E28" i="7"/>
  <c r="E12" i="7"/>
  <c r="D30" i="5"/>
  <c r="E25" i="5"/>
  <c r="E23" i="5"/>
  <c r="E14" i="5"/>
  <c r="E17" i="5"/>
  <c r="D16" i="5"/>
  <c r="D27" i="5"/>
  <c r="D19" i="5"/>
  <c r="D21" i="5"/>
  <c r="E20" i="5"/>
  <c r="D26" i="5"/>
  <c r="D18" i="5"/>
  <c r="E29" i="5"/>
  <c r="D12" i="5"/>
  <c r="E28" i="5"/>
  <c r="D23" i="5"/>
  <c r="D24" i="5"/>
  <c r="D22" i="5"/>
  <c r="D13" i="5"/>
  <c r="D28" i="5"/>
  <c r="E24" i="5"/>
  <c r="E22" i="5"/>
  <c r="E13" i="5"/>
  <c r="D17" i="5"/>
  <c r="E16" i="5"/>
  <c r="E27" i="5"/>
  <c r="E19" i="5"/>
  <c r="E21" i="5"/>
  <c r="D20" i="5"/>
  <c r="E26" i="5"/>
  <c r="E18" i="5"/>
  <c r="D29" i="5"/>
  <c r="E12" i="5"/>
  <c r="D25" i="5"/>
  <c r="D31" i="5"/>
  <c r="D15" i="5"/>
  <c r="D14" i="5"/>
  <c r="E31" i="5"/>
  <c r="E15" i="5"/>
  <c r="E30" i="5"/>
  <c r="C12" i="3"/>
  <c r="C16" i="3"/>
  <c r="C20" i="3"/>
  <c r="C24" i="3"/>
  <c r="C28" i="3"/>
  <c r="D12" i="3"/>
  <c r="D16" i="3"/>
  <c r="D20" i="3"/>
  <c r="D24" i="3"/>
  <c r="D28" i="3"/>
  <c r="C13" i="3"/>
  <c r="C17" i="3"/>
  <c r="C21" i="3"/>
  <c r="C25" i="3"/>
  <c r="C29" i="3"/>
  <c r="D13" i="3"/>
  <c r="D17" i="3"/>
  <c r="D21" i="3"/>
  <c r="D25" i="3"/>
  <c r="C14" i="3"/>
  <c r="C18" i="3"/>
  <c r="C22" i="3"/>
  <c r="C26" i="3"/>
  <c r="C30" i="3"/>
  <c r="D14" i="3"/>
  <c r="D18" i="3"/>
  <c r="D22" i="3"/>
  <c r="D26" i="3"/>
  <c r="D30" i="3"/>
  <c r="C15" i="3"/>
  <c r="C19" i="3"/>
  <c r="C23" i="3"/>
  <c r="C27" i="3"/>
  <c r="C31" i="3"/>
  <c r="D15" i="3"/>
  <c r="D19" i="3"/>
  <c r="D23" i="3"/>
  <c r="D27" i="3"/>
  <c r="D31" i="3"/>
  <c r="C12" i="2"/>
  <c r="C20" i="2"/>
  <c r="C24" i="2"/>
  <c r="C13" i="2"/>
  <c r="C17" i="2"/>
  <c r="C21" i="2"/>
  <c r="C25" i="2"/>
  <c r="C29" i="2"/>
  <c r="C18" i="2"/>
  <c r="C30" i="2"/>
  <c r="C14" i="2"/>
  <c r="C22" i="2"/>
  <c r="C26" i="2"/>
  <c r="C15" i="2"/>
  <c r="C19" i="2"/>
  <c r="C23" i="2"/>
  <c r="C27" i="2"/>
  <c r="C31" i="2"/>
  <c r="C16" i="2"/>
  <c r="C28" i="2"/>
  <c r="D28" i="2" l="1"/>
  <c r="D31" i="2"/>
  <c r="D23" i="2"/>
  <c r="D15" i="2"/>
  <c r="D22" i="2"/>
  <c r="D30" i="2"/>
  <c r="D29" i="2"/>
  <c r="D21" i="2"/>
  <c r="D13" i="2"/>
  <c r="E20" i="2"/>
  <c r="E29" i="2"/>
  <c r="E13" i="2"/>
  <c r="E27" i="2"/>
  <c r="E26" i="2"/>
  <c r="E25" i="2"/>
  <c r="E12" i="2"/>
  <c r="E28" i="2"/>
  <c r="E31" i="2"/>
  <c r="E23" i="2"/>
  <c r="E15" i="2"/>
  <c r="E22" i="2"/>
  <c r="E30" i="2"/>
  <c r="E21" i="2"/>
  <c r="D20" i="2"/>
  <c r="D14" i="2"/>
  <c r="E17" i="2"/>
  <c r="D16" i="2"/>
  <c r="D27" i="2"/>
  <c r="D19" i="2"/>
  <c r="D26" i="2"/>
  <c r="E14" i="2"/>
  <c r="D18" i="2"/>
  <c r="D25" i="2"/>
  <c r="D17" i="2"/>
  <c r="D24" i="2"/>
  <c r="D12" i="2"/>
  <c r="E16" i="2"/>
  <c r="E19" i="2"/>
  <c r="E18" i="2"/>
  <c r="E24" i="2"/>
</calcChain>
</file>

<file path=xl/sharedStrings.xml><?xml version="1.0" encoding="utf-8"?>
<sst xmlns="http://schemas.openxmlformats.org/spreadsheetml/2006/main" count="45" uniqueCount="23">
  <si>
    <t xml:space="preserve">                                                                                                    Consommations Énergétiques par Usage en KWh PCI</t>
  </si>
  <si>
    <r>
      <rPr>
        <sz val="12"/>
        <color theme="1" tint="4.9989318521683403E-2"/>
        <rFont val="Calibri"/>
        <family val="2"/>
        <scheme val="minor"/>
      </rPr>
      <t>Années</t>
    </r>
    <r>
      <rPr>
        <sz val="12"/>
        <color theme="1"/>
        <rFont val="Calibri"/>
        <family val="2"/>
        <scheme val="minor"/>
      </rPr>
      <t xml:space="preserve"> </t>
    </r>
  </si>
  <si>
    <t>Cons, Elec</t>
  </si>
  <si>
    <t>Conso, Gaz N</t>
  </si>
  <si>
    <t>Conso, Fioul</t>
  </si>
  <si>
    <t>Conso, Petrole</t>
  </si>
  <si>
    <t>Conso, Bois</t>
  </si>
  <si>
    <t xml:space="preserve">Années </t>
  </si>
  <si>
    <t>Forecast(Cons, Elec)</t>
  </si>
  <si>
    <t>Lower Confidence Bound(Cons, Elec)</t>
  </si>
  <si>
    <t>Upper Confidence Bound(Cons, Elec)</t>
  </si>
  <si>
    <t>Forecast(Conso, Gaz N)</t>
  </si>
  <si>
    <t>Confidence Interval(Conso, Gaz N)</t>
  </si>
  <si>
    <t>Forecast(Conso, Fioul)</t>
  </si>
  <si>
    <t>Lower Confidence Bound(Conso, Fioul)</t>
  </si>
  <si>
    <t>Upper Confidence Bound(Conso, Fioul)</t>
  </si>
  <si>
    <t>Forecast(Conso, Petrole)</t>
  </si>
  <si>
    <t>Confidence Interval(Conso, Petrole)</t>
  </si>
  <si>
    <t>Forecast(Conso, Bois)</t>
  </si>
  <si>
    <t>Lower Confidence Bound(Conso, Bois)</t>
  </si>
  <si>
    <t>Upper Confidence Bound(Conso, Bois)</t>
  </si>
  <si>
    <t>Les prix prévues  sont dans la colonne C et l’intervalle de confiance à 95 % pour les prévisions sont  [D; E].</t>
  </si>
  <si>
    <t>Les prix prévues  sont dans la colonne C et l'écart de l’intervalle de confiance à 95 % pour les prévisions est dans la colonne 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</si>
</sst>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 tint="4.9989318521683403E-2"/>
      <name val="Calibri"/>
      <family val="2"/>
      <scheme val="minor"/>
    </font>
    <font>
      <b/>
      <sz val="11"/>
      <color rgb="FF000000"/>
      <name val="Aptos Narrow"/>
      <family val="2"/>
    </font>
    <font>
      <b/>
      <sz val="12"/>
      <color theme="1" tint="4.9989318521683403E-2"/>
      <name val="Calibri"/>
      <family val="2"/>
      <scheme val="minor"/>
    </font>
    <font>
      <sz val="11"/>
      <color rgb="FF000000"/>
      <name val="Aptos Narrow"/>
      <family val="2"/>
    </font>
    <font>
      <sz val="11"/>
      <color theme="1"/>
      <name val="Arial"/>
      <family val="2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5"/>
      </patternFill>
    </fill>
    <fill>
      <patternFill patternType="solid">
        <fgColor theme="7"/>
        <bgColor theme="7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5" tint="0.59999389629810485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7" tint="0.39997558519241921"/>
      </top>
      <bottom style="thin">
        <color theme="7" tint="0.39997558519241921"/>
      </bottom>
      <diagonal/>
    </border>
    <border>
      <left/>
      <right/>
      <top/>
      <bottom style="thin">
        <color theme="5" tint="0.39997558519241921"/>
      </bottom>
      <diagonal/>
    </border>
    <border>
      <left style="thin">
        <color theme="5" tint="0.39997558519241921"/>
      </left>
      <right/>
      <top style="thin">
        <color theme="7" tint="0.39997558519241921"/>
      </top>
      <bottom style="thin">
        <color theme="7" tint="0.39997558519241921"/>
      </bottom>
      <diagonal/>
    </border>
    <border>
      <left/>
      <right style="thin">
        <color theme="7" tint="0.39997558519241921"/>
      </right>
      <top style="thin">
        <color theme="7" tint="0.39997558519241921"/>
      </top>
      <bottom style="thin">
        <color theme="7" tint="0.39997558519241921"/>
      </bottom>
      <diagonal/>
    </border>
    <border>
      <left style="thin">
        <color theme="5" tint="0.39997558519241921"/>
      </left>
      <right/>
      <top style="thin">
        <color theme="7" tint="0.39997558519241921"/>
      </top>
      <bottom style="thin">
        <color theme="5" tint="0.39997558519241921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28">
    <xf numFmtId="0" fontId="0" fillId="0" borderId="0" xfId="0"/>
    <xf numFmtId="0" fontId="1" fillId="2" borderId="0" xfId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4" fillId="3" borderId="2" xfId="0" applyFont="1" applyFill="1" applyBorder="1" applyAlignment="1">
      <alignment horizontal="center" wrapText="1"/>
    </xf>
    <xf numFmtId="0" fontId="5" fillId="0" borderId="0" xfId="0" applyFont="1" applyAlignment="1">
      <alignment horizontal="center"/>
    </xf>
    <xf numFmtId="0" fontId="5" fillId="0" borderId="0" xfId="0" applyFont="1"/>
    <xf numFmtId="0" fontId="4" fillId="3" borderId="2" xfId="0" applyFont="1" applyFill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4" borderId="2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6" fillId="0" borderId="2" xfId="0" applyFont="1" applyBorder="1" applyAlignment="1">
      <alignment horizontal="center"/>
    </xf>
    <xf numFmtId="2" fontId="6" fillId="4" borderId="2" xfId="0" applyNumberFormat="1" applyFont="1" applyFill="1" applyBorder="1" applyAlignment="1">
      <alignment horizontal="center"/>
    </xf>
    <xf numFmtId="2" fontId="6" fillId="0" borderId="2" xfId="0" applyNumberFormat="1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0" fontId="8" fillId="3" borderId="4" xfId="0" applyFont="1" applyFill="1" applyBorder="1" applyAlignment="1">
      <alignment horizontal="center"/>
    </xf>
    <xf numFmtId="0" fontId="6" fillId="4" borderId="6" xfId="0" applyFont="1" applyFill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7" fillId="4" borderId="2" xfId="0" applyFont="1" applyFill="1" applyBorder="1" applyAlignment="1">
      <alignment horizontal="center"/>
    </xf>
    <xf numFmtId="0" fontId="7" fillId="0" borderId="2" xfId="0" applyFont="1" applyBorder="1" applyAlignment="1">
      <alignment horizontal="center"/>
    </xf>
    <xf numFmtId="2" fontId="7" fillId="0" borderId="2" xfId="0" applyNumberFormat="1" applyFont="1" applyBorder="1" applyAlignment="1">
      <alignment horizontal="center"/>
    </xf>
    <xf numFmtId="0" fontId="5" fillId="3" borderId="2" xfId="0" applyFont="1" applyFill="1" applyBorder="1"/>
    <xf numFmtId="0" fontId="4" fillId="3" borderId="5" xfId="0" applyFont="1" applyFill="1" applyBorder="1" applyAlignment="1">
      <alignment horizontal="center"/>
    </xf>
    <xf numFmtId="0" fontId="6" fillId="4" borderId="5" xfId="0" applyFont="1" applyFill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9" fillId="3" borderId="4" xfId="0" applyFont="1" applyFill="1" applyBorder="1" applyAlignment="1">
      <alignment horizontal="center"/>
    </xf>
    <xf numFmtId="2" fontId="0" fillId="0" borderId="0" xfId="0" applyNumberFormat="1"/>
    <xf numFmtId="0" fontId="0" fillId="5" borderId="0" xfId="0" applyFill="1"/>
  </cellXfs>
  <cellStyles count="2">
    <cellStyle name="Heading 1" xfId="1" builtinId="16"/>
    <cellStyle name="Normal" xfId="0" builtinId="0"/>
  </cellStyles>
  <dxfs count="14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7" tint="0.39997558519241921"/>
        </top>
        <bottom style="thin">
          <color theme="7" tint="0.39997558519241921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7" tint="0.39997558519241921"/>
        </top>
        <bottom style="thin">
          <color theme="7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7" tint="0.39997558519241921"/>
        </top>
        <bottom style="thin">
          <color theme="7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5" tint="0.39997558519241921"/>
        </top>
        <bottom style="thin">
          <color theme="5" tint="0.39997558519241921"/>
        </bottom>
      </border>
    </dxf>
    <dxf>
      <border outline="0">
        <left style="thin">
          <color theme="5" tint="0.39997558519241921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'Prévision conso électricité'!$B$1</c:f>
              <c:strCache>
                <c:ptCount val="1"/>
                <c:pt idx="0">
                  <c:v>Cons, Elec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'Prévision conso électricité'!$B$2:$B$31</c:f>
              <c:numCache>
                <c:formatCode>General</c:formatCode>
                <c:ptCount val="30"/>
                <c:pt idx="0">
                  <c:v>14491.91</c:v>
                </c:pt>
                <c:pt idx="1">
                  <c:v>14817.46</c:v>
                </c:pt>
                <c:pt idx="2">
                  <c:v>14354.54</c:v>
                </c:pt>
                <c:pt idx="3">
                  <c:v>14081.67</c:v>
                </c:pt>
                <c:pt idx="4">
                  <c:v>13970.64</c:v>
                </c:pt>
                <c:pt idx="5">
                  <c:v>14076.97</c:v>
                </c:pt>
                <c:pt idx="6">
                  <c:v>14553.07</c:v>
                </c:pt>
                <c:pt idx="7">
                  <c:v>13319.53</c:v>
                </c:pt>
                <c:pt idx="8">
                  <c:v>12795.45</c:v>
                </c:pt>
                <c:pt idx="9">
                  <c:v>12885.01815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7C-4E77-B586-5FDF04A5D488}"/>
            </c:ext>
          </c:extLst>
        </c:ser>
        <c:ser>
          <c:idx val="1"/>
          <c:order val="1"/>
          <c:tx>
            <c:strRef>
              <c:f>'Prévision conso électricité'!$C$1</c:f>
              <c:strCache>
                <c:ptCount val="1"/>
                <c:pt idx="0">
                  <c:v>Forecast(Cons, Elec)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'Prévision conso électricité'!$A$2:$A$31</c:f>
              <c:numCache>
                <c:formatCode>General</c:formatCode>
                <c:ptCount val="3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</c:numCache>
            </c:numRef>
          </c:cat>
          <c:val>
            <c:numRef>
              <c:f>'Prévision conso électricité'!$C$2:$C$31</c:f>
              <c:numCache>
                <c:formatCode>General</c:formatCode>
                <c:ptCount val="30"/>
                <c:pt idx="9">
                  <c:v>12885.01815</c:v>
                </c:pt>
                <c:pt idx="10">
                  <c:v>12801.534378399661</c:v>
                </c:pt>
                <c:pt idx="11">
                  <c:v>12606.977691321583</c:v>
                </c:pt>
                <c:pt idx="12">
                  <c:v>12412.421004243504</c:v>
                </c:pt>
                <c:pt idx="13">
                  <c:v>12217.864317165426</c:v>
                </c:pt>
                <c:pt idx="14">
                  <c:v>12023.307630087347</c:v>
                </c:pt>
                <c:pt idx="15">
                  <c:v>11828.750943009269</c:v>
                </c:pt>
                <c:pt idx="16">
                  <c:v>11634.19425593119</c:v>
                </c:pt>
                <c:pt idx="17">
                  <c:v>11439.637568853112</c:v>
                </c:pt>
                <c:pt idx="18">
                  <c:v>11245.080881775033</c:v>
                </c:pt>
                <c:pt idx="19">
                  <c:v>11050.524194696955</c:v>
                </c:pt>
                <c:pt idx="20">
                  <c:v>10855.967507618876</c:v>
                </c:pt>
                <c:pt idx="21">
                  <c:v>10661.410820540797</c:v>
                </c:pt>
                <c:pt idx="22">
                  <c:v>10466.854133462719</c:v>
                </c:pt>
                <c:pt idx="23">
                  <c:v>10272.29744638464</c:v>
                </c:pt>
                <c:pt idx="24">
                  <c:v>10077.740759306562</c:v>
                </c:pt>
                <c:pt idx="25">
                  <c:v>9883.1840722284833</c:v>
                </c:pt>
                <c:pt idx="26">
                  <c:v>9688.6273851504047</c:v>
                </c:pt>
                <c:pt idx="27">
                  <c:v>9494.0706980723262</c:v>
                </c:pt>
                <c:pt idx="28">
                  <c:v>9299.5140109942477</c:v>
                </c:pt>
                <c:pt idx="29">
                  <c:v>9104.9573239161691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7C-4E77-B586-5FDF04A5D488}"/>
            </c:ext>
          </c:extLst>
        </c:ser>
        <c:ser>
          <c:idx val="2"/>
          <c:order val="2"/>
          <c:tx>
            <c:strRef>
              <c:f>'Prévision conso électricité'!$D$1</c:f>
              <c:strCache>
                <c:ptCount val="1"/>
                <c:pt idx="0">
                  <c:v>Lower Confidence Bound(Cons, Elec)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'Prévision conso électricité'!$A$2:$A$31</c:f>
              <c:numCache>
                <c:formatCode>General</c:formatCode>
                <c:ptCount val="3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</c:numCache>
            </c:numRef>
          </c:cat>
          <c:val>
            <c:numRef>
              <c:f>'Prévision conso électricité'!$D$2:$D$31</c:f>
              <c:numCache>
                <c:formatCode>General</c:formatCode>
                <c:ptCount val="30"/>
                <c:pt idx="9" formatCode="0.00">
                  <c:v>12885.01815</c:v>
                </c:pt>
                <c:pt idx="10" formatCode="0.00">
                  <c:v>11970.584778445569</c:v>
                </c:pt>
                <c:pt idx="11" formatCode="0.00">
                  <c:v>11750.252534626668</c:v>
                </c:pt>
                <c:pt idx="12" formatCode="0.00">
                  <c:v>11530.476527184697</c:v>
                </c:pt>
                <c:pt idx="13" formatCode="0.00">
                  <c:v>11311.209576858973</c:v>
                </c:pt>
                <c:pt idx="14" formatCode="0.00">
                  <c:v>11092.410402899897</c:v>
                </c:pt>
                <c:pt idx="15" formatCode="0.00">
                  <c:v>10874.042647264241</c:v>
                </c:pt>
                <c:pt idx="16" formatCode="0.00">
                  <c:v>10656.074096537717</c:v>
                </c:pt>
                <c:pt idx="17" formatCode="0.00">
                  <c:v>10438.476054769408</c:v>
                </c:pt>
                <c:pt idx="18" formatCode="0.00">
                  <c:v>10221.222832956628</c:v>
                </c:pt>
                <c:pt idx="19" formatCode="0.00">
                  <c:v>10004.291329742904</c:v>
                </c:pt>
                <c:pt idx="20" formatCode="0.00">
                  <c:v>9787.660684194052</c:v>
                </c:pt>
                <c:pt idx="21" formatCode="0.00">
                  <c:v>9571.3119860845181</c:v>
                </c:pt>
                <c:pt idx="22" formatCode="0.00">
                  <c:v>9355.2280324804069</c:v>
                </c:pt>
                <c:pt idx="23" formatCode="0.00">
                  <c:v>9139.3931218995094</c:v>
                </c:pt>
                <c:pt idx="24" formatCode="0.00">
                  <c:v>8923.792879203942</c:v>
                </c:pt>
                <c:pt idx="25" formatCode="0.00">
                  <c:v>8708.4141058060031</c:v>
                </c:pt>
                <c:pt idx="26" formatCode="0.00">
                  <c:v>8493.244650861332</c:v>
                </c:pt>
                <c:pt idx="27" formatCode="0.00">
                  <c:v>8278.2732999700602</c:v>
                </c:pt>
                <c:pt idx="28" formatCode="0.00">
                  <c:v>8063.4896785678147</c:v>
                </c:pt>
                <c:pt idx="29" formatCode="0.00">
                  <c:v>7848.8841677087757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7C-4E77-B586-5FDF04A5D488}"/>
            </c:ext>
          </c:extLst>
        </c:ser>
        <c:ser>
          <c:idx val="3"/>
          <c:order val="3"/>
          <c:tx>
            <c:strRef>
              <c:f>'Prévision conso électricité'!$E$1</c:f>
              <c:strCache>
                <c:ptCount val="1"/>
                <c:pt idx="0">
                  <c:v>Upper Confidence Bound(Cons, Elec)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'Prévision conso électricité'!$A$2:$A$31</c:f>
              <c:numCache>
                <c:formatCode>General</c:formatCode>
                <c:ptCount val="3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</c:numCache>
            </c:numRef>
          </c:cat>
          <c:val>
            <c:numRef>
              <c:f>'Prévision conso électricité'!$E$2:$E$31</c:f>
              <c:numCache>
                <c:formatCode>General</c:formatCode>
                <c:ptCount val="30"/>
                <c:pt idx="9" formatCode="0.00">
                  <c:v>12885.01815</c:v>
                </c:pt>
                <c:pt idx="10" formatCode="0.00">
                  <c:v>13632.483978353754</c:v>
                </c:pt>
                <c:pt idx="11" formatCode="0.00">
                  <c:v>13463.702848016497</c:v>
                </c:pt>
                <c:pt idx="12" formatCode="0.00">
                  <c:v>13294.365481302311</c:v>
                </c:pt>
                <c:pt idx="13" formatCode="0.00">
                  <c:v>13124.519057471878</c:v>
                </c:pt>
                <c:pt idx="14" formatCode="0.00">
                  <c:v>12954.204857274797</c:v>
                </c:pt>
                <c:pt idx="15" formatCode="0.00">
                  <c:v>12783.459238754296</c:v>
                </c:pt>
                <c:pt idx="16" formatCode="0.00">
                  <c:v>12612.314415324663</c:v>
                </c:pt>
                <c:pt idx="17" formatCode="0.00">
                  <c:v>12440.799082936815</c:v>
                </c:pt>
                <c:pt idx="18" formatCode="0.00">
                  <c:v>12268.938930593438</c:v>
                </c:pt>
                <c:pt idx="19" formatCode="0.00">
                  <c:v>12096.757059651005</c:v>
                </c:pt>
                <c:pt idx="20" formatCode="0.00">
                  <c:v>11924.2743310437</c:v>
                </c:pt>
                <c:pt idx="21" formatCode="0.00">
                  <c:v>11751.509654997077</c:v>
                </c:pt>
                <c:pt idx="22" formatCode="0.00">
                  <c:v>11578.480234445031</c:v>
                </c:pt>
                <c:pt idx="23" formatCode="0.00">
                  <c:v>11405.201770869771</c:v>
                </c:pt>
                <c:pt idx="24" formatCode="0.00">
                  <c:v>11231.688639409182</c:v>
                </c:pt>
                <c:pt idx="25" formatCode="0.00">
                  <c:v>11057.954038650963</c:v>
                </c:pt>
                <c:pt idx="26" formatCode="0.00">
                  <c:v>10884.010119439477</c:v>
                </c:pt>
                <c:pt idx="27" formatCode="0.00">
                  <c:v>10709.868096174592</c:v>
                </c:pt>
                <c:pt idx="28" formatCode="0.00">
                  <c:v>10535.53834342068</c:v>
                </c:pt>
                <c:pt idx="29" formatCode="0.00">
                  <c:v>10361.030480123563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7C-4E77-B586-5FDF04A5D4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3203328"/>
        <c:axId val="1193192512"/>
      </c:lineChart>
      <c:catAx>
        <c:axId val="1193203328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93192512"/>
        <c:crosses val="autoZero"/>
        <c:auto val="1"/>
        <c:lblAlgn val="ctr"/>
        <c:lblOffset val="100"/>
        <c:noMultiLvlLbl val="0"/>
      </c:catAx>
      <c:valAx>
        <c:axId val="119319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93203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'Prévision conso Gaz naturel'!$B$1</c:f>
              <c:strCache>
                <c:ptCount val="1"/>
                <c:pt idx="0">
                  <c:v>Conso, Gaz 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'Prévision conso Gaz naturel'!$B$2:$B$31</c:f>
              <c:numCache>
                <c:formatCode>General</c:formatCode>
                <c:ptCount val="30"/>
                <c:pt idx="0">
                  <c:v>12767.22</c:v>
                </c:pt>
                <c:pt idx="1">
                  <c:v>13720.36</c:v>
                </c:pt>
                <c:pt idx="2">
                  <c:v>13196.27</c:v>
                </c:pt>
                <c:pt idx="3">
                  <c:v>12733.35</c:v>
                </c:pt>
                <c:pt idx="4">
                  <c:v>12485.89</c:v>
                </c:pt>
                <c:pt idx="5">
                  <c:v>12204.55</c:v>
                </c:pt>
                <c:pt idx="6">
                  <c:v>12789.8</c:v>
                </c:pt>
                <c:pt idx="7">
                  <c:v>10402.709999999999</c:v>
                </c:pt>
                <c:pt idx="8">
                  <c:v>9316.9</c:v>
                </c:pt>
                <c:pt idx="9">
                  <c:v>9973.65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CD-4FE8-801D-8045B97A80A5}"/>
            </c:ext>
          </c:extLst>
        </c:ser>
        <c:ser>
          <c:idx val="1"/>
          <c:order val="1"/>
          <c:tx>
            <c:strRef>
              <c:f>'Prévision conso Gaz naturel'!$C$1</c:f>
              <c:strCache>
                <c:ptCount val="1"/>
                <c:pt idx="0">
                  <c:v>Forecast(Conso, Gaz N)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errBars>
            <c:errBarType val="both"/>
            <c:errValType val="cust"/>
            <c:noEndCap val="0"/>
            <c:plus>
              <c:numRef>
                <c:f>'Prévision conso Gaz naturel'!$D$2:$D$31</c:f>
                <c:numCache>
                  <c:formatCode>General</c:formatCode>
                  <c:ptCount val="30"/>
                  <c:pt idx="10">
                    <c:v>1725.6980468574957</c:v>
                  </c:pt>
                  <c:pt idx="11">
                    <c:v>1930.1614434918122</c:v>
                  </c:pt>
                  <c:pt idx="12">
                    <c:v>2115.6558356233631</c:v>
                  </c:pt>
                  <c:pt idx="13">
                    <c:v>2286.8032175046587</c:v>
                  </c:pt>
                  <c:pt idx="14">
                    <c:v>2446.6174969449758</c:v>
                  </c:pt>
                  <c:pt idx="15">
                    <c:v>2597.1927601118873</c:v>
                  </c:pt>
                  <c:pt idx="16">
                    <c:v>2740.0536640945702</c:v>
                  </c:pt>
                  <c:pt idx="17">
                    <c:v>2876.3509311706407</c:v>
                  </c:pt>
                  <c:pt idx="18">
                    <c:v>3006.9782141926985</c:v>
                  </c:pt>
                  <c:pt idx="19">
                    <c:v>3132.6458373610426</c:v>
                  </c:pt>
                  <c:pt idx="20">
                    <c:v>3253.9293969647811</c:v>
                  </c:pt>
                  <c:pt idx="21">
                    <c:v>3371.3029633934343</c:v>
                  </c:pt>
                  <c:pt idx="22">
                    <c:v>3485.1624567678732</c:v>
                  </c:pt>
                  <c:pt idx="23">
                    <c:v>3595.8425318325399</c:v>
                  </c:pt>
                  <c:pt idx="24">
                    <c:v>3703.6290470385352</c:v>
                  </c:pt>
                  <c:pt idx="25">
                    <c:v>3808.768451760614</c:v>
                  </c:pt>
                  <c:pt idx="26">
                    <c:v>3911.4749740962752</c:v>
                  </c:pt>
                  <c:pt idx="27">
                    <c:v>4011.936207830156</c:v>
                  </c:pt>
                  <c:pt idx="28">
                    <c:v>4110.3175136898981</c:v>
                  </c:pt>
                  <c:pt idx="29">
                    <c:v>4206.7655285255487</c:v>
                  </c:pt>
                </c:numCache>
              </c:numRef>
            </c:plus>
            <c:minus>
              <c:numRef>
                <c:f>'Prévision conso Gaz naturel'!$D$2:$D$31</c:f>
                <c:numCache>
                  <c:formatCode>General</c:formatCode>
                  <c:ptCount val="30"/>
                  <c:pt idx="10">
                    <c:v>1725.6980468574957</c:v>
                  </c:pt>
                  <c:pt idx="11">
                    <c:v>1930.1614434918122</c:v>
                  </c:pt>
                  <c:pt idx="12">
                    <c:v>2115.6558356233631</c:v>
                  </c:pt>
                  <c:pt idx="13">
                    <c:v>2286.8032175046587</c:v>
                  </c:pt>
                  <c:pt idx="14">
                    <c:v>2446.6174969449758</c:v>
                  </c:pt>
                  <c:pt idx="15">
                    <c:v>2597.1927601118873</c:v>
                  </c:pt>
                  <c:pt idx="16">
                    <c:v>2740.0536640945702</c:v>
                  </c:pt>
                  <c:pt idx="17">
                    <c:v>2876.3509311706407</c:v>
                  </c:pt>
                  <c:pt idx="18">
                    <c:v>3006.9782141926985</c:v>
                  </c:pt>
                  <c:pt idx="19">
                    <c:v>3132.6458373610426</c:v>
                  </c:pt>
                  <c:pt idx="20">
                    <c:v>3253.9293969647811</c:v>
                  </c:pt>
                  <c:pt idx="21">
                    <c:v>3371.3029633934343</c:v>
                  </c:pt>
                  <c:pt idx="22">
                    <c:v>3485.1624567678732</c:v>
                  </c:pt>
                  <c:pt idx="23">
                    <c:v>3595.8425318325399</c:v>
                  </c:pt>
                  <c:pt idx="24">
                    <c:v>3703.6290470385352</c:v>
                  </c:pt>
                  <c:pt idx="25">
                    <c:v>3808.768451760614</c:v>
                  </c:pt>
                  <c:pt idx="26">
                    <c:v>3911.4749740962752</c:v>
                  </c:pt>
                  <c:pt idx="27">
                    <c:v>4011.936207830156</c:v>
                  </c:pt>
                  <c:pt idx="28">
                    <c:v>4110.3175136898981</c:v>
                  </c:pt>
                  <c:pt idx="29">
                    <c:v>4206.7655285255487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lt1">
                    <a:lumMod val="95000"/>
                  </a:schemeClr>
                </a:solidFill>
                <a:round/>
              </a:ln>
              <a:effectLst/>
            </c:spPr>
          </c:errBars>
          <c:cat>
            <c:numRef>
              <c:f>'Prévision conso Gaz naturel'!$A$2:$A$31</c:f>
              <c:numCache>
                <c:formatCode>General</c:formatCode>
                <c:ptCount val="3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</c:numCache>
            </c:numRef>
          </c:cat>
          <c:val>
            <c:numRef>
              <c:f>'Prévision conso Gaz naturel'!$C$2:$C$31</c:f>
              <c:numCache>
                <c:formatCode>General</c:formatCode>
                <c:ptCount val="30"/>
                <c:pt idx="10">
                  <c:v>9350.4548031905397</c:v>
                </c:pt>
                <c:pt idx="11">
                  <c:v>8927.5491190158955</c:v>
                </c:pt>
                <c:pt idx="12">
                  <c:v>8504.6434348412531</c:v>
                </c:pt>
                <c:pt idx="13">
                  <c:v>8081.7377506666089</c:v>
                </c:pt>
                <c:pt idx="14">
                  <c:v>7658.8320664919665</c:v>
                </c:pt>
                <c:pt idx="15">
                  <c:v>7235.9263823173233</c:v>
                </c:pt>
                <c:pt idx="16">
                  <c:v>6813.02069814268</c:v>
                </c:pt>
                <c:pt idx="17">
                  <c:v>6390.1150139680367</c:v>
                </c:pt>
                <c:pt idx="18">
                  <c:v>5967.2093297933934</c:v>
                </c:pt>
                <c:pt idx="19">
                  <c:v>5544.3036456187501</c:v>
                </c:pt>
                <c:pt idx="20">
                  <c:v>5121.3979614441068</c:v>
                </c:pt>
                <c:pt idx="21">
                  <c:v>4698.4922772694645</c:v>
                </c:pt>
                <c:pt idx="22">
                  <c:v>4275.5865930948212</c:v>
                </c:pt>
                <c:pt idx="23">
                  <c:v>3852.6809089201779</c:v>
                </c:pt>
                <c:pt idx="24">
                  <c:v>3429.7752247455346</c:v>
                </c:pt>
                <c:pt idx="25">
                  <c:v>3006.8695405708913</c:v>
                </c:pt>
                <c:pt idx="26">
                  <c:v>2583.963856396248</c:v>
                </c:pt>
                <c:pt idx="27">
                  <c:v>2161.0581722216048</c:v>
                </c:pt>
                <c:pt idx="28">
                  <c:v>1738.1524880469615</c:v>
                </c:pt>
                <c:pt idx="29">
                  <c:v>1315.2468038723182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CD-4FE8-801D-8045B97A80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416994496"/>
        <c:axId val="1416983680"/>
      </c:barChart>
      <c:catAx>
        <c:axId val="1416994496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16983680"/>
        <c:crosses val="autoZero"/>
        <c:auto val="1"/>
        <c:lblAlgn val="ctr"/>
        <c:lblOffset val="100"/>
        <c:noMultiLvlLbl val="0"/>
      </c:catAx>
      <c:valAx>
        <c:axId val="141698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1699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2855318454965798E-2"/>
          <c:y val="4.246825207455128E-2"/>
          <c:w val="0.89744025144438822"/>
          <c:h val="0.82199111427498195"/>
        </c:manualLayout>
      </c:layout>
      <c:lineChart>
        <c:grouping val="standard"/>
        <c:varyColors val="0"/>
        <c:ser>
          <c:idx val="0"/>
          <c:order val="0"/>
          <c:tx>
            <c:strRef>
              <c:f>'Prévision conso fioul'!$B$1</c:f>
              <c:strCache>
                <c:ptCount val="1"/>
                <c:pt idx="0">
                  <c:v>Conso, Fioul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'Prévision conso fioul'!$B$2:$B$31</c:f>
              <c:numCache>
                <c:formatCode>General</c:formatCode>
                <c:ptCount val="30"/>
                <c:pt idx="0">
                  <c:v>5216.41</c:v>
                </c:pt>
                <c:pt idx="1">
                  <c:v>5460.11</c:v>
                </c:pt>
                <c:pt idx="2">
                  <c:v>5217.3500000000004</c:v>
                </c:pt>
                <c:pt idx="3">
                  <c:v>4788.3</c:v>
                </c:pt>
                <c:pt idx="4">
                  <c:v>4617.99</c:v>
                </c:pt>
                <c:pt idx="5">
                  <c:v>4235.9799999999996</c:v>
                </c:pt>
                <c:pt idx="6">
                  <c:v>4413.8100000000004</c:v>
                </c:pt>
                <c:pt idx="7">
                  <c:v>3211.33</c:v>
                </c:pt>
                <c:pt idx="8">
                  <c:v>2875.42</c:v>
                </c:pt>
                <c:pt idx="9">
                  <c:v>3954.6480993601808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2C-41A6-AF8C-CB16E5A2C9C1}"/>
            </c:ext>
          </c:extLst>
        </c:ser>
        <c:ser>
          <c:idx val="1"/>
          <c:order val="1"/>
          <c:tx>
            <c:strRef>
              <c:f>'Prévision conso fioul'!$C$1</c:f>
              <c:strCache>
                <c:ptCount val="1"/>
                <c:pt idx="0">
                  <c:v>Forecast(Conso, Fioul)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'Prévision conso fioul'!$A$2:$A$31</c:f>
              <c:numCache>
                <c:formatCode>General</c:formatCode>
                <c:ptCount val="3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</c:numCache>
            </c:numRef>
          </c:cat>
          <c:val>
            <c:numRef>
              <c:f>'Prévision conso fioul'!$C$2:$C$31</c:f>
              <c:numCache>
                <c:formatCode>General</c:formatCode>
                <c:ptCount val="30"/>
                <c:pt idx="9">
                  <c:v>3954.6480993601808</c:v>
                </c:pt>
                <c:pt idx="10">
                  <c:v>2963.9401983885955</c:v>
                </c:pt>
                <c:pt idx="11">
                  <c:v>2717.2967585368601</c:v>
                </c:pt>
                <c:pt idx="12">
                  <c:v>2470.6533186851248</c:v>
                </c:pt>
                <c:pt idx="13">
                  <c:v>2224.0098788333898</c:v>
                </c:pt>
                <c:pt idx="14">
                  <c:v>1977.3664389816545</c:v>
                </c:pt>
                <c:pt idx="15">
                  <c:v>1730.7229991299191</c:v>
                </c:pt>
                <c:pt idx="16">
                  <c:v>1484.079559278184</c:v>
                </c:pt>
                <c:pt idx="17">
                  <c:v>1237.4361194264486</c:v>
                </c:pt>
                <c:pt idx="18">
                  <c:v>990.79267957471347</c:v>
                </c:pt>
                <c:pt idx="19">
                  <c:v>744.14923972297811</c:v>
                </c:pt>
                <c:pt idx="20">
                  <c:v>497.50579987124269</c:v>
                </c:pt>
                <c:pt idx="21">
                  <c:v>250.86236001950743</c:v>
                </c:pt>
                <c:pt idx="22">
                  <c:v>4.2189201677719605</c:v>
                </c:pt>
                <c:pt idx="23">
                  <c:v>-242.42451968396284</c:v>
                </c:pt>
                <c:pt idx="24">
                  <c:v>-489.06795953569832</c:v>
                </c:pt>
                <c:pt idx="25">
                  <c:v>-735.71139938743363</c:v>
                </c:pt>
                <c:pt idx="26">
                  <c:v>-982.354839239169</c:v>
                </c:pt>
                <c:pt idx="27">
                  <c:v>-1228.9982790909039</c:v>
                </c:pt>
                <c:pt idx="28">
                  <c:v>-1475.6417189426397</c:v>
                </c:pt>
                <c:pt idx="29">
                  <c:v>-1722.2851587943746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2C-41A6-AF8C-CB16E5A2C9C1}"/>
            </c:ext>
          </c:extLst>
        </c:ser>
        <c:ser>
          <c:idx val="2"/>
          <c:order val="2"/>
          <c:tx>
            <c:strRef>
              <c:f>'Prévision conso fioul'!$D$1</c:f>
              <c:strCache>
                <c:ptCount val="1"/>
                <c:pt idx="0">
                  <c:v>Lower Confidence Bound(Conso, Fioul)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'Prévision conso fioul'!$A$2:$A$31</c:f>
              <c:numCache>
                <c:formatCode>General</c:formatCode>
                <c:ptCount val="3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</c:numCache>
            </c:numRef>
          </c:cat>
          <c:val>
            <c:numRef>
              <c:f>'Prévision conso fioul'!$D$2:$D$31</c:f>
              <c:numCache>
                <c:formatCode>General</c:formatCode>
                <c:ptCount val="30"/>
                <c:pt idx="9" formatCode="0.00">
                  <c:v>3954.6480993601808</c:v>
                </c:pt>
                <c:pt idx="10" formatCode="0.00">
                  <c:v>2069.8659635249787</c:v>
                </c:pt>
                <c:pt idx="11" formatCode="0.00">
                  <c:v>1816.0411034571021</c:v>
                </c:pt>
                <c:pt idx="12" formatCode="0.00">
                  <c:v>1562.1608238302829</c:v>
                </c:pt>
                <c:pt idx="13" formatCode="0.00">
                  <c:v>1308.2255655983195</c:v>
                </c:pt>
                <c:pt idx="14" formatCode="0.00">
                  <c:v>1054.235765658379</c:v>
                </c:pt>
                <c:pt idx="15" formatCode="0.00">
                  <c:v>800.19185675282984</c:v>
                </c:pt>
                <c:pt idx="16" formatCode="0.00">
                  <c:v>546.09426738129787</c:v>
                </c:pt>
                <c:pt idx="17" formatCode="0.00">
                  <c:v>291.94342172244933</c:v>
                </c:pt>
                <c:pt idx="18" formatCode="0.00">
                  <c:v>37.739739564986735</c:v>
                </c:pt>
                <c:pt idx="19" formatCode="0.00">
                  <c:v>-216.51636375263013</c:v>
                </c:pt>
                <c:pt idx="20" formatCode="0.00">
                  <c:v>-470.82447739420246</c:v>
                </c:pt>
                <c:pt idx="21" formatCode="0.00">
                  <c:v>-725.18419507001067</c:v>
                </c:pt>
                <c:pt idx="22" formatCode="0.00">
                  <c:v>-979.59511507367324</c:v>
                </c:pt>
                <c:pt idx="23" formatCode="0.00">
                  <c:v>-1234.0568403120617</c:v>
                </c:pt>
                <c:pt idx="24" formatCode="0.00">
                  <c:v>-1488.5689783286903</c:v>
                </c:pt>
                <c:pt idx="25" formatCode="0.00">
                  <c:v>-1743.1311413209596</c:v>
                </c:pt>
                <c:pt idx="26" formatCode="0.00">
                  <c:v>-1997.7429461516404</c:v>
                </c:pt>
                <c:pt idx="27" formatCode="0.00">
                  <c:v>-2252.4040143549514</c:v>
                </c:pt>
                <c:pt idx="28" formatCode="0.00">
                  <c:v>-2507.1139721375794</c:v>
                </c:pt>
                <c:pt idx="29" formatCode="0.00">
                  <c:v>-2761.8724503749654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2C-41A6-AF8C-CB16E5A2C9C1}"/>
            </c:ext>
          </c:extLst>
        </c:ser>
        <c:ser>
          <c:idx val="3"/>
          <c:order val="3"/>
          <c:tx>
            <c:strRef>
              <c:f>'Prévision conso fioul'!$E$1</c:f>
              <c:strCache>
                <c:ptCount val="1"/>
                <c:pt idx="0">
                  <c:v>Upper Confidence Bound(Conso, Fioul)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'Prévision conso fioul'!$A$2:$A$31</c:f>
              <c:numCache>
                <c:formatCode>General</c:formatCode>
                <c:ptCount val="3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</c:numCache>
            </c:numRef>
          </c:cat>
          <c:val>
            <c:numRef>
              <c:f>'Prévision conso fioul'!$E$2:$E$31</c:f>
              <c:numCache>
                <c:formatCode>General</c:formatCode>
                <c:ptCount val="30"/>
                <c:pt idx="9" formatCode="0.00">
                  <c:v>3954.6480993601808</c:v>
                </c:pt>
                <c:pt idx="10" formatCode="0.00">
                  <c:v>3858.0144332522123</c:v>
                </c:pt>
                <c:pt idx="11" formatCode="0.00">
                  <c:v>3618.5524136166182</c:v>
                </c:pt>
                <c:pt idx="12" formatCode="0.00">
                  <c:v>3379.1458135399666</c:v>
                </c:pt>
                <c:pt idx="13" formatCode="0.00">
                  <c:v>3139.7941920684602</c:v>
                </c:pt>
                <c:pt idx="14" formatCode="0.00">
                  <c:v>2900.4971123049299</c:v>
                </c:pt>
                <c:pt idx="15" formatCode="0.00">
                  <c:v>2661.2541415070082</c:v>
                </c:pt>
                <c:pt idx="16" formatCode="0.00">
                  <c:v>2422.0648511750701</c:v>
                </c:pt>
                <c:pt idx="17" formatCode="0.00">
                  <c:v>2182.9288171304479</c:v>
                </c:pt>
                <c:pt idx="18" formatCode="0.00">
                  <c:v>1943.8456195844401</c:v>
                </c:pt>
                <c:pt idx="19" formatCode="0.00">
                  <c:v>1704.8148431985865</c:v>
                </c:pt>
                <c:pt idx="20" formatCode="0.00">
                  <c:v>1465.8360771366879</c:v>
                </c:pt>
                <c:pt idx="21" formatCode="0.00">
                  <c:v>1226.9089151090254</c:v>
                </c:pt>
                <c:pt idx="22" formatCode="0.00">
                  <c:v>988.03295540921727</c:v>
                </c:pt>
                <c:pt idx="23" formatCode="0.00">
                  <c:v>749.2078009441359</c:v>
                </c:pt>
                <c:pt idx="24" formatCode="0.00">
                  <c:v>510.43305925729368</c:v>
                </c:pt>
                <c:pt idx="25" formatCode="0.00">
                  <c:v>271.70834254609235</c:v>
                </c:pt>
                <c:pt idx="26" formatCode="0.00">
                  <c:v>33.033267673302362</c:v>
                </c:pt>
                <c:pt idx="27" formatCode="0.00">
                  <c:v>-205.59254382685651</c:v>
                </c:pt>
                <c:pt idx="28" formatCode="0.00">
                  <c:v>-444.16946574770009</c:v>
                </c:pt>
                <c:pt idx="29" formatCode="0.00">
                  <c:v>-682.69786721378409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2C-41A6-AF8C-CB16E5A2C9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9284736"/>
        <c:axId val="1169277664"/>
      </c:lineChart>
      <c:catAx>
        <c:axId val="1169284736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69277664"/>
        <c:crosses val="autoZero"/>
        <c:auto val="1"/>
        <c:lblAlgn val="ctr"/>
        <c:lblOffset val="100"/>
        <c:noMultiLvlLbl val="0"/>
      </c:catAx>
      <c:valAx>
        <c:axId val="116927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69284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'Prévision conso pétrole'!$B$1</c:f>
              <c:strCache>
                <c:ptCount val="1"/>
                <c:pt idx="0">
                  <c:v>Conso, Petrole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'Prévision conso pétrole'!$B$2:$B$31</c:f>
              <c:numCache>
                <c:formatCode>General</c:formatCode>
                <c:ptCount val="30"/>
                <c:pt idx="0">
                  <c:v>869.4</c:v>
                </c:pt>
                <c:pt idx="1">
                  <c:v>873.17</c:v>
                </c:pt>
                <c:pt idx="2">
                  <c:v>847.76</c:v>
                </c:pt>
                <c:pt idx="3">
                  <c:v>824.24</c:v>
                </c:pt>
                <c:pt idx="4">
                  <c:v>801.66</c:v>
                </c:pt>
                <c:pt idx="5">
                  <c:v>763.08</c:v>
                </c:pt>
                <c:pt idx="6">
                  <c:v>779.07</c:v>
                </c:pt>
                <c:pt idx="7">
                  <c:v>688.75</c:v>
                </c:pt>
                <c:pt idx="8">
                  <c:v>657.7</c:v>
                </c:pt>
                <c:pt idx="9">
                  <c:v>659.67310000000009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33-489E-A8D2-102246F8796A}"/>
            </c:ext>
          </c:extLst>
        </c:ser>
        <c:ser>
          <c:idx val="1"/>
          <c:order val="1"/>
          <c:tx>
            <c:strRef>
              <c:f>'Prévision conso pétrole'!$C$1</c:f>
              <c:strCache>
                <c:ptCount val="1"/>
                <c:pt idx="0">
                  <c:v>Forecast(Conso, Petrole)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errBars>
            <c:errBarType val="both"/>
            <c:errValType val="cust"/>
            <c:noEndCap val="0"/>
            <c:plus>
              <c:numRef>
                <c:f>'Prévision conso pétrole'!$D$2:$D$31</c:f>
                <c:numCache>
                  <c:formatCode>General</c:formatCode>
                  <c:ptCount val="30"/>
                  <c:pt idx="10">
                    <c:v>47.494776983466103</c:v>
                  </c:pt>
                  <c:pt idx="11">
                    <c:v>53.122032251044637</c:v>
                  </c:pt>
                  <c:pt idx="12">
                    <c:v>58.227221308895587</c:v>
                  </c:pt>
                  <c:pt idx="13">
                    <c:v>62.937550991749696</c:v>
                  </c:pt>
                  <c:pt idx="14">
                    <c:v>67.335970271769881</c:v>
                  </c:pt>
                  <c:pt idx="15">
                    <c:v>71.480112728419329</c:v>
                  </c:pt>
                  <c:pt idx="16">
                    <c:v>75.411940076007554</c:v>
                  </c:pt>
                  <c:pt idx="17">
                    <c:v>79.163122569968195</c:v>
                  </c:pt>
                  <c:pt idx="18">
                    <c:v>82.75825538383819</c:v>
                  </c:pt>
                  <c:pt idx="19">
                    <c:v>86.216888107733027</c:v>
                  </c:pt>
                  <c:pt idx="20">
                    <c:v>89.554862341191821</c:v>
                  </c:pt>
                  <c:pt idx="21">
                    <c:v>92.785225481159657</c:v>
                  </c:pt>
                  <c:pt idx="22">
                    <c:v>95.918874067664646</c:v>
                  </c:pt>
                  <c:pt idx="23">
                    <c:v>98.965018490950129</c:v>
                  </c:pt>
                  <c:pt idx="24">
                    <c:v>101.93152616641284</c:v>
                  </c:pt>
                  <c:pt idx="25">
                    <c:v>104.82517989021625</c:v>
                  </c:pt>
                  <c:pt idx="26">
                    <c:v>107.65187566237785</c:v>
                  </c:pt>
                  <c:pt idx="27">
                    <c:v>110.41677645157631</c:v>
                  </c:pt>
                  <c:pt idx="28">
                    <c:v>113.12443332680978</c:v>
                  </c:pt>
                  <c:pt idx="29">
                    <c:v>115.77888203726572</c:v>
                  </c:pt>
                </c:numCache>
              </c:numRef>
            </c:plus>
            <c:minus>
              <c:numRef>
                <c:f>'Prévision conso pétrole'!$D$2:$D$31</c:f>
                <c:numCache>
                  <c:formatCode>General</c:formatCode>
                  <c:ptCount val="30"/>
                  <c:pt idx="10">
                    <c:v>47.494776983466103</c:v>
                  </c:pt>
                  <c:pt idx="11">
                    <c:v>53.122032251044637</c:v>
                  </c:pt>
                  <c:pt idx="12">
                    <c:v>58.227221308895587</c:v>
                  </c:pt>
                  <c:pt idx="13">
                    <c:v>62.937550991749696</c:v>
                  </c:pt>
                  <c:pt idx="14">
                    <c:v>67.335970271769881</c:v>
                  </c:pt>
                  <c:pt idx="15">
                    <c:v>71.480112728419329</c:v>
                  </c:pt>
                  <c:pt idx="16">
                    <c:v>75.411940076007554</c:v>
                  </c:pt>
                  <c:pt idx="17">
                    <c:v>79.163122569968195</c:v>
                  </c:pt>
                  <c:pt idx="18">
                    <c:v>82.75825538383819</c:v>
                  </c:pt>
                  <c:pt idx="19">
                    <c:v>86.216888107733027</c:v>
                  </c:pt>
                  <c:pt idx="20">
                    <c:v>89.554862341191821</c:v>
                  </c:pt>
                  <c:pt idx="21">
                    <c:v>92.785225481159657</c:v>
                  </c:pt>
                  <c:pt idx="22">
                    <c:v>95.918874067664646</c:v>
                  </c:pt>
                  <c:pt idx="23">
                    <c:v>98.965018490950129</c:v>
                  </c:pt>
                  <c:pt idx="24">
                    <c:v>101.93152616641284</c:v>
                  </c:pt>
                  <c:pt idx="25">
                    <c:v>104.82517989021625</c:v>
                  </c:pt>
                  <c:pt idx="26">
                    <c:v>107.65187566237785</c:v>
                  </c:pt>
                  <c:pt idx="27">
                    <c:v>110.41677645157631</c:v>
                  </c:pt>
                  <c:pt idx="28">
                    <c:v>113.12443332680978</c:v>
                  </c:pt>
                  <c:pt idx="29">
                    <c:v>115.77888203726572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'Prévision conso pétrole'!$A$2:$A$31</c:f>
              <c:numCache>
                <c:formatCode>General</c:formatCode>
                <c:ptCount val="3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</c:numCache>
            </c:numRef>
          </c:cat>
          <c:val>
            <c:numRef>
              <c:f>'Prévision conso pétrole'!$C$2:$C$31</c:f>
              <c:numCache>
                <c:formatCode>General</c:formatCode>
                <c:ptCount val="30"/>
                <c:pt idx="10">
                  <c:v>625.80323188885745</c:v>
                </c:pt>
                <c:pt idx="11">
                  <c:v>599.38979521248996</c:v>
                </c:pt>
                <c:pt idx="12">
                  <c:v>572.97635853612258</c:v>
                </c:pt>
                <c:pt idx="13">
                  <c:v>546.56292185975508</c:v>
                </c:pt>
                <c:pt idx="14">
                  <c:v>520.1494851833877</c:v>
                </c:pt>
                <c:pt idx="15">
                  <c:v>493.73604850702026</c:v>
                </c:pt>
                <c:pt idx="16">
                  <c:v>467.32261183065282</c:v>
                </c:pt>
                <c:pt idx="17">
                  <c:v>440.90917515428544</c:v>
                </c:pt>
                <c:pt idx="18">
                  <c:v>414.49573847791794</c:v>
                </c:pt>
                <c:pt idx="19">
                  <c:v>388.08230180155056</c:v>
                </c:pt>
                <c:pt idx="20">
                  <c:v>361.66886512518312</c:v>
                </c:pt>
                <c:pt idx="21">
                  <c:v>335.25542844881568</c:v>
                </c:pt>
                <c:pt idx="22">
                  <c:v>308.84199177244824</c:v>
                </c:pt>
                <c:pt idx="23">
                  <c:v>282.42855509608086</c:v>
                </c:pt>
                <c:pt idx="24">
                  <c:v>256.01511841971342</c:v>
                </c:pt>
                <c:pt idx="25">
                  <c:v>229.60168174334598</c:v>
                </c:pt>
                <c:pt idx="26">
                  <c:v>203.18824506697854</c:v>
                </c:pt>
                <c:pt idx="27">
                  <c:v>176.7748083906111</c:v>
                </c:pt>
                <c:pt idx="28">
                  <c:v>150.36137171424372</c:v>
                </c:pt>
                <c:pt idx="29">
                  <c:v>123.94793503787628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33-489E-A8D2-102246F879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193757584"/>
        <c:axId val="1193770480"/>
      </c:barChart>
      <c:catAx>
        <c:axId val="1193757584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93770480"/>
        <c:crosses val="autoZero"/>
        <c:auto val="1"/>
        <c:lblAlgn val="ctr"/>
        <c:lblOffset val="100"/>
        <c:noMultiLvlLbl val="0"/>
      </c:catAx>
      <c:valAx>
        <c:axId val="119377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93757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'Prévision conso Bois'!$B$1</c:f>
              <c:strCache>
                <c:ptCount val="1"/>
                <c:pt idx="0">
                  <c:v>Conso, Bois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'Prévision conso Bois'!$B$2:$B$31</c:f>
              <c:numCache>
                <c:formatCode>General</c:formatCode>
                <c:ptCount val="30"/>
                <c:pt idx="0">
                  <c:v>7217.73</c:v>
                </c:pt>
                <c:pt idx="1">
                  <c:v>8046.67</c:v>
                </c:pt>
                <c:pt idx="2">
                  <c:v>7529.17</c:v>
                </c:pt>
                <c:pt idx="3">
                  <c:v>7173.5</c:v>
                </c:pt>
                <c:pt idx="4">
                  <c:v>7118.93</c:v>
                </c:pt>
                <c:pt idx="5">
                  <c:v>6571.32</c:v>
                </c:pt>
                <c:pt idx="6">
                  <c:v>7502.82</c:v>
                </c:pt>
                <c:pt idx="7">
                  <c:v>6301.28</c:v>
                </c:pt>
                <c:pt idx="8">
                  <c:v>6415.13</c:v>
                </c:pt>
                <c:pt idx="9">
                  <c:v>6586.38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7F-4DF6-A451-10ED243A2883}"/>
            </c:ext>
          </c:extLst>
        </c:ser>
        <c:ser>
          <c:idx val="1"/>
          <c:order val="1"/>
          <c:tx>
            <c:strRef>
              <c:f>'Prévision conso Bois'!$C$1</c:f>
              <c:strCache>
                <c:ptCount val="1"/>
                <c:pt idx="0">
                  <c:v>Forecast(Conso, Bois)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'Prévision conso Bois'!$A$2:$A$31</c:f>
              <c:numCache>
                <c:formatCode>General</c:formatCode>
                <c:ptCount val="3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</c:numCache>
            </c:numRef>
          </c:cat>
          <c:val>
            <c:numRef>
              <c:f>'Prévision conso Bois'!$C$2:$C$31</c:f>
              <c:numCache>
                <c:formatCode>General</c:formatCode>
                <c:ptCount val="30"/>
                <c:pt idx="9">
                  <c:v>6586.38</c:v>
                </c:pt>
                <c:pt idx="10">
                  <c:v>6238.6635479152519</c:v>
                </c:pt>
                <c:pt idx="11">
                  <c:v>6144.0744576277093</c:v>
                </c:pt>
                <c:pt idx="12">
                  <c:v>5962.7992887221662</c:v>
                </c:pt>
                <c:pt idx="13">
                  <c:v>5868.2101984346236</c:v>
                </c:pt>
                <c:pt idx="14">
                  <c:v>5686.9350295290806</c:v>
                </c:pt>
                <c:pt idx="15">
                  <c:v>5592.345939241538</c:v>
                </c:pt>
                <c:pt idx="16">
                  <c:v>5411.0707703359958</c:v>
                </c:pt>
                <c:pt idx="17">
                  <c:v>5316.4816800484523</c:v>
                </c:pt>
                <c:pt idx="18">
                  <c:v>5135.2065111429101</c:v>
                </c:pt>
                <c:pt idx="19">
                  <c:v>5040.6174208553666</c:v>
                </c:pt>
                <c:pt idx="20">
                  <c:v>4859.3422519498245</c:v>
                </c:pt>
                <c:pt idx="21">
                  <c:v>4764.7531616622819</c:v>
                </c:pt>
                <c:pt idx="22">
                  <c:v>4583.4779927567388</c:v>
                </c:pt>
                <c:pt idx="23">
                  <c:v>4488.8889024691962</c:v>
                </c:pt>
                <c:pt idx="24">
                  <c:v>4307.6137335636531</c:v>
                </c:pt>
                <c:pt idx="25">
                  <c:v>4213.0246432761105</c:v>
                </c:pt>
                <c:pt idx="26">
                  <c:v>4031.7494743705679</c:v>
                </c:pt>
                <c:pt idx="27">
                  <c:v>3937.1603840830244</c:v>
                </c:pt>
                <c:pt idx="28">
                  <c:v>3755.8852151774822</c:v>
                </c:pt>
                <c:pt idx="29">
                  <c:v>3661.2961248899387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7F-4DF6-A451-10ED243A2883}"/>
            </c:ext>
          </c:extLst>
        </c:ser>
        <c:ser>
          <c:idx val="2"/>
          <c:order val="2"/>
          <c:tx>
            <c:strRef>
              <c:f>'Prévision conso Bois'!$D$1</c:f>
              <c:strCache>
                <c:ptCount val="1"/>
                <c:pt idx="0">
                  <c:v>Lower Confidence Bound(Conso, Bois)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'Prévision conso Bois'!$A$2:$A$31</c:f>
              <c:numCache>
                <c:formatCode>General</c:formatCode>
                <c:ptCount val="3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</c:numCache>
            </c:numRef>
          </c:cat>
          <c:val>
            <c:numRef>
              <c:f>'Prévision conso Bois'!$D$2:$D$31</c:f>
              <c:numCache>
                <c:formatCode>General</c:formatCode>
                <c:ptCount val="30"/>
                <c:pt idx="9" formatCode="0.00">
                  <c:v>6586.38</c:v>
                </c:pt>
                <c:pt idx="10" formatCode="0.00">
                  <c:v>5335.7381655241124</c:v>
                </c:pt>
                <c:pt idx="11" formatCode="0.00">
                  <c:v>5212.9206454705973</c:v>
                </c:pt>
                <c:pt idx="12" formatCode="0.00">
                  <c:v>5003.8177168656575</c:v>
                </c:pt>
                <c:pt idx="13" formatCode="0.00">
                  <c:v>4882.1859145419612</c:v>
                </c:pt>
                <c:pt idx="14" formatCode="0.00">
                  <c:v>4674.1795301992652</c:v>
                </c:pt>
                <c:pt idx="15" formatCode="0.00">
                  <c:v>4553.5468660712104</c:v>
                </c:pt>
                <c:pt idx="16" formatCode="0.00">
                  <c:v>4346.4715831573949</c:v>
                </c:pt>
                <c:pt idx="17" formatCode="0.00">
                  <c:v>4226.6930105059837</c:v>
                </c:pt>
                <c:pt idx="18" formatCode="0.00">
                  <c:v>4020.418691284809</c:v>
                </c:pt>
                <c:pt idx="19" formatCode="0.00">
                  <c:v>3901.3788934411941</c:v>
                </c:pt>
                <c:pt idx="20" formatCode="0.00">
                  <c:v>3695.8010589967589</c:v>
                </c:pt>
                <c:pt idx="21" formatCode="0.00">
                  <c:v>3577.4066271356196</c:v>
                </c:pt>
                <c:pt idx="22" formatCode="0.00">
                  <c:v>3372.439947560275</c:v>
                </c:pt>
                <c:pt idx="23" formatCode="0.00">
                  <c:v>3254.6140138102428</c:v>
                </c:pt>
                <c:pt idx="24" formatCode="0.00">
                  <c:v>3050.1877733831716</c:v>
                </c:pt>
                <c:pt idx="25" formatCode="0.00">
                  <c:v>2932.8662195263228</c:v>
                </c:pt>
                <c:pt idx="26" formatCode="0.00">
                  <c:v>2728.9210714892902</c:v>
                </c:pt>
                <c:pt idx="27" formatCode="0.00">
                  <c:v>2612.0497831101015</c:v>
                </c:pt>
                <c:pt idx="28" formatCode="0.00">
                  <c:v>2408.5353729478052</c:v>
                </c:pt>
                <c:pt idx="29" formatCode="0.00">
                  <c:v>2292.0682074481965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7F-4DF6-A451-10ED243A2883}"/>
            </c:ext>
          </c:extLst>
        </c:ser>
        <c:ser>
          <c:idx val="3"/>
          <c:order val="3"/>
          <c:tx>
            <c:strRef>
              <c:f>'Prévision conso Bois'!$E$1</c:f>
              <c:strCache>
                <c:ptCount val="1"/>
                <c:pt idx="0">
                  <c:v>Upper Confidence Bound(Conso, Bois)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'Prévision conso Bois'!$A$2:$A$31</c:f>
              <c:numCache>
                <c:formatCode>General</c:formatCode>
                <c:ptCount val="3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</c:numCache>
            </c:numRef>
          </c:cat>
          <c:val>
            <c:numRef>
              <c:f>'Prévision conso Bois'!$E$2:$E$31</c:f>
              <c:numCache>
                <c:formatCode>General</c:formatCode>
                <c:ptCount val="30"/>
                <c:pt idx="9" formatCode="0.00">
                  <c:v>6586.38</c:v>
                </c:pt>
                <c:pt idx="10" formatCode="0.00">
                  <c:v>7141.5889303063914</c:v>
                </c:pt>
                <c:pt idx="11" formatCode="0.00">
                  <c:v>7075.2282697848214</c:v>
                </c:pt>
                <c:pt idx="12" formatCode="0.00">
                  <c:v>6921.7808605786749</c:v>
                </c:pt>
                <c:pt idx="13" formatCode="0.00">
                  <c:v>6854.2344823272861</c:v>
                </c:pt>
                <c:pt idx="14" formatCode="0.00">
                  <c:v>6699.690528858896</c:v>
                </c:pt>
                <c:pt idx="15" formatCode="0.00">
                  <c:v>6631.1450124118655</c:v>
                </c:pt>
                <c:pt idx="16" formatCode="0.00">
                  <c:v>6475.6699575145967</c:v>
                </c:pt>
                <c:pt idx="17" formatCode="0.00">
                  <c:v>6406.2703495909209</c:v>
                </c:pt>
                <c:pt idx="18" formatCode="0.00">
                  <c:v>6249.9943310010112</c:v>
                </c:pt>
                <c:pt idx="19" formatCode="0.00">
                  <c:v>6179.8559482695391</c:v>
                </c:pt>
                <c:pt idx="20" formatCode="0.00">
                  <c:v>6022.88344490289</c:v>
                </c:pt>
                <c:pt idx="21" formatCode="0.00">
                  <c:v>5952.0996961889441</c:v>
                </c:pt>
                <c:pt idx="22" formatCode="0.00">
                  <c:v>5794.5160379532026</c:v>
                </c:pt>
                <c:pt idx="23" formatCode="0.00">
                  <c:v>5723.1637911281496</c:v>
                </c:pt>
                <c:pt idx="24" formatCode="0.00">
                  <c:v>5565.0396937441346</c:v>
                </c:pt>
                <c:pt idx="25" formatCode="0.00">
                  <c:v>5493.1830670258987</c:v>
                </c:pt>
                <c:pt idx="26" formatCode="0.00">
                  <c:v>5334.5778772518461</c:v>
                </c:pt>
                <c:pt idx="27" formatCode="0.00">
                  <c:v>5262.2709850559477</c:v>
                </c:pt>
                <c:pt idx="28" formatCode="0.00">
                  <c:v>5103.2350574071588</c:v>
                </c:pt>
                <c:pt idx="29" formatCode="0.00">
                  <c:v>5030.5240423316809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A7F-4DF6-A451-10ED243A28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2441376"/>
        <c:axId val="1022839152"/>
      </c:lineChart>
      <c:catAx>
        <c:axId val="962441376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22839152"/>
        <c:crosses val="autoZero"/>
        <c:auto val="1"/>
        <c:lblAlgn val="ctr"/>
        <c:lblOffset val="100"/>
        <c:noMultiLvlLbl val="0"/>
      </c:catAx>
      <c:valAx>
        <c:axId val="102283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62441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0</xdr:row>
      <xdr:rowOff>71437</xdr:rowOff>
    </xdr:from>
    <xdr:to>
      <xdr:col>15</xdr:col>
      <xdr:colOff>114300</xdr:colOff>
      <xdr:row>30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05CDAC-430B-4C0C-92BC-390EF50EFA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104775</xdr:colOff>
      <xdr:row>0</xdr:row>
      <xdr:rowOff>90487</xdr:rowOff>
    </xdr:from>
    <xdr:to>
      <xdr:col>14</xdr:col>
      <xdr:colOff>142875</xdr:colOff>
      <xdr:row>30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C3BEE9-E334-4EF4-9179-71247AB5B5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152399</xdr:colOff>
      <xdr:row>0</xdr:row>
      <xdr:rowOff>180975</xdr:rowOff>
    </xdr:from>
    <xdr:to>
      <xdr:col>14</xdr:col>
      <xdr:colOff>466725</xdr:colOff>
      <xdr:row>30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AC5365-D20D-4E67-9EBC-7B732F95F3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128587</xdr:colOff>
      <xdr:row>0</xdr:row>
      <xdr:rowOff>0</xdr:rowOff>
    </xdr:from>
    <xdr:to>
      <xdr:col>14</xdr:col>
      <xdr:colOff>166687</xdr:colOff>
      <xdr:row>30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2DC851-1365-428C-B532-39407647CD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128586</xdr:colOff>
      <xdr:row>0</xdr:row>
      <xdr:rowOff>66675</xdr:rowOff>
    </xdr:from>
    <xdr:to>
      <xdr:col>15</xdr:col>
      <xdr:colOff>19049</xdr:colOff>
      <xdr:row>31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125482-D9F6-4352-BC56-355612E0A3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EFB38BF-3E44-49C6-98D3-B6C460CE1AAD}" name="Table3" displayName="Table3" ref="A4:F14" totalsRowShown="0" dataDxfId="13" tableBorderDxfId="12">
  <autoFilter ref="A4:F14" xr:uid="{BEFB38BF-3E44-49C6-98D3-B6C460CE1AAD}"/>
  <tableColumns count="6">
    <tableColumn id="1" xr3:uid="{0B056D39-4F19-4231-8EE3-E8225073A6D7}" name="Années " dataDxfId="11"/>
    <tableColumn id="2" xr3:uid="{0F965641-0EBF-4952-8377-8556B486D484}" name="Cons, Elec" dataDxfId="10"/>
    <tableColumn id="3" xr3:uid="{02FB8004-5726-4B52-92B5-9E4CB26B70B0}" name="Conso, Gaz N" dataDxfId="9"/>
    <tableColumn id="4" xr3:uid="{C0499FB4-97FC-440E-AF51-9F95F6AB2052}" name="Conso, Fioul" dataDxfId="8"/>
    <tableColumn id="5" xr3:uid="{864140AA-9E60-49DA-A697-9F5AA6CD3302}" name="Conso, Petrole" dataDxfId="7"/>
    <tableColumn id="6" xr3:uid="{B6A3E871-8C25-4222-98F1-B6C881F0B0E5}" name="Conso, Bois" dataDxfId="6"/>
  </tableColumns>
  <tableStyleInfo name="TableStyleMedium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3A6B6C2-DEA4-4823-B740-8C6B48C67C8A}" name="Table2" displayName="Table2" ref="A1:E31" totalsRowShown="0">
  <autoFilter ref="A1:E31" xr:uid="{73A6B6C2-DEA4-4823-B740-8C6B48C67C8A}"/>
  <tableColumns count="5">
    <tableColumn id="1" xr3:uid="{F508D43D-E008-49C2-936E-9C5DC3FAC9D4}" name="Années "/>
    <tableColumn id="2" xr3:uid="{3534921C-3C66-4033-9328-80163D161427}" name="Cons, Elec"/>
    <tableColumn id="3" xr3:uid="{2437A385-3C0E-4B9C-AB86-21ED45383804}" name="Forecast(Cons, Elec)">
      <calculatedColumnFormula>_xlfn.FORECAST.ETS(A2,$B$2:$B$11,$A$2:$A$11,1,1)</calculatedColumnFormula>
    </tableColumn>
    <tableColumn id="4" xr3:uid="{4F1E7A2F-7511-44C8-B295-DB4BE1E23164}" name="Lower Confidence Bound(Cons, Elec)" dataDxfId="5">
      <calculatedColumnFormula>C2-_xlfn.FORECAST.ETS.CONFINT(A2,$B$2:$B$11,$A$2:$A$11,0.95,1,1)</calculatedColumnFormula>
    </tableColumn>
    <tableColumn id="5" xr3:uid="{86DFF7C0-A512-44F4-A37B-F46C46011797}" name="Upper Confidence Bound(Cons, Elec)" dataDxfId="4">
      <calculatedColumnFormula>C2+_xlfn.FORECAST.ETS.CONFINT(A2,$B$2:$B$11,$A$2:$A$11,0.95,1,1)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3A4412F-6F3C-49C1-842C-8BEA83BEBFF6}" name="Table4" displayName="Table4" ref="A1:D31" totalsRowShown="0">
  <autoFilter ref="A1:D31" xr:uid="{63A4412F-6F3C-49C1-842C-8BEA83BEBFF6}"/>
  <tableColumns count="4">
    <tableColumn id="1" xr3:uid="{47648A00-1AB8-45E4-B0A6-CB67527EB702}" name="Années "/>
    <tableColumn id="2" xr3:uid="{74C65F72-0628-483F-AC65-FCDFB5481718}" name="Conso, Gaz N"/>
    <tableColumn id="3" xr3:uid="{A09EDE97-203E-451E-96B8-A46A92E5B7DF}" name="Forecast(Conso, Gaz N)">
      <calculatedColumnFormula>_xlfn.FORECAST.ETS(A2,$B$2:$B$11,$A$2:$A$11,1,1)</calculatedColumnFormula>
    </tableColumn>
    <tableColumn id="4" xr3:uid="{6BA0785E-35F8-45FA-BF6C-BA25D9870A73}" name="Confidence Interval(Conso, Gaz N)">
      <calculatedColumnFormula>_xlfn.FORECAST.ETS.CONFINT(A2,$B$2:$B$11,$A$2:$A$11,0.95,1,1)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55007E9-0B4F-4B24-BB25-629CC1C561DE}" name="Table5" displayName="Table5" ref="A1:E31" totalsRowShown="0">
  <autoFilter ref="A1:E31" xr:uid="{255007E9-0B4F-4B24-BB25-629CC1C561DE}"/>
  <tableColumns count="5">
    <tableColumn id="1" xr3:uid="{BEFB4040-276C-47FD-B1D2-3074AA133531}" name="Années "/>
    <tableColumn id="2" xr3:uid="{4B150DAB-A031-40ED-9085-781853DDA4EE}" name="Conso, Fioul"/>
    <tableColumn id="3" xr3:uid="{216C94F3-144E-4625-A24B-EC9E3587373A}" name="Forecast(Conso, Fioul)">
      <calculatedColumnFormula>_xlfn.FORECAST.ETS(A2,$B$2:$B$11,$A$2:$A$11,1,1)</calculatedColumnFormula>
    </tableColumn>
    <tableColumn id="4" xr3:uid="{34D62A9C-5717-4E5C-8905-233665531C80}" name="Lower Confidence Bound(Conso, Fioul)" dataDxfId="3">
      <calculatedColumnFormula>C2-_xlfn.FORECAST.ETS.CONFINT(A2,$B$2:$B$11,$A$2:$A$11,0.95,1,1)</calculatedColumnFormula>
    </tableColumn>
    <tableColumn id="5" xr3:uid="{DBFCCD39-F037-42C4-9C7A-1E9A08675754}" name="Upper Confidence Bound(Conso, Fioul)" dataDxfId="2">
      <calculatedColumnFormula>C2+_xlfn.FORECAST.ETS.CONFINT(A2,$B$2:$B$11,$A$2:$A$11,0.95,1,1)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BD50C26-5FF6-4DA3-8417-EE682208A98E}" name="Table6" displayName="Table6" ref="A1:D31" totalsRowShown="0">
  <autoFilter ref="A1:D31" xr:uid="{7BD50C26-5FF6-4DA3-8417-EE682208A98E}"/>
  <tableColumns count="4">
    <tableColumn id="1" xr3:uid="{5E408F8D-E518-4797-A2C8-2621A7788723}" name="Années "/>
    <tableColumn id="2" xr3:uid="{4F82147A-1CCA-476A-9905-FA0976EAC1D3}" name="Conso, Petrole"/>
    <tableColumn id="3" xr3:uid="{E7D71DE6-9553-4E1A-BB32-67D646B73342}" name="Forecast(Conso, Petrole)">
      <calculatedColumnFormula>_xlfn.FORECAST.ETS(A2,$B$2:$B$11,$A$2:$A$11,1,1)</calculatedColumnFormula>
    </tableColumn>
    <tableColumn id="4" xr3:uid="{BFDDCF43-EBBD-4F73-A82F-46A889FEF81D}" name="Confidence Interval(Conso, Petrole)">
      <calculatedColumnFormula>_xlfn.FORECAST.ETS.CONFINT(A2,$B$2:$B$11,$A$2:$A$11,0.95,1,1)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A87A2F3-6FCB-46BC-80EE-F0EA0040DB3E}" name="Table7" displayName="Table7" ref="A1:E31" totalsRowShown="0">
  <autoFilter ref="A1:E31" xr:uid="{4A87A2F3-6FCB-46BC-80EE-F0EA0040DB3E}"/>
  <tableColumns count="5">
    <tableColumn id="1" xr3:uid="{2D76C4BD-2E2F-41C7-90D2-7680E5937395}" name="Années "/>
    <tableColumn id="2" xr3:uid="{BB8A2A5C-5FFA-422E-BBB0-965C1F6900CC}" name="Conso, Bois"/>
    <tableColumn id="3" xr3:uid="{77BCBDA9-7694-4DFB-8A6F-9B5FAF1FCB2F}" name="Forecast(Conso, Bois)">
      <calculatedColumnFormula>_xlfn.FORECAST.ETS(A2,$B$2:$B$11,$A$2:$A$11,1,1)</calculatedColumnFormula>
    </tableColumn>
    <tableColumn id="4" xr3:uid="{A91AADEF-60C5-4C99-B664-6A9F4F0047D4}" name="Lower Confidence Bound(Conso, Bois)" dataDxfId="1">
      <calculatedColumnFormula>C2-_xlfn.FORECAST.ETS.CONFINT(A2,$B$2:$B$11,$A$2:$A$11,0.95,1,1)</calculatedColumnFormula>
    </tableColumn>
    <tableColumn id="5" xr3:uid="{F3DC567B-9627-4485-BEE8-C968CB8F2467}" name="Upper Confidence Bound(Conso, Bois)" dataDxfId="0">
      <calculatedColumnFormula>C2+_xlfn.FORECAST.ETS.CONFINT(A2,$B$2:$B$11,$A$2:$A$11,0.95,1,1)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0D2B35-A77E-44CC-B046-F1337DB703D2}">
  <dimension ref="A2:O28"/>
  <sheetViews>
    <sheetView topLeftCell="C10" workbookViewId="0">
      <selection activeCell="E33" sqref="E33"/>
    </sheetView>
  </sheetViews>
  <sheetFormatPr defaultRowHeight="15"/>
  <cols>
    <col min="1" max="1" width="9.7109375" customWidth="1"/>
    <col min="2" max="2" width="17.85546875" customWidth="1"/>
    <col min="3" max="3" width="22.85546875" customWidth="1"/>
    <col min="4" max="4" width="16.42578125" customWidth="1"/>
    <col min="5" max="5" width="17.5703125" customWidth="1"/>
    <col min="6" max="6" width="17" customWidth="1"/>
    <col min="8" max="8" width="10.5703125" customWidth="1"/>
    <col min="9" max="9" width="15.140625" customWidth="1"/>
    <col min="11" max="11" width="9.28515625" customWidth="1"/>
    <col min="12" max="12" width="15.7109375" customWidth="1"/>
    <col min="14" max="14" width="8.7109375" customWidth="1"/>
    <col min="15" max="15" width="13" customWidth="1"/>
  </cols>
  <sheetData>
    <row r="2" spans="1:6" ht="19.5">
      <c r="A2" s="1" t="s">
        <v>0</v>
      </c>
      <c r="B2" s="1"/>
      <c r="C2" s="1"/>
      <c r="D2" s="1"/>
      <c r="E2" s="1"/>
      <c r="F2" s="1"/>
    </row>
    <row r="4" spans="1:6" ht="15.75">
      <c r="A4" s="2" t="s">
        <v>1</v>
      </c>
      <c r="B4" s="3" t="s">
        <v>2</v>
      </c>
      <c r="C4" s="6" t="s">
        <v>3</v>
      </c>
      <c r="D4" s="4" t="s">
        <v>4</v>
      </c>
      <c r="E4" s="5" t="s">
        <v>5</v>
      </c>
      <c r="F4" s="6" t="s">
        <v>6</v>
      </c>
    </row>
    <row r="5" spans="1:6">
      <c r="A5" s="7">
        <v>2015</v>
      </c>
      <c r="B5" s="8">
        <v>14491.91</v>
      </c>
      <c r="C5" s="8">
        <v>12767.22</v>
      </c>
      <c r="D5" s="9">
        <v>5216.41</v>
      </c>
      <c r="E5" s="9">
        <v>869.4</v>
      </c>
      <c r="F5" s="8">
        <v>7217.73</v>
      </c>
    </row>
    <row r="6" spans="1:6">
      <c r="A6" s="7">
        <v>2016</v>
      </c>
      <c r="B6" s="10">
        <v>14817.46</v>
      </c>
      <c r="C6" s="10">
        <v>13720.36</v>
      </c>
      <c r="D6" s="9">
        <v>5460.11</v>
      </c>
      <c r="E6" s="9">
        <v>873.17</v>
      </c>
      <c r="F6" s="10">
        <v>8046.67</v>
      </c>
    </row>
    <row r="7" spans="1:6">
      <c r="A7" s="7">
        <v>2017</v>
      </c>
      <c r="B7" s="8">
        <v>14354.54</v>
      </c>
      <c r="C7" s="8">
        <v>13196.27</v>
      </c>
      <c r="D7" s="9">
        <v>5217.3500000000004</v>
      </c>
      <c r="E7" s="9">
        <v>847.76</v>
      </c>
      <c r="F7" s="8">
        <v>7529.17</v>
      </c>
    </row>
    <row r="8" spans="1:6">
      <c r="A8" s="7">
        <v>2018</v>
      </c>
      <c r="B8" s="10">
        <v>14081.67</v>
      </c>
      <c r="C8" s="10">
        <v>12733.35</v>
      </c>
      <c r="D8" s="9">
        <v>4788.3</v>
      </c>
      <c r="E8" s="9">
        <v>824.24</v>
      </c>
      <c r="F8" s="10">
        <v>7173.5</v>
      </c>
    </row>
    <row r="9" spans="1:6">
      <c r="A9" s="7">
        <v>2019</v>
      </c>
      <c r="B9" s="8">
        <v>13970.64</v>
      </c>
      <c r="C9" s="8">
        <v>12485.89</v>
      </c>
      <c r="D9" s="9">
        <v>4617.99</v>
      </c>
      <c r="E9" s="9">
        <v>801.66</v>
      </c>
      <c r="F9" s="8">
        <v>7118.93</v>
      </c>
    </row>
    <row r="10" spans="1:6">
      <c r="A10" s="7">
        <v>2020</v>
      </c>
      <c r="B10" s="10">
        <v>14076.97</v>
      </c>
      <c r="C10" s="10">
        <v>12204.55</v>
      </c>
      <c r="D10" s="9">
        <v>4235.9799999999996</v>
      </c>
      <c r="E10" s="9">
        <v>763.08</v>
      </c>
      <c r="F10" s="10">
        <v>6571.32</v>
      </c>
    </row>
    <row r="11" spans="1:6">
      <c r="A11" s="7">
        <v>2021</v>
      </c>
      <c r="B11" s="8">
        <v>14553.07</v>
      </c>
      <c r="C11" s="8">
        <v>12789.8</v>
      </c>
      <c r="D11" s="9">
        <v>4413.8100000000004</v>
      </c>
      <c r="E11" s="9">
        <v>779.07</v>
      </c>
      <c r="F11" s="8">
        <v>7502.82</v>
      </c>
    </row>
    <row r="12" spans="1:6">
      <c r="A12" s="7">
        <v>2022</v>
      </c>
      <c r="B12" s="10">
        <v>13319.53</v>
      </c>
      <c r="C12" s="10">
        <v>10402.709999999999</v>
      </c>
      <c r="D12" s="9">
        <v>3211.33</v>
      </c>
      <c r="E12" s="9">
        <v>688.75</v>
      </c>
      <c r="F12" s="10">
        <v>6301.28</v>
      </c>
    </row>
    <row r="13" spans="1:6">
      <c r="A13" s="7">
        <v>2023</v>
      </c>
      <c r="B13" s="8">
        <v>12795.45</v>
      </c>
      <c r="C13" s="11">
        <v>9316.9</v>
      </c>
      <c r="D13" s="9">
        <v>2875.42</v>
      </c>
      <c r="E13" s="9">
        <v>657.7</v>
      </c>
      <c r="F13" s="8">
        <v>6415.13</v>
      </c>
    </row>
    <row r="14" spans="1:6">
      <c r="A14" s="7">
        <v>2024</v>
      </c>
      <c r="B14" s="12">
        <f>0.7%*B13+B13</f>
        <v>12885.01815</v>
      </c>
      <c r="C14" s="10">
        <v>9973.65</v>
      </c>
      <c r="D14" s="13">
        <f>(42.03*1000)/10.628</f>
        <v>3954.6480993601808</v>
      </c>
      <c r="E14" s="13">
        <f>0.3%*E13+E13</f>
        <v>659.67310000000009</v>
      </c>
      <c r="F14" s="10">
        <v>6586.38</v>
      </c>
    </row>
    <row r="18" spans="2:15" ht="15.75">
      <c r="B18" s="25" t="s">
        <v>1</v>
      </c>
      <c r="C18" s="3" t="s">
        <v>2</v>
      </c>
      <c r="E18" s="14" t="s">
        <v>1</v>
      </c>
      <c r="F18" s="6" t="s">
        <v>3</v>
      </c>
      <c r="H18" s="14" t="s">
        <v>1</v>
      </c>
      <c r="I18" s="17" t="s">
        <v>4</v>
      </c>
      <c r="K18" s="25" t="s">
        <v>1</v>
      </c>
      <c r="L18" s="21" t="s">
        <v>5</v>
      </c>
      <c r="N18" s="14" t="s">
        <v>1</v>
      </c>
      <c r="O18" s="22" t="s">
        <v>6</v>
      </c>
    </row>
    <row r="19" spans="2:15">
      <c r="B19" s="15">
        <v>2015</v>
      </c>
      <c r="C19" s="8">
        <v>14491.91</v>
      </c>
      <c r="E19" s="15">
        <v>2015</v>
      </c>
      <c r="F19" s="8">
        <v>12767.22</v>
      </c>
      <c r="H19" s="15">
        <v>2015</v>
      </c>
      <c r="I19" s="18">
        <v>5216.41</v>
      </c>
      <c r="K19" s="15">
        <v>2015</v>
      </c>
      <c r="L19" s="18">
        <v>869.4</v>
      </c>
      <c r="N19" s="15">
        <v>2015</v>
      </c>
      <c r="O19" s="23">
        <v>7217.73</v>
      </c>
    </row>
    <row r="20" spans="2:15">
      <c r="B20" s="16">
        <v>2016</v>
      </c>
      <c r="C20" s="10">
        <v>14817.46</v>
      </c>
      <c r="E20" s="16">
        <v>2016</v>
      </c>
      <c r="F20" s="10">
        <v>13720.36</v>
      </c>
      <c r="H20" s="16">
        <v>2016</v>
      </c>
      <c r="I20" s="19">
        <v>5460.11</v>
      </c>
      <c r="K20" s="16">
        <v>2016</v>
      </c>
      <c r="L20" s="19">
        <v>873.17</v>
      </c>
      <c r="N20" s="16">
        <v>2016</v>
      </c>
      <c r="O20" s="24">
        <v>8046.67</v>
      </c>
    </row>
    <row r="21" spans="2:15">
      <c r="B21" s="15">
        <v>2017</v>
      </c>
      <c r="C21" s="8">
        <v>14354.54</v>
      </c>
      <c r="E21" s="15">
        <v>2017</v>
      </c>
      <c r="F21" s="8">
        <v>13196.27</v>
      </c>
      <c r="H21" s="15">
        <v>2017</v>
      </c>
      <c r="I21" s="18">
        <v>5217.3500000000004</v>
      </c>
      <c r="K21" s="15">
        <v>2017</v>
      </c>
      <c r="L21" s="18">
        <v>847.76</v>
      </c>
      <c r="N21" s="15">
        <v>2017</v>
      </c>
      <c r="O21" s="23">
        <v>7529.17</v>
      </c>
    </row>
    <row r="22" spans="2:15">
      <c r="B22" s="16">
        <v>2018</v>
      </c>
      <c r="C22" s="10">
        <v>14081.67</v>
      </c>
      <c r="E22" s="16">
        <v>2018</v>
      </c>
      <c r="F22" s="10">
        <v>12733.35</v>
      </c>
      <c r="H22" s="16">
        <v>2018</v>
      </c>
      <c r="I22" s="19">
        <v>4788.3</v>
      </c>
      <c r="K22" s="16">
        <v>2018</v>
      </c>
      <c r="L22" s="19">
        <v>824.24</v>
      </c>
      <c r="N22" s="16">
        <v>2018</v>
      </c>
      <c r="O22" s="24">
        <v>7173.5</v>
      </c>
    </row>
    <row r="23" spans="2:15">
      <c r="B23" s="15">
        <v>2019</v>
      </c>
      <c r="C23" s="8">
        <v>13970.64</v>
      </c>
      <c r="E23" s="15">
        <v>2019</v>
      </c>
      <c r="F23" s="8">
        <v>12485.89</v>
      </c>
      <c r="H23" s="15">
        <v>2019</v>
      </c>
      <c r="I23" s="18">
        <v>4617.99</v>
      </c>
      <c r="K23" s="15">
        <v>2019</v>
      </c>
      <c r="L23" s="18">
        <v>801.66</v>
      </c>
      <c r="N23" s="15">
        <v>2019</v>
      </c>
      <c r="O23" s="23">
        <v>7118.93</v>
      </c>
    </row>
    <row r="24" spans="2:15">
      <c r="B24" s="16">
        <v>2020</v>
      </c>
      <c r="C24" s="10">
        <v>14076.97</v>
      </c>
      <c r="E24" s="16">
        <v>2020</v>
      </c>
      <c r="F24" s="10">
        <v>12204.55</v>
      </c>
      <c r="H24" s="16">
        <v>2020</v>
      </c>
      <c r="I24" s="19">
        <v>4235.9799999999996</v>
      </c>
      <c r="K24" s="16">
        <v>2020</v>
      </c>
      <c r="L24" s="19">
        <v>763.08</v>
      </c>
      <c r="N24" s="16">
        <v>2020</v>
      </c>
      <c r="O24" s="24">
        <v>6571.32</v>
      </c>
    </row>
    <row r="25" spans="2:15">
      <c r="B25" s="15">
        <v>2021</v>
      </c>
      <c r="C25" s="8">
        <v>14553.07</v>
      </c>
      <c r="E25" s="15">
        <v>2021</v>
      </c>
      <c r="F25" s="8">
        <v>12789.8</v>
      </c>
      <c r="H25" s="15">
        <v>2021</v>
      </c>
      <c r="I25" s="18">
        <v>4413.8100000000004</v>
      </c>
      <c r="K25" s="15">
        <v>2021</v>
      </c>
      <c r="L25" s="18">
        <v>779.07</v>
      </c>
      <c r="N25" s="15">
        <v>2021</v>
      </c>
      <c r="O25" s="23">
        <v>7502.82</v>
      </c>
    </row>
    <row r="26" spans="2:15">
      <c r="B26" s="16">
        <v>2022</v>
      </c>
      <c r="C26" s="10">
        <v>13319.53</v>
      </c>
      <c r="E26" s="16">
        <v>2022</v>
      </c>
      <c r="F26" s="10">
        <v>10402.709999999999</v>
      </c>
      <c r="H26" s="16">
        <v>2022</v>
      </c>
      <c r="I26" s="19">
        <v>3211.33</v>
      </c>
      <c r="K26" s="16">
        <v>2022</v>
      </c>
      <c r="L26" s="19">
        <v>688.75</v>
      </c>
      <c r="N26" s="16">
        <v>2022</v>
      </c>
      <c r="O26" s="24">
        <v>6301.28</v>
      </c>
    </row>
    <row r="27" spans="2:15">
      <c r="B27" s="15">
        <v>2023</v>
      </c>
      <c r="C27" s="8">
        <v>12795.45</v>
      </c>
      <c r="E27" s="15">
        <v>2023</v>
      </c>
      <c r="F27" s="11">
        <v>9316.9</v>
      </c>
      <c r="H27" s="15">
        <v>2023</v>
      </c>
      <c r="I27" s="18">
        <v>2875.42</v>
      </c>
      <c r="K27" s="15">
        <v>2023</v>
      </c>
      <c r="L27" s="18">
        <v>657.7</v>
      </c>
      <c r="N27" s="15">
        <v>2023</v>
      </c>
      <c r="O27" s="23">
        <v>6415.13</v>
      </c>
    </row>
    <row r="28" spans="2:15">
      <c r="B28" s="16">
        <v>2024</v>
      </c>
      <c r="C28" s="12">
        <f>0.7%*C27+C27</f>
        <v>12885.01815</v>
      </c>
      <c r="E28" s="16">
        <v>2024</v>
      </c>
      <c r="F28" s="10">
        <v>9973.65</v>
      </c>
      <c r="H28" s="16">
        <v>2024</v>
      </c>
      <c r="I28" s="20">
        <f>(42.03*1000)/10.628</f>
        <v>3954.6480993601808</v>
      </c>
      <c r="K28" s="16">
        <v>2024</v>
      </c>
      <c r="L28" s="20">
        <f>0.3%*L27+L27</f>
        <v>659.67310000000009</v>
      </c>
      <c r="N28" s="16">
        <v>2024</v>
      </c>
      <c r="O28" s="24">
        <v>6586.38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B7CC5-8C52-42E0-B034-0795AE4BE0CC}">
  <dimension ref="A1:H37"/>
  <sheetViews>
    <sheetView topLeftCell="A22" workbookViewId="0">
      <selection activeCell="G48" sqref="G48"/>
    </sheetView>
  </sheetViews>
  <sheetFormatPr defaultRowHeight="15"/>
  <cols>
    <col min="1" max="1" width="10.28515625" customWidth="1"/>
    <col min="2" max="2" width="12" customWidth="1"/>
    <col min="3" max="3" width="20.85546875" customWidth="1"/>
    <col min="4" max="4" width="35.5703125" customWidth="1"/>
    <col min="5" max="5" width="35.7109375" customWidth="1"/>
  </cols>
  <sheetData>
    <row r="1" spans="1:5">
      <c r="A1" t="s">
        <v>7</v>
      </c>
      <c r="B1" t="s">
        <v>2</v>
      </c>
      <c r="C1" t="s">
        <v>8</v>
      </c>
      <c r="D1" t="s">
        <v>9</v>
      </c>
      <c r="E1" t="s">
        <v>10</v>
      </c>
    </row>
    <row r="2" spans="1:5">
      <c r="A2">
        <v>2015</v>
      </c>
      <c r="B2">
        <v>14491.91</v>
      </c>
    </row>
    <row r="3" spans="1:5">
      <c r="A3">
        <v>2016</v>
      </c>
      <c r="B3">
        <v>14817.46</v>
      </c>
    </row>
    <row r="4" spans="1:5">
      <c r="A4">
        <v>2017</v>
      </c>
      <c r="B4">
        <v>14354.54</v>
      </c>
    </row>
    <row r="5" spans="1:5">
      <c r="A5">
        <v>2018</v>
      </c>
      <c r="B5">
        <v>14081.67</v>
      </c>
    </row>
    <row r="6" spans="1:5">
      <c r="A6">
        <v>2019</v>
      </c>
      <c r="B6">
        <v>13970.64</v>
      </c>
    </row>
    <row r="7" spans="1:5">
      <c r="A7">
        <v>2020</v>
      </c>
      <c r="B7">
        <v>14076.97</v>
      </c>
    </row>
    <row r="8" spans="1:5">
      <c r="A8">
        <v>2021</v>
      </c>
      <c r="B8">
        <v>14553.07</v>
      </c>
    </row>
    <row r="9" spans="1:5">
      <c r="A9">
        <v>2022</v>
      </c>
      <c r="B9">
        <v>13319.53</v>
      </c>
    </row>
    <row r="10" spans="1:5">
      <c r="A10">
        <v>2023</v>
      </c>
      <c r="B10">
        <v>12795.45</v>
      </c>
    </row>
    <row r="11" spans="1:5">
      <c r="A11">
        <v>2024</v>
      </c>
      <c r="B11">
        <v>12885.01815</v>
      </c>
      <c r="C11">
        <v>12885.01815</v>
      </c>
      <c r="D11" s="26">
        <v>12885.01815</v>
      </c>
      <c r="E11" s="26">
        <v>12885.01815</v>
      </c>
    </row>
    <row r="12" spans="1:5">
      <c r="A12">
        <v>2025</v>
      </c>
      <c r="C12">
        <f t="shared" ref="C12:C31" si="0">_xlfn.FORECAST.ETS(A12,$B$2:$B$11,$A$2:$A$11,1,1)</f>
        <v>12801.534378399661</v>
      </c>
      <c r="D12" s="26">
        <f t="shared" ref="D12:D31" si="1">C12-_xlfn.FORECAST.ETS.CONFINT(A12,$B$2:$B$11,$A$2:$A$11,0.95,1,1)</f>
        <v>11970.584778445569</v>
      </c>
      <c r="E12" s="26">
        <f t="shared" ref="E12:E31" si="2">C12+_xlfn.FORECAST.ETS.CONFINT(A12,$B$2:$B$11,$A$2:$A$11,0.95,1,1)</f>
        <v>13632.483978353754</v>
      </c>
    </row>
    <row r="13" spans="1:5">
      <c r="A13">
        <v>2026</v>
      </c>
      <c r="C13">
        <f t="shared" si="0"/>
        <v>12606.977691321583</v>
      </c>
      <c r="D13" s="26">
        <f t="shared" si="1"/>
        <v>11750.252534626668</v>
      </c>
      <c r="E13" s="26">
        <f t="shared" si="2"/>
        <v>13463.702848016497</v>
      </c>
    </row>
    <row r="14" spans="1:5">
      <c r="A14">
        <v>2027</v>
      </c>
      <c r="C14">
        <f t="shared" si="0"/>
        <v>12412.421004243504</v>
      </c>
      <c r="D14" s="26">
        <f t="shared" si="1"/>
        <v>11530.476527184697</v>
      </c>
      <c r="E14" s="26">
        <f t="shared" si="2"/>
        <v>13294.365481302311</v>
      </c>
    </row>
    <row r="15" spans="1:5">
      <c r="A15">
        <v>2028</v>
      </c>
      <c r="C15">
        <f t="shared" si="0"/>
        <v>12217.864317165426</v>
      </c>
      <c r="D15" s="26">
        <f t="shared" si="1"/>
        <v>11311.209576858973</v>
      </c>
      <c r="E15" s="26">
        <f t="shared" si="2"/>
        <v>13124.519057471878</v>
      </c>
    </row>
    <row r="16" spans="1:5">
      <c r="A16">
        <v>2029</v>
      </c>
      <c r="C16">
        <f t="shared" si="0"/>
        <v>12023.307630087347</v>
      </c>
      <c r="D16" s="26">
        <f t="shared" si="1"/>
        <v>11092.410402899897</v>
      </c>
      <c r="E16" s="26">
        <f t="shared" si="2"/>
        <v>12954.204857274797</v>
      </c>
    </row>
    <row r="17" spans="1:5">
      <c r="A17">
        <v>2030</v>
      </c>
      <c r="C17">
        <f t="shared" si="0"/>
        <v>11828.750943009269</v>
      </c>
      <c r="D17" s="26">
        <f t="shared" si="1"/>
        <v>10874.042647264241</v>
      </c>
      <c r="E17" s="26">
        <f t="shared" si="2"/>
        <v>12783.459238754296</v>
      </c>
    </row>
    <row r="18" spans="1:5">
      <c r="A18">
        <v>2031</v>
      </c>
      <c r="C18">
        <f t="shared" si="0"/>
        <v>11634.19425593119</v>
      </c>
      <c r="D18" s="26">
        <f t="shared" si="1"/>
        <v>10656.074096537717</v>
      </c>
      <c r="E18" s="26">
        <f t="shared" si="2"/>
        <v>12612.314415324663</v>
      </c>
    </row>
    <row r="19" spans="1:5">
      <c r="A19">
        <v>2032</v>
      </c>
      <c r="C19">
        <f t="shared" si="0"/>
        <v>11439.637568853112</v>
      </c>
      <c r="D19" s="26">
        <f t="shared" si="1"/>
        <v>10438.476054769408</v>
      </c>
      <c r="E19" s="26">
        <f t="shared" si="2"/>
        <v>12440.799082936815</v>
      </c>
    </row>
    <row r="20" spans="1:5">
      <c r="A20">
        <v>2033</v>
      </c>
      <c r="C20">
        <f t="shared" si="0"/>
        <v>11245.080881775033</v>
      </c>
      <c r="D20" s="26">
        <f t="shared" si="1"/>
        <v>10221.222832956628</v>
      </c>
      <c r="E20" s="26">
        <f t="shared" si="2"/>
        <v>12268.938930593438</v>
      </c>
    </row>
    <row r="21" spans="1:5">
      <c r="A21">
        <v>2034</v>
      </c>
      <c r="C21">
        <f t="shared" si="0"/>
        <v>11050.524194696955</v>
      </c>
      <c r="D21" s="26">
        <f t="shared" si="1"/>
        <v>10004.291329742904</v>
      </c>
      <c r="E21" s="26">
        <f t="shared" si="2"/>
        <v>12096.757059651005</v>
      </c>
    </row>
    <row r="22" spans="1:5">
      <c r="A22">
        <v>2035</v>
      </c>
      <c r="C22">
        <f t="shared" si="0"/>
        <v>10855.967507618876</v>
      </c>
      <c r="D22" s="26">
        <f t="shared" si="1"/>
        <v>9787.660684194052</v>
      </c>
      <c r="E22" s="26">
        <f t="shared" si="2"/>
        <v>11924.2743310437</v>
      </c>
    </row>
    <row r="23" spans="1:5">
      <c r="A23">
        <v>2036</v>
      </c>
      <c r="C23">
        <f t="shared" si="0"/>
        <v>10661.410820540797</v>
      </c>
      <c r="D23" s="26">
        <f t="shared" si="1"/>
        <v>9571.3119860845181</v>
      </c>
      <c r="E23" s="26">
        <f t="shared" si="2"/>
        <v>11751.509654997077</v>
      </c>
    </row>
    <row r="24" spans="1:5">
      <c r="A24">
        <v>2037</v>
      </c>
      <c r="C24">
        <f t="shared" si="0"/>
        <v>10466.854133462719</v>
      </c>
      <c r="D24" s="26">
        <f t="shared" si="1"/>
        <v>9355.2280324804069</v>
      </c>
      <c r="E24" s="26">
        <f t="shared" si="2"/>
        <v>11578.480234445031</v>
      </c>
    </row>
    <row r="25" spans="1:5">
      <c r="A25">
        <v>2038</v>
      </c>
      <c r="C25">
        <f t="shared" si="0"/>
        <v>10272.29744638464</v>
      </c>
      <c r="D25" s="26">
        <f t="shared" si="1"/>
        <v>9139.3931218995094</v>
      </c>
      <c r="E25" s="26">
        <f t="shared" si="2"/>
        <v>11405.201770869771</v>
      </c>
    </row>
    <row r="26" spans="1:5">
      <c r="A26">
        <v>2039</v>
      </c>
      <c r="C26">
        <f t="shared" si="0"/>
        <v>10077.740759306562</v>
      </c>
      <c r="D26" s="26">
        <f t="shared" si="1"/>
        <v>8923.792879203942</v>
      </c>
      <c r="E26" s="26">
        <f t="shared" si="2"/>
        <v>11231.688639409182</v>
      </c>
    </row>
    <row r="27" spans="1:5">
      <c r="A27">
        <v>2040</v>
      </c>
      <c r="C27">
        <f t="shared" si="0"/>
        <v>9883.1840722284833</v>
      </c>
      <c r="D27" s="26">
        <f t="shared" si="1"/>
        <v>8708.4141058060031</v>
      </c>
      <c r="E27" s="26">
        <f t="shared" si="2"/>
        <v>11057.954038650963</v>
      </c>
    </row>
    <row r="28" spans="1:5">
      <c r="A28">
        <v>2041</v>
      </c>
      <c r="C28">
        <f t="shared" si="0"/>
        <v>9688.6273851504047</v>
      </c>
      <c r="D28" s="26">
        <f t="shared" si="1"/>
        <v>8493.244650861332</v>
      </c>
      <c r="E28" s="26">
        <f t="shared" si="2"/>
        <v>10884.010119439477</v>
      </c>
    </row>
    <row r="29" spans="1:5">
      <c r="A29">
        <v>2042</v>
      </c>
      <c r="C29">
        <f t="shared" si="0"/>
        <v>9494.0706980723262</v>
      </c>
      <c r="D29" s="26">
        <f t="shared" si="1"/>
        <v>8278.2732999700602</v>
      </c>
      <c r="E29" s="26">
        <f t="shared" si="2"/>
        <v>10709.868096174592</v>
      </c>
    </row>
    <row r="30" spans="1:5">
      <c r="A30">
        <v>2043</v>
      </c>
      <c r="C30">
        <f t="shared" si="0"/>
        <v>9299.5140109942477</v>
      </c>
      <c r="D30" s="26">
        <f t="shared" si="1"/>
        <v>8063.4896785678147</v>
      </c>
      <c r="E30" s="26">
        <f t="shared" si="2"/>
        <v>10535.53834342068</v>
      </c>
    </row>
    <row r="31" spans="1:5">
      <c r="A31">
        <v>2044</v>
      </c>
      <c r="C31">
        <f t="shared" si="0"/>
        <v>9104.9573239161691</v>
      </c>
      <c r="D31" s="26">
        <f t="shared" si="1"/>
        <v>7848.8841677087757</v>
      </c>
      <c r="E31" s="26">
        <f t="shared" si="2"/>
        <v>10361.030480123563</v>
      </c>
    </row>
    <row r="37" spans="4:8">
      <c r="D37" s="27" t="s">
        <v>21</v>
      </c>
      <c r="E37" s="27"/>
      <c r="F37" s="27"/>
      <c r="G37" s="27"/>
      <c r="H37" s="27"/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9A63E-3A0B-4E20-9C87-93CD17C441C4}">
  <dimension ref="A1:M36"/>
  <sheetViews>
    <sheetView topLeftCell="A16" workbookViewId="0">
      <selection activeCell="D36" sqref="D36:M36"/>
    </sheetView>
  </sheetViews>
  <sheetFormatPr defaultRowHeight="15"/>
  <cols>
    <col min="1" max="1" width="10.28515625" customWidth="1"/>
    <col min="2" max="2" width="14.7109375" customWidth="1"/>
    <col min="3" max="3" width="23.5703125" customWidth="1"/>
    <col min="4" max="4" width="33.5703125" customWidth="1"/>
  </cols>
  <sheetData>
    <row r="1" spans="1:4">
      <c r="A1" t="s">
        <v>7</v>
      </c>
      <c r="B1" t="s">
        <v>3</v>
      </c>
      <c r="C1" t="s">
        <v>11</v>
      </c>
      <c r="D1" t="s">
        <v>12</v>
      </c>
    </row>
    <row r="2" spans="1:4">
      <c r="A2">
        <v>2015</v>
      </c>
      <c r="B2">
        <v>12767.22</v>
      </c>
    </row>
    <row r="3" spans="1:4">
      <c r="A3">
        <v>2016</v>
      </c>
      <c r="B3">
        <v>13720.36</v>
      </c>
    </row>
    <row r="4" spans="1:4">
      <c r="A4">
        <v>2017</v>
      </c>
      <c r="B4">
        <v>13196.27</v>
      </c>
    </row>
    <row r="5" spans="1:4">
      <c r="A5">
        <v>2018</v>
      </c>
      <c r="B5">
        <v>12733.35</v>
      </c>
    </row>
    <row r="6" spans="1:4">
      <c r="A6">
        <v>2019</v>
      </c>
      <c r="B6">
        <v>12485.89</v>
      </c>
    </row>
    <row r="7" spans="1:4">
      <c r="A7">
        <v>2020</v>
      </c>
      <c r="B7">
        <v>12204.55</v>
      </c>
    </row>
    <row r="8" spans="1:4">
      <c r="A8">
        <v>2021</v>
      </c>
      <c r="B8">
        <v>12789.8</v>
      </c>
    </row>
    <row r="9" spans="1:4">
      <c r="A9">
        <v>2022</v>
      </c>
      <c r="B9">
        <v>10402.709999999999</v>
      </c>
    </row>
    <row r="10" spans="1:4">
      <c r="A10">
        <v>2023</v>
      </c>
      <c r="B10">
        <v>9316.9</v>
      </c>
    </row>
    <row r="11" spans="1:4">
      <c r="A11">
        <v>2024</v>
      </c>
      <c r="B11">
        <v>9973.65</v>
      </c>
    </row>
    <row r="12" spans="1:4">
      <c r="A12">
        <v>2025</v>
      </c>
      <c r="C12">
        <f t="shared" ref="C12:C31" si="0">_xlfn.FORECAST.ETS(A12,$B$2:$B$11,$A$2:$A$11,1,1)</f>
        <v>9350.4548031905397</v>
      </c>
      <c r="D12">
        <f t="shared" ref="D12:D31" si="1">_xlfn.FORECAST.ETS.CONFINT(A12,$B$2:$B$11,$A$2:$A$11,0.95,1,1)</f>
        <v>1725.6980468574957</v>
      </c>
    </row>
    <row r="13" spans="1:4">
      <c r="A13">
        <v>2026</v>
      </c>
      <c r="C13">
        <f t="shared" si="0"/>
        <v>8927.5491190158955</v>
      </c>
      <c r="D13">
        <f t="shared" si="1"/>
        <v>1930.1614434918122</v>
      </c>
    </row>
    <row r="14" spans="1:4">
      <c r="A14">
        <v>2027</v>
      </c>
      <c r="C14">
        <f t="shared" si="0"/>
        <v>8504.6434348412531</v>
      </c>
      <c r="D14">
        <f t="shared" si="1"/>
        <v>2115.6558356233631</v>
      </c>
    </row>
    <row r="15" spans="1:4">
      <c r="A15">
        <v>2028</v>
      </c>
      <c r="C15">
        <f t="shared" si="0"/>
        <v>8081.7377506666089</v>
      </c>
      <c r="D15">
        <f t="shared" si="1"/>
        <v>2286.8032175046587</v>
      </c>
    </row>
    <row r="16" spans="1:4">
      <c r="A16">
        <v>2029</v>
      </c>
      <c r="C16">
        <f t="shared" si="0"/>
        <v>7658.8320664919665</v>
      </c>
      <c r="D16">
        <f t="shared" si="1"/>
        <v>2446.6174969449758</v>
      </c>
    </row>
    <row r="17" spans="1:4">
      <c r="A17">
        <v>2030</v>
      </c>
      <c r="C17">
        <f t="shared" si="0"/>
        <v>7235.9263823173233</v>
      </c>
      <c r="D17">
        <f t="shared" si="1"/>
        <v>2597.1927601118873</v>
      </c>
    </row>
    <row r="18" spans="1:4">
      <c r="A18">
        <v>2031</v>
      </c>
      <c r="C18">
        <f t="shared" si="0"/>
        <v>6813.02069814268</v>
      </c>
      <c r="D18">
        <f t="shared" si="1"/>
        <v>2740.0536640945702</v>
      </c>
    </row>
    <row r="19" spans="1:4">
      <c r="A19">
        <v>2032</v>
      </c>
      <c r="C19">
        <f t="shared" si="0"/>
        <v>6390.1150139680367</v>
      </c>
      <c r="D19">
        <f t="shared" si="1"/>
        <v>2876.3509311706407</v>
      </c>
    </row>
    <row r="20" spans="1:4">
      <c r="A20">
        <v>2033</v>
      </c>
      <c r="C20">
        <f t="shared" si="0"/>
        <v>5967.2093297933934</v>
      </c>
      <c r="D20">
        <f t="shared" si="1"/>
        <v>3006.9782141926985</v>
      </c>
    </row>
    <row r="21" spans="1:4">
      <c r="A21">
        <v>2034</v>
      </c>
      <c r="C21">
        <f t="shared" si="0"/>
        <v>5544.3036456187501</v>
      </c>
      <c r="D21">
        <f t="shared" si="1"/>
        <v>3132.6458373610426</v>
      </c>
    </row>
    <row r="22" spans="1:4">
      <c r="A22">
        <v>2035</v>
      </c>
      <c r="C22">
        <f t="shared" si="0"/>
        <v>5121.3979614441068</v>
      </c>
      <c r="D22">
        <f t="shared" si="1"/>
        <v>3253.9293969647811</v>
      </c>
    </row>
    <row r="23" spans="1:4">
      <c r="A23">
        <v>2036</v>
      </c>
      <c r="C23">
        <f t="shared" si="0"/>
        <v>4698.4922772694645</v>
      </c>
      <c r="D23">
        <f t="shared" si="1"/>
        <v>3371.3029633934343</v>
      </c>
    </row>
    <row r="24" spans="1:4">
      <c r="A24">
        <v>2037</v>
      </c>
      <c r="C24">
        <f t="shared" si="0"/>
        <v>4275.5865930948212</v>
      </c>
      <c r="D24">
        <f t="shared" si="1"/>
        <v>3485.1624567678732</v>
      </c>
    </row>
    <row r="25" spans="1:4">
      <c r="A25">
        <v>2038</v>
      </c>
      <c r="C25">
        <f t="shared" si="0"/>
        <v>3852.6809089201779</v>
      </c>
      <c r="D25">
        <f t="shared" si="1"/>
        <v>3595.8425318325399</v>
      </c>
    </row>
    <row r="26" spans="1:4">
      <c r="A26">
        <v>2039</v>
      </c>
      <c r="C26">
        <f t="shared" si="0"/>
        <v>3429.7752247455346</v>
      </c>
      <c r="D26">
        <f t="shared" si="1"/>
        <v>3703.6290470385352</v>
      </c>
    </row>
    <row r="27" spans="1:4">
      <c r="A27">
        <v>2040</v>
      </c>
      <c r="C27">
        <f t="shared" si="0"/>
        <v>3006.8695405708913</v>
      </c>
      <c r="D27">
        <f t="shared" si="1"/>
        <v>3808.768451760614</v>
      </c>
    </row>
    <row r="28" spans="1:4">
      <c r="A28">
        <v>2041</v>
      </c>
      <c r="C28">
        <f t="shared" si="0"/>
        <v>2583.963856396248</v>
      </c>
      <c r="D28">
        <f t="shared" si="1"/>
        <v>3911.4749740962752</v>
      </c>
    </row>
    <row r="29" spans="1:4">
      <c r="A29">
        <v>2042</v>
      </c>
      <c r="C29">
        <f t="shared" si="0"/>
        <v>2161.0581722216048</v>
      </c>
      <c r="D29">
        <f t="shared" si="1"/>
        <v>4011.936207830156</v>
      </c>
    </row>
    <row r="30" spans="1:4">
      <c r="A30">
        <v>2043</v>
      </c>
      <c r="C30">
        <f t="shared" si="0"/>
        <v>1738.1524880469615</v>
      </c>
      <c r="D30">
        <f t="shared" si="1"/>
        <v>4110.3175136898981</v>
      </c>
    </row>
    <row r="31" spans="1:4">
      <c r="A31">
        <v>2044</v>
      </c>
      <c r="C31">
        <f t="shared" si="0"/>
        <v>1315.2468038723182</v>
      </c>
      <c r="D31">
        <f t="shared" si="1"/>
        <v>4206.7655285255487</v>
      </c>
    </row>
    <row r="36" spans="4:13">
      <c r="D36" s="27" t="s">
        <v>22</v>
      </c>
      <c r="E36" s="27"/>
      <c r="F36" s="27"/>
      <c r="G36" s="27"/>
      <c r="H36" s="27"/>
      <c r="I36" s="27"/>
      <c r="J36" s="27"/>
      <c r="K36" s="27"/>
      <c r="L36" s="27"/>
      <c r="M36" s="27"/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012B34-A43D-4573-8EAA-B51594B79AED}">
  <dimension ref="A1:L39"/>
  <sheetViews>
    <sheetView topLeftCell="C22" workbookViewId="0">
      <selection activeCell="E39" sqref="E39:L39"/>
    </sheetView>
  </sheetViews>
  <sheetFormatPr defaultRowHeight="15"/>
  <cols>
    <col min="1" max="1" width="10.28515625" customWidth="1"/>
    <col min="2" max="2" width="14" customWidth="1"/>
    <col min="3" max="3" width="16.85546875" customWidth="1"/>
    <col min="4" max="4" width="16.42578125" customWidth="1"/>
    <col min="5" max="5" width="29.28515625" customWidth="1"/>
  </cols>
  <sheetData>
    <row r="1" spans="1:5">
      <c r="A1" t="s">
        <v>7</v>
      </c>
      <c r="B1" t="s">
        <v>4</v>
      </c>
      <c r="C1" t="s">
        <v>13</v>
      </c>
      <c r="D1" t="s">
        <v>14</v>
      </c>
      <c r="E1" t="s">
        <v>15</v>
      </c>
    </row>
    <row r="2" spans="1:5">
      <c r="A2">
        <v>2015</v>
      </c>
      <c r="B2">
        <v>5216.41</v>
      </c>
    </row>
    <row r="3" spans="1:5">
      <c r="A3">
        <v>2016</v>
      </c>
      <c r="B3">
        <v>5460.11</v>
      </c>
    </row>
    <row r="4" spans="1:5">
      <c r="A4">
        <v>2017</v>
      </c>
      <c r="B4">
        <v>5217.3500000000004</v>
      </c>
    </row>
    <row r="5" spans="1:5">
      <c r="A5">
        <v>2018</v>
      </c>
      <c r="B5">
        <v>4788.3</v>
      </c>
    </row>
    <row r="6" spans="1:5">
      <c r="A6">
        <v>2019</v>
      </c>
      <c r="B6">
        <v>4617.99</v>
      </c>
    </row>
    <row r="7" spans="1:5">
      <c r="A7">
        <v>2020</v>
      </c>
      <c r="B7">
        <v>4235.9799999999996</v>
      </c>
    </row>
    <row r="8" spans="1:5">
      <c r="A8">
        <v>2021</v>
      </c>
      <c r="B8">
        <v>4413.8100000000004</v>
      </c>
    </row>
    <row r="9" spans="1:5">
      <c r="A9">
        <v>2022</v>
      </c>
      <c r="B9">
        <v>3211.33</v>
      </c>
    </row>
    <row r="10" spans="1:5">
      <c r="A10">
        <v>2023</v>
      </c>
      <c r="B10">
        <v>2875.42</v>
      </c>
    </row>
    <row r="11" spans="1:5">
      <c r="A11">
        <v>2024</v>
      </c>
      <c r="B11">
        <v>3954.6480993601808</v>
      </c>
      <c r="C11">
        <v>3954.6480993601808</v>
      </c>
      <c r="D11" s="26">
        <v>3954.6480993601808</v>
      </c>
      <c r="E11" s="26">
        <v>3954.6480993601808</v>
      </c>
    </row>
    <row r="12" spans="1:5">
      <c r="A12">
        <v>2025</v>
      </c>
      <c r="C12">
        <f t="shared" ref="C12:C31" si="0">_xlfn.FORECAST.ETS(A12,$B$2:$B$11,$A$2:$A$11,1,1)</f>
        <v>2963.9401983885955</v>
      </c>
      <c r="D12" s="26">
        <f t="shared" ref="D12:D31" si="1">C12-_xlfn.FORECAST.ETS.CONFINT(A12,$B$2:$B$11,$A$2:$A$11,0.95,1,1)</f>
        <v>2069.8659635249787</v>
      </c>
      <c r="E12" s="26">
        <f t="shared" ref="E12:E31" si="2">C12+_xlfn.FORECAST.ETS.CONFINT(A12,$B$2:$B$11,$A$2:$A$11,0.95,1,1)</f>
        <v>3858.0144332522123</v>
      </c>
    </row>
    <row r="13" spans="1:5">
      <c r="A13">
        <v>2026</v>
      </c>
      <c r="C13">
        <f t="shared" si="0"/>
        <v>2717.2967585368601</v>
      </c>
      <c r="D13" s="26">
        <f t="shared" si="1"/>
        <v>1816.0411034571021</v>
      </c>
      <c r="E13" s="26">
        <f t="shared" si="2"/>
        <v>3618.5524136166182</v>
      </c>
    </row>
    <row r="14" spans="1:5">
      <c r="A14">
        <v>2027</v>
      </c>
      <c r="C14">
        <f t="shared" si="0"/>
        <v>2470.6533186851248</v>
      </c>
      <c r="D14" s="26">
        <f t="shared" si="1"/>
        <v>1562.1608238302829</v>
      </c>
      <c r="E14" s="26">
        <f t="shared" si="2"/>
        <v>3379.1458135399666</v>
      </c>
    </row>
    <row r="15" spans="1:5">
      <c r="A15">
        <v>2028</v>
      </c>
      <c r="C15">
        <f t="shared" si="0"/>
        <v>2224.0098788333898</v>
      </c>
      <c r="D15" s="26">
        <f t="shared" si="1"/>
        <v>1308.2255655983195</v>
      </c>
      <c r="E15" s="26">
        <f t="shared" si="2"/>
        <v>3139.7941920684602</v>
      </c>
    </row>
    <row r="16" spans="1:5">
      <c r="A16">
        <v>2029</v>
      </c>
      <c r="C16">
        <f t="shared" si="0"/>
        <v>1977.3664389816545</v>
      </c>
      <c r="D16" s="26">
        <f t="shared" si="1"/>
        <v>1054.235765658379</v>
      </c>
      <c r="E16" s="26">
        <f t="shared" si="2"/>
        <v>2900.4971123049299</v>
      </c>
    </row>
    <row r="17" spans="1:5">
      <c r="A17">
        <v>2030</v>
      </c>
      <c r="C17">
        <f t="shared" si="0"/>
        <v>1730.7229991299191</v>
      </c>
      <c r="D17" s="26">
        <f t="shared" si="1"/>
        <v>800.19185675282984</v>
      </c>
      <c r="E17" s="26">
        <f t="shared" si="2"/>
        <v>2661.2541415070082</v>
      </c>
    </row>
    <row r="18" spans="1:5">
      <c r="A18">
        <v>2031</v>
      </c>
      <c r="C18">
        <f t="shared" si="0"/>
        <v>1484.079559278184</v>
      </c>
      <c r="D18" s="26">
        <f t="shared" si="1"/>
        <v>546.09426738129787</v>
      </c>
      <c r="E18" s="26">
        <f t="shared" si="2"/>
        <v>2422.0648511750701</v>
      </c>
    </row>
    <row r="19" spans="1:5">
      <c r="A19">
        <v>2032</v>
      </c>
      <c r="C19">
        <f t="shared" si="0"/>
        <v>1237.4361194264486</v>
      </c>
      <c r="D19" s="26">
        <f t="shared" si="1"/>
        <v>291.94342172244933</v>
      </c>
      <c r="E19" s="26">
        <f t="shared" si="2"/>
        <v>2182.9288171304479</v>
      </c>
    </row>
    <row r="20" spans="1:5">
      <c r="A20">
        <v>2033</v>
      </c>
      <c r="C20">
        <f t="shared" si="0"/>
        <v>990.79267957471347</v>
      </c>
      <c r="D20" s="26">
        <f t="shared" si="1"/>
        <v>37.739739564986735</v>
      </c>
      <c r="E20" s="26">
        <f t="shared" si="2"/>
        <v>1943.8456195844401</v>
      </c>
    </row>
    <row r="21" spans="1:5">
      <c r="A21">
        <v>2034</v>
      </c>
      <c r="C21">
        <f t="shared" si="0"/>
        <v>744.14923972297811</v>
      </c>
      <c r="D21" s="26">
        <f t="shared" si="1"/>
        <v>-216.51636375263013</v>
      </c>
      <c r="E21" s="26">
        <f t="shared" si="2"/>
        <v>1704.8148431985865</v>
      </c>
    </row>
    <row r="22" spans="1:5">
      <c r="A22">
        <v>2035</v>
      </c>
      <c r="C22">
        <f t="shared" si="0"/>
        <v>497.50579987124269</v>
      </c>
      <c r="D22" s="26">
        <f t="shared" si="1"/>
        <v>-470.82447739420246</v>
      </c>
      <c r="E22" s="26">
        <f t="shared" si="2"/>
        <v>1465.8360771366879</v>
      </c>
    </row>
    <row r="23" spans="1:5">
      <c r="A23">
        <v>2036</v>
      </c>
      <c r="C23">
        <f t="shared" si="0"/>
        <v>250.86236001950743</v>
      </c>
      <c r="D23" s="26">
        <f t="shared" si="1"/>
        <v>-725.18419507001067</v>
      </c>
      <c r="E23" s="26">
        <f t="shared" si="2"/>
        <v>1226.9089151090254</v>
      </c>
    </row>
    <row r="24" spans="1:5">
      <c r="A24">
        <v>2037</v>
      </c>
      <c r="C24">
        <f t="shared" si="0"/>
        <v>4.2189201677719605</v>
      </c>
      <c r="D24" s="26">
        <f t="shared" si="1"/>
        <v>-979.59511507367324</v>
      </c>
      <c r="E24" s="26">
        <f t="shared" si="2"/>
        <v>988.03295540921727</v>
      </c>
    </row>
    <row r="25" spans="1:5">
      <c r="A25">
        <v>2038</v>
      </c>
      <c r="C25">
        <f t="shared" si="0"/>
        <v>-242.42451968396284</v>
      </c>
      <c r="D25" s="26">
        <f t="shared" si="1"/>
        <v>-1234.0568403120617</v>
      </c>
      <c r="E25" s="26">
        <f t="shared" si="2"/>
        <v>749.2078009441359</v>
      </c>
    </row>
    <row r="26" spans="1:5">
      <c r="A26">
        <v>2039</v>
      </c>
      <c r="C26">
        <f t="shared" si="0"/>
        <v>-489.06795953569832</v>
      </c>
      <c r="D26" s="26">
        <f t="shared" si="1"/>
        <v>-1488.5689783286903</v>
      </c>
      <c r="E26" s="26">
        <f t="shared" si="2"/>
        <v>510.43305925729368</v>
      </c>
    </row>
    <row r="27" spans="1:5">
      <c r="A27">
        <v>2040</v>
      </c>
      <c r="C27">
        <f t="shared" si="0"/>
        <v>-735.71139938743363</v>
      </c>
      <c r="D27" s="26">
        <f t="shared" si="1"/>
        <v>-1743.1311413209596</v>
      </c>
      <c r="E27" s="26">
        <f t="shared" si="2"/>
        <v>271.70834254609235</v>
      </c>
    </row>
    <row r="28" spans="1:5">
      <c r="A28">
        <v>2041</v>
      </c>
      <c r="C28">
        <f t="shared" si="0"/>
        <v>-982.354839239169</v>
      </c>
      <c r="D28" s="26">
        <f t="shared" si="1"/>
        <v>-1997.7429461516404</v>
      </c>
      <c r="E28" s="26">
        <f t="shared" si="2"/>
        <v>33.033267673302362</v>
      </c>
    </row>
    <row r="29" spans="1:5">
      <c r="A29">
        <v>2042</v>
      </c>
      <c r="C29">
        <f t="shared" si="0"/>
        <v>-1228.9982790909039</v>
      </c>
      <c r="D29" s="26">
        <f t="shared" si="1"/>
        <v>-2252.4040143549514</v>
      </c>
      <c r="E29" s="26">
        <f t="shared" si="2"/>
        <v>-205.59254382685651</v>
      </c>
    </row>
    <row r="30" spans="1:5">
      <c r="A30">
        <v>2043</v>
      </c>
      <c r="C30">
        <f t="shared" si="0"/>
        <v>-1475.6417189426397</v>
      </c>
      <c r="D30" s="26">
        <f t="shared" si="1"/>
        <v>-2507.1139721375794</v>
      </c>
      <c r="E30" s="26">
        <f t="shared" si="2"/>
        <v>-444.16946574770009</v>
      </c>
    </row>
    <row r="31" spans="1:5">
      <c r="A31">
        <v>2044</v>
      </c>
      <c r="C31">
        <f t="shared" si="0"/>
        <v>-1722.2851587943746</v>
      </c>
      <c r="D31" s="26">
        <f t="shared" si="1"/>
        <v>-2761.8724503749654</v>
      </c>
      <c r="E31" s="26">
        <f t="shared" si="2"/>
        <v>-682.69786721378409</v>
      </c>
    </row>
    <row r="39" spans="5:12">
      <c r="E39" s="27" t="s">
        <v>21</v>
      </c>
      <c r="F39" s="27"/>
      <c r="G39" s="27"/>
      <c r="H39" s="27"/>
      <c r="I39" s="27"/>
      <c r="J39" s="27"/>
      <c r="K39" s="27"/>
      <c r="L39" s="27"/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B5DE16-DE8A-419E-98B6-A21E381349C5}">
  <dimension ref="A1:M37"/>
  <sheetViews>
    <sheetView topLeftCell="B22" workbookViewId="0">
      <selection activeCell="D37" sqref="D37:M37"/>
    </sheetView>
  </sheetViews>
  <sheetFormatPr defaultRowHeight="15"/>
  <cols>
    <col min="1" max="1" width="10.28515625" customWidth="1"/>
    <col min="2" max="2" width="16.140625" customWidth="1"/>
    <col min="3" max="3" width="25" customWidth="1"/>
    <col min="4" max="4" width="35" customWidth="1"/>
  </cols>
  <sheetData>
    <row r="1" spans="1:4">
      <c r="A1" t="s">
        <v>7</v>
      </c>
      <c r="B1" t="s">
        <v>5</v>
      </c>
      <c r="C1" t="s">
        <v>16</v>
      </c>
      <c r="D1" t="s">
        <v>17</v>
      </c>
    </row>
    <row r="2" spans="1:4">
      <c r="A2">
        <v>2015</v>
      </c>
      <c r="B2">
        <v>869.4</v>
      </c>
    </row>
    <row r="3" spans="1:4">
      <c r="A3">
        <v>2016</v>
      </c>
      <c r="B3">
        <v>873.17</v>
      </c>
    </row>
    <row r="4" spans="1:4">
      <c r="A4">
        <v>2017</v>
      </c>
      <c r="B4">
        <v>847.76</v>
      </c>
    </row>
    <row r="5" spans="1:4">
      <c r="A5">
        <v>2018</v>
      </c>
      <c r="B5">
        <v>824.24</v>
      </c>
    </row>
    <row r="6" spans="1:4">
      <c r="A6">
        <v>2019</v>
      </c>
      <c r="B6">
        <v>801.66</v>
      </c>
    </row>
    <row r="7" spans="1:4">
      <c r="A7">
        <v>2020</v>
      </c>
      <c r="B7">
        <v>763.08</v>
      </c>
    </row>
    <row r="8" spans="1:4">
      <c r="A8">
        <v>2021</v>
      </c>
      <c r="B8">
        <v>779.07</v>
      </c>
    </row>
    <row r="9" spans="1:4">
      <c r="A9">
        <v>2022</v>
      </c>
      <c r="B9">
        <v>688.75</v>
      </c>
    </row>
    <row r="10" spans="1:4">
      <c r="A10">
        <v>2023</v>
      </c>
      <c r="B10">
        <v>657.7</v>
      </c>
    </row>
    <row r="11" spans="1:4">
      <c r="A11">
        <v>2024</v>
      </c>
      <c r="B11">
        <v>659.67310000000009</v>
      </c>
    </row>
    <row r="12" spans="1:4">
      <c r="A12">
        <v>2025</v>
      </c>
      <c r="C12">
        <f t="shared" ref="C12:C31" si="0">_xlfn.FORECAST.ETS(A12,$B$2:$B$11,$A$2:$A$11,1,1)</f>
        <v>625.80323188885745</v>
      </c>
      <c r="D12">
        <f t="shared" ref="D12:D31" si="1">_xlfn.FORECAST.ETS.CONFINT(A12,$B$2:$B$11,$A$2:$A$11,0.95,1,1)</f>
        <v>47.494776983466103</v>
      </c>
    </row>
    <row r="13" spans="1:4">
      <c r="A13">
        <v>2026</v>
      </c>
      <c r="C13">
        <f t="shared" si="0"/>
        <v>599.38979521248996</v>
      </c>
      <c r="D13">
        <f t="shared" si="1"/>
        <v>53.122032251044637</v>
      </c>
    </row>
    <row r="14" spans="1:4">
      <c r="A14">
        <v>2027</v>
      </c>
      <c r="C14">
        <f t="shared" si="0"/>
        <v>572.97635853612258</v>
      </c>
      <c r="D14">
        <f t="shared" si="1"/>
        <v>58.227221308895587</v>
      </c>
    </row>
    <row r="15" spans="1:4">
      <c r="A15">
        <v>2028</v>
      </c>
      <c r="C15">
        <f t="shared" si="0"/>
        <v>546.56292185975508</v>
      </c>
      <c r="D15">
        <f t="shared" si="1"/>
        <v>62.937550991749696</v>
      </c>
    </row>
    <row r="16" spans="1:4">
      <c r="A16">
        <v>2029</v>
      </c>
      <c r="C16">
        <f t="shared" si="0"/>
        <v>520.1494851833877</v>
      </c>
      <c r="D16">
        <f t="shared" si="1"/>
        <v>67.335970271769881</v>
      </c>
    </row>
    <row r="17" spans="1:4">
      <c r="A17">
        <v>2030</v>
      </c>
      <c r="C17">
        <f t="shared" si="0"/>
        <v>493.73604850702026</v>
      </c>
      <c r="D17">
        <f t="shared" si="1"/>
        <v>71.480112728419329</v>
      </c>
    </row>
    <row r="18" spans="1:4">
      <c r="A18">
        <v>2031</v>
      </c>
      <c r="C18">
        <f t="shared" si="0"/>
        <v>467.32261183065282</v>
      </c>
      <c r="D18">
        <f t="shared" si="1"/>
        <v>75.411940076007554</v>
      </c>
    </row>
    <row r="19" spans="1:4">
      <c r="A19">
        <v>2032</v>
      </c>
      <c r="C19">
        <f t="shared" si="0"/>
        <v>440.90917515428544</v>
      </c>
      <c r="D19">
        <f t="shared" si="1"/>
        <v>79.163122569968195</v>
      </c>
    </row>
    <row r="20" spans="1:4">
      <c r="A20">
        <v>2033</v>
      </c>
      <c r="C20">
        <f t="shared" si="0"/>
        <v>414.49573847791794</v>
      </c>
      <c r="D20">
        <f t="shared" si="1"/>
        <v>82.75825538383819</v>
      </c>
    </row>
    <row r="21" spans="1:4">
      <c r="A21">
        <v>2034</v>
      </c>
      <c r="C21">
        <f t="shared" si="0"/>
        <v>388.08230180155056</v>
      </c>
      <c r="D21">
        <f t="shared" si="1"/>
        <v>86.216888107733027</v>
      </c>
    </row>
    <row r="22" spans="1:4">
      <c r="A22">
        <v>2035</v>
      </c>
      <c r="C22">
        <f t="shared" si="0"/>
        <v>361.66886512518312</v>
      </c>
      <c r="D22">
        <f t="shared" si="1"/>
        <v>89.554862341191821</v>
      </c>
    </row>
    <row r="23" spans="1:4">
      <c r="A23">
        <v>2036</v>
      </c>
      <c r="C23">
        <f t="shared" si="0"/>
        <v>335.25542844881568</v>
      </c>
      <c r="D23">
        <f t="shared" si="1"/>
        <v>92.785225481159657</v>
      </c>
    </row>
    <row r="24" spans="1:4">
      <c r="A24">
        <v>2037</v>
      </c>
      <c r="C24">
        <f t="shared" si="0"/>
        <v>308.84199177244824</v>
      </c>
      <c r="D24">
        <f t="shared" si="1"/>
        <v>95.918874067664646</v>
      </c>
    </row>
    <row r="25" spans="1:4">
      <c r="A25">
        <v>2038</v>
      </c>
      <c r="C25">
        <f t="shared" si="0"/>
        <v>282.42855509608086</v>
      </c>
      <c r="D25">
        <f t="shared" si="1"/>
        <v>98.965018490950129</v>
      </c>
    </row>
    <row r="26" spans="1:4">
      <c r="A26">
        <v>2039</v>
      </c>
      <c r="C26">
        <f t="shared" si="0"/>
        <v>256.01511841971342</v>
      </c>
      <c r="D26">
        <f t="shared" si="1"/>
        <v>101.93152616641284</v>
      </c>
    </row>
    <row r="27" spans="1:4">
      <c r="A27">
        <v>2040</v>
      </c>
      <c r="C27">
        <f t="shared" si="0"/>
        <v>229.60168174334598</v>
      </c>
      <c r="D27">
        <f t="shared" si="1"/>
        <v>104.82517989021625</v>
      </c>
    </row>
    <row r="28" spans="1:4">
      <c r="A28">
        <v>2041</v>
      </c>
      <c r="C28">
        <f t="shared" si="0"/>
        <v>203.18824506697854</v>
      </c>
      <c r="D28">
        <f t="shared" si="1"/>
        <v>107.65187566237785</v>
      </c>
    </row>
    <row r="29" spans="1:4">
      <c r="A29">
        <v>2042</v>
      </c>
      <c r="C29">
        <f t="shared" si="0"/>
        <v>176.7748083906111</v>
      </c>
      <c r="D29">
        <f t="shared" si="1"/>
        <v>110.41677645157631</v>
      </c>
    </row>
    <row r="30" spans="1:4">
      <c r="A30">
        <v>2043</v>
      </c>
      <c r="C30">
        <f t="shared" si="0"/>
        <v>150.36137171424372</v>
      </c>
      <c r="D30">
        <f t="shared" si="1"/>
        <v>113.12443332680978</v>
      </c>
    </row>
    <row r="31" spans="1:4">
      <c r="A31">
        <v>2044</v>
      </c>
      <c r="C31">
        <f t="shared" si="0"/>
        <v>123.94793503787628</v>
      </c>
      <c r="D31">
        <f t="shared" si="1"/>
        <v>115.77888203726572</v>
      </c>
    </row>
    <row r="37" spans="4:13">
      <c r="D37" s="27" t="s">
        <v>22</v>
      </c>
      <c r="E37" s="27"/>
      <c r="F37" s="27"/>
      <c r="G37" s="27"/>
      <c r="H37" s="27"/>
      <c r="I37" s="27"/>
      <c r="J37" s="27"/>
      <c r="K37" s="27"/>
      <c r="L37" s="27"/>
      <c r="M37" s="27"/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AB65A-DEA0-4562-9BB1-739254EAF99F}">
  <dimension ref="A1:L39"/>
  <sheetViews>
    <sheetView tabSelected="1" topLeftCell="A28" workbookViewId="0">
      <selection activeCell="D39" sqref="D39:L39"/>
    </sheetView>
  </sheetViews>
  <sheetFormatPr defaultRowHeight="15"/>
  <cols>
    <col min="1" max="1" width="10.28515625" customWidth="1"/>
    <col min="2" max="2" width="13.28515625" customWidth="1"/>
    <col min="3" max="3" width="18.85546875" customWidth="1"/>
    <col min="4" max="4" width="12.85546875" customWidth="1"/>
    <col min="5" max="5" width="20.85546875" customWidth="1"/>
  </cols>
  <sheetData>
    <row r="1" spans="1:5">
      <c r="A1" t="s">
        <v>7</v>
      </c>
      <c r="B1" t="s">
        <v>6</v>
      </c>
      <c r="C1" t="s">
        <v>18</v>
      </c>
      <c r="D1" t="s">
        <v>19</v>
      </c>
      <c r="E1" t="s">
        <v>20</v>
      </c>
    </row>
    <row r="2" spans="1:5">
      <c r="A2">
        <v>2015</v>
      </c>
      <c r="B2">
        <v>7217.73</v>
      </c>
    </row>
    <row r="3" spans="1:5">
      <c r="A3">
        <v>2016</v>
      </c>
      <c r="B3">
        <v>8046.67</v>
      </c>
    </row>
    <row r="4" spans="1:5">
      <c r="A4">
        <v>2017</v>
      </c>
      <c r="B4">
        <v>7529.17</v>
      </c>
    </row>
    <row r="5" spans="1:5">
      <c r="A5">
        <v>2018</v>
      </c>
      <c r="B5">
        <v>7173.5</v>
      </c>
    </row>
    <row r="6" spans="1:5">
      <c r="A6">
        <v>2019</v>
      </c>
      <c r="B6">
        <v>7118.93</v>
      </c>
    </row>
    <row r="7" spans="1:5">
      <c r="A7">
        <v>2020</v>
      </c>
      <c r="B7">
        <v>6571.32</v>
      </c>
    </row>
    <row r="8" spans="1:5">
      <c r="A8">
        <v>2021</v>
      </c>
      <c r="B8">
        <v>7502.82</v>
      </c>
    </row>
    <row r="9" spans="1:5">
      <c r="A9">
        <v>2022</v>
      </c>
      <c r="B9">
        <v>6301.28</v>
      </c>
    </row>
    <row r="10" spans="1:5">
      <c r="A10">
        <v>2023</v>
      </c>
      <c r="B10">
        <v>6415.13</v>
      </c>
    </row>
    <row r="11" spans="1:5">
      <c r="A11">
        <v>2024</v>
      </c>
      <c r="B11">
        <v>6586.38</v>
      </c>
      <c r="C11">
        <v>6586.38</v>
      </c>
      <c r="D11" s="26">
        <v>6586.38</v>
      </c>
      <c r="E11" s="26">
        <v>6586.38</v>
      </c>
    </row>
    <row r="12" spans="1:5">
      <c r="A12">
        <v>2025</v>
      </c>
      <c r="C12">
        <f t="shared" ref="C12:C31" si="0">_xlfn.FORECAST.ETS(A12,$B$2:$B$11,$A$2:$A$11,1,1)</f>
        <v>6238.6635479152519</v>
      </c>
      <c r="D12" s="26">
        <f t="shared" ref="D12:D31" si="1">C12-_xlfn.FORECAST.ETS.CONFINT(A12,$B$2:$B$11,$A$2:$A$11,0.95,1,1)</f>
        <v>5335.7381655241124</v>
      </c>
      <c r="E12" s="26">
        <f t="shared" ref="E12:E31" si="2">C12+_xlfn.FORECAST.ETS.CONFINT(A12,$B$2:$B$11,$A$2:$A$11,0.95,1,1)</f>
        <v>7141.5889303063914</v>
      </c>
    </row>
    <row r="13" spans="1:5">
      <c r="A13">
        <v>2026</v>
      </c>
      <c r="C13">
        <f t="shared" si="0"/>
        <v>6144.0744576277093</v>
      </c>
      <c r="D13" s="26">
        <f t="shared" si="1"/>
        <v>5212.9206454705973</v>
      </c>
      <c r="E13" s="26">
        <f t="shared" si="2"/>
        <v>7075.2282697848214</v>
      </c>
    </row>
    <row r="14" spans="1:5">
      <c r="A14">
        <v>2027</v>
      </c>
      <c r="C14">
        <f t="shared" si="0"/>
        <v>5962.7992887221662</v>
      </c>
      <c r="D14" s="26">
        <f t="shared" si="1"/>
        <v>5003.8177168656575</v>
      </c>
      <c r="E14" s="26">
        <f t="shared" si="2"/>
        <v>6921.7808605786749</v>
      </c>
    </row>
    <row r="15" spans="1:5">
      <c r="A15">
        <v>2028</v>
      </c>
      <c r="C15">
        <f t="shared" si="0"/>
        <v>5868.2101984346236</v>
      </c>
      <c r="D15" s="26">
        <f t="shared" si="1"/>
        <v>4882.1859145419612</v>
      </c>
      <c r="E15" s="26">
        <f t="shared" si="2"/>
        <v>6854.2344823272861</v>
      </c>
    </row>
    <row r="16" spans="1:5">
      <c r="A16">
        <v>2029</v>
      </c>
      <c r="C16">
        <f t="shared" si="0"/>
        <v>5686.9350295290806</v>
      </c>
      <c r="D16" s="26">
        <f t="shared" si="1"/>
        <v>4674.1795301992652</v>
      </c>
      <c r="E16" s="26">
        <f t="shared" si="2"/>
        <v>6699.690528858896</v>
      </c>
    </row>
    <row r="17" spans="1:5">
      <c r="A17">
        <v>2030</v>
      </c>
      <c r="C17">
        <f t="shared" si="0"/>
        <v>5592.345939241538</v>
      </c>
      <c r="D17" s="26">
        <f t="shared" si="1"/>
        <v>4553.5468660712104</v>
      </c>
      <c r="E17" s="26">
        <f t="shared" si="2"/>
        <v>6631.1450124118655</v>
      </c>
    </row>
    <row r="18" spans="1:5">
      <c r="A18">
        <v>2031</v>
      </c>
      <c r="C18">
        <f t="shared" si="0"/>
        <v>5411.0707703359958</v>
      </c>
      <c r="D18" s="26">
        <f t="shared" si="1"/>
        <v>4346.4715831573949</v>
      </c>
      <c r="E18" s="26">
        <f t="shared" si="2"/>
        <v>6475.6699575145967</v>
      </c>
    </row>
    <row r="19" spans="1:5">
      <c r="A19">
        <v>2032</v>
      </c>
      <c r="C19">
        <f t="shared" si="0"/>
        <v>5316.4816800484523</v>
      </c>
      <c r="D19" s="26">
        <f t="shared" si="1"/>
        <v>4226.6930105059837</v>
      </c>
      <c r="E19" s="26">
        <f t="shared" si="2"/>
        <v>6406.2703495909209</v>
      </c>
    </row>
    <row r="20" spans="1:5">
      <c r="A20">
        <v>2033</v>
      </c>
      <c r="C20">
        <f t="shared" si="0"/>
        <v>5135.2065111429101</v>
      </c>
      <c r="D20" s="26">
        <f t="shared" si="1"/>
        <v>4020.418691284809</v>
      </c>
      <c r="E20" s="26">
        <f t="shared" si="2"/>
        <v>6249.9943310010112</v>
      </c>
    </row>
    <row r="21" spans="1:5">
      <c r="A21">
        <v>2034</v>
      </c>
      <c r="C21">
        <f t="shared" si="0"/>
        <v>5040.6174208553666</v>
      </c>
      <c r="D21" s="26">
        <f t="shared" si="1"/>
        <v>3901.3788934411941</v>
      </c>
      <c r="E21" s="26">
        <f t="shared" si="2"/>
        <v>6179.8559482695391</v>
      </c>
    </row>
    <row r="22" spans="1:5">
      <c r="A22">
        <v>2035</v>
      </c>
      <c r="C22">
        <f t="shared" si="0"/>
        <v>4859.3422519498245</v>
      </c>
      <c r="D22" s="26">
        <f t="shared" si="1"/>
        <v>3695.8010589967589</v>
      </c>
      <c r="E22" s="26">
        <f t="shared" si="2"/>
        <v>6022.88344490289</v>
      </c>
    </row>
    <row r="23" spans="1:5">
      <c r="A23">
        <v>2036</v>
      </c>
      <c r="C23">
        <f t="shared" si="0"/>
        <v>4764.7531616622819</v>
      </c>
      <c r="D23" s="26">
        <f t="shared" si="1"/>
        <v>3577.4066271356196</v>
      </c>
      <c r="E23" s="26">
        <f t="shared" si="2"/>
        <v>5952.0996961889441</v>
      </c>
    </row>
    <row r="24" spans="1:5">
      <c r="A24">
        <v>2037</v>
      </c>
      <c r="C24">
        <f t="shared" si="0"/>
        <v>4583.4779927567388</v>
      </c>
      <c r="D24" s="26">
        <f t="shared" si="1"/>
        <v>3372.439947560275</v>
      </c>
      <c r="E24" s="26">
        <f t="shared" si="2"/>
        <v>5794.5160379532026</v>
      </c>
    </row>
    <row r="25" spans="1:5">
      <c r="A25">
        <v>2038</v>
      </c>
      <c r="C25">
        <f t="shared" si="0"/>
        <v>4488.8889024691962</v>
      </c>
      <c r="D25" s="26">
        <f t="shared" si="1"/>
        <v>3254.6140138102428</v>
      </c>
      <c r="E25" s="26">
        <f t="shared" si="2"/>
        <v>5723.1637911281496</v>
      </c>
    </row>
    <row r="26" spans="1:5">
      <c r="A26">
        <v>2039</v>
      </c>
      <c r="C26">
        <f t="shared" si="0"/>
        <v>4307.6137335636531</v>
      </c>
      <c r="D26" s="26">
        <f t="shared" si="1"/>
        <v>3050.1877733831716</v>
      </c>
      <c r="E26" s="26">
        <f t="shared" si="2"/>
        <v>5565.0396937441346</v>
      </c>
    </row>
    <row r="27" spans="1:5">
      <c r="A27">
        <v>2040</v>
      </c>
      <c r="C27">
        <f t="shared" si="0"/>
        <v>4213.0246432761105</v>
      </c>
      <c r="D27" s="26">
        <f t="shared" si="1"/>
        <v>2932.8662195263228</v>
      </c>
      <c r="E27" s="26">
        <f t="shared" si="2"/>
        <v>5493.1830670258987</v>
      </c>
    </row>
    <row r="28" spans="1:5">
      <c r="A28">
        <v>2041</v>
      </c>
      <c r="C28">
        <f t="shared" si="0"/>
        <v>4031.7494743705679</v>
      </c>
      <c r="D28" s="26">
        <f t="shared" si="1"/>
        <v>2728.9210714892902</v>
      </c>
      <c r="E28" s="26">
        <f t="shared" si="2"/>
        <v>5334.5778772518461</v>
      </c>
    </row>
    <row r="29" spans="1:5">
      <c r="A29">
        <v>2042</v>
      </c>
      <c r="C29">
        <f t="shared" si="0"/>
        <v>3937.1603840830244</v>
      </c>
      <c r="D29" s="26">
        <f t="shared" si="1"/>
        <v>2612.0497831101015</v>
      </c>
      <c r="E29" s="26">
        <f t="shared" si="2"/>
        <v>5262.2709850559477</v>
      </c>
    </row>
    <row r="30" spans="1:5">
      <c r="A30">
        <v>2043</v>
      </c>
      <c r="C30">
        <f t="shared" si="0"/>
        <v>3755.8852151774822</v>
      </c>
      <c r="D30" s="26">
        <f t="shared" si="1"/>
        <v>2408.5353729478052</v>
      </c>
      <c r="E30" s="26">
        <f t="shared" si="2"/>
        <v>5103.2350574071588</v>
      </c>
    </row>
    <row r="31" spans="1:5">
      <c r="A31">
        <v>2044</v>
      </c>
      <c r="C31">
        <f t="shared" si="0"/>
        <v>3661.2961248899387</v>
      </c>
      <c r="D31" s="26">
        <f t="shared" si="1"/>
        <v>2292.0682074481965</v>
      </c>
      <c r="E31" s="26">
        <f t="shared" si="2"/>
        <v>5030.5240423316809</v>
      </c>
    </row>
    <row r="39" spans="4:12">
      <c r="D39" s="27" t="s">
        <v>21</v>
      </c>
      <c r="E39" s="27"/>
      <c r="F39" s="27"/>
      <c r="G39" s="27"/>
      <c r="H39" s="27"/>
      <c r="I39" s="27"/>
      <c r="J39" s="27"/>
      <c r="K39" s="27"/>
      <c r="L39" s="27"/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Données</vt:lpstr>
      <vt:lpstr>Prévision conso électricité</vt:lpstr>
      <vt:lpstr>Prévision conso Gaz naturel</vt:lpstr>
      <vt:lpstr>Prévision conso fioul</vt:lpstr>
      <vt:lpstr>Prévision conso pétrole</vt:lpstr>
      <vt:lpstr>Prévision conso Bois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DVE ICAMPUS</dc:creator>
  <cp:lastModifiedBy>DVE ICAMPUS</cp:lastModifiedBy>
  <dcterms:created xsi:type="dcterms:W3CDTF">2025-06-25T13:19:40Z</dcterms:created>
  <dcterms:modified xsi:type="dcterms:W3CDTF">2025-07-28T09:58:51Z</dcterms:modified>
</cp:coreProperties>
</file>