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5.xml" ContentType="application/vnd.ms-excel.slicer+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Repos\Hotel-Reservation-Excel\"/>
    </mc:Choice>
  </mc:AlternateContent>
  <xr:revisionPtr revIDLastSave="0" documentId="13_ncr:1_{186D2EC3-23A8-41BA-8618-1D1FEFF9843F}" xr6:coauthVersionLast="47" xr6:coauthVersionMax="47" xr10:uidLastSave="{00000000-0000-0000-0000-000000000000}"/>
  <bookViews>
    <workbookView xWindow="-108" yWindow="-108" windowWidth="23256" windowHeight="12576" activeTab="1" xr2:uid="{02EC8D8F-9DA7-47AA-A415-38F207A590FF}"/>
  </bookViews>
  <sheets>
    <sheet name="Business Qs" sheetId="13" r:id="rId1"/>
    <sheet name="Sheet2" sheetId="8" r:id="rId2"/>
    <sheet name="Revenue &amp; Pricing" sheetId="14" r:id="rId3"/>
    <sheet name="Cancellation " sheetId="19" r:id="rId4"/>
    <sheet name="Customer Behavior" sheetId="22" r:id="rId5"/>
    <sheet name="Channel Types" sheetId="23" r:id="rId6"/>
    <sheet name="Seasonality" sheetId="24" r:id="rId7"/>
    <sheet name="Trends &amp; Insights" sheetId="25" r:id="rId8"/>
  </sheets>
  <definedNames>
    <definedName name="Slicer_Date__Quarter">#N/A</definedName>
    <definedName name="Slicer_Date__Year">#N/A</definedName>
  </definedNames>
  <calcPr calcId="191029"/>
  <pivotCaches>
    <pivotCache cacheId="150" r:id="rId9"/>
    <pivotCache cacheId="152" r:id="rId10"/>
    <pivotCache cacheId="154" r:id="rId11"/>
    <pivotCache cacheId="156" r:id="rId12"/>
    <pivotCache cacheId="158" r:id="rId13"/>
    <pivotCache cacheId="160" r:id="rId14"/>
    <pivotCache cacheId="162" r:id="rId15"/>
    <pivotCache cacheId="164" r:id="rId16"/>
    <pivotCache cacheId="166" r:id="rId17"/>
    <pivotCache cacheId="168" r:id="rId18"/>
    <pivotCache cacheId="170" r:id="rId19"/>
    <pivotCache cacheId="172" r:id="rId20"/>
    <pivotCache cacheId="174" r:id="rId21"/>
    <pivotCache cacheId="176" r:id="rId22"/>
    <pivotCache cacheId="178" r:id="rId23"/>
    <pivotCache cacheId="180" r:id="rId24"/>
    <pivotCache cacheId="182" r:id="rId25"/>
    <pivotCache cacheId="184" r:id="rId26"/>
    <pivotCache cacheId="186" r:id="rId27"/>
    <pivotCache cacheId="188" r:id="rId28"/>
    <pivotCache cacheId="190" r:id="rId29"/>
    <pivotCache cacheId="192" r:id="rId30"/>
    <pivotCache cacheId="194" r:id="rId31"/>
    <pivotCache cacheId="196" r:id="rId32"/>
    <pivotCache cacheId="198" r:id="rId33"/>
    <pivotCache cacheId="200" r:id="rId34"/>
    <pivotCache cacheId="202" r:id="rId35"/>
    <pivotCache cacheId="204" r:id="rId36"/>
    <pivotCache cacheId="206" r:id="rId37"/>
    <pivotCache cacheId="208" r:id="rId38"/>
    <pivotCache cacheId="210" r:id="rId39"/>
    <pivotCache cacheId="212" r:id="rId40"/>
    <pivotCache cacheId="214" r:id="rId41"/>
    <pivotCache cacheId="216" r:id="rId42"/>
    <pivotCache cacheId="221" r:id="rId43"/>
    <pivotCache cacheId="223" r:id="rId44"/>
    <pivotCache cacheId="219" r:id="rId45"/>
    <pivotCache cacheId="232" r:id="rId46"/>
  </pivotCaches>
  <extLst>
    <ext xmlns:x14="http://schemas.microsoft.com/office/spreadsheetml/2009/9/main" uri="{876F7934-8845-4945-9796-88D515C7AA90}">
      <x14:pivotCaches>
        <pivotCache cacheId="37" r:id="rId47"/>
      </x14:pivotCaches>
    </ext>
    <ext xmlns:x14="http://schemas.microsoft.com/office/spreadsheetml/2009/9/main" uri="{BBE1A952-AA13-448e-AADC-164F8A28A991}">
      <x14:slicerCaches>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Meal_Plan_699c61d2-72ab-4b7b-86e2-a4a460308cf6" name="Dim_Meal_Plan" connection="Query - Dim_Meal_Plan"/>
          <x15:modelTable id="Dim_Room_Type_f6e6e037-033b-4c14-8e80-c8425508421f" name="Dim_Room_Type" connection="Query - Dim_Room_Type"/>
          <x15:modelTable id="Dim_Channel_Type_27ea306d-67e6-4f86-b3d9-100db21ea176" name="Dim_Channel_Type" connection="Query - Dim_Channel_Type"/>
          <x15:modelTable id="Dim_Booking_status 1_984fd0a6-a7fb-423f-97c1-8c728b028b84" name="Dim_Booking_status 1" connection="Query - Dim_Booking_status"/>
          <x15:modelTable id="Dim_Date_a78adaee-94a8-425f-a923-6e45c94a6aff" name="Dim_Date" connection="Query - Dim_Date"/>
          <x15:modelTable id="Fact_Hotel_Reservations_1160a12c-1671-4d77-82cb-591ce2777d88" name="Fact_Hotel_Reservations" connection="Query - Fact_Hotel_Reservations"/>
        </x15:modelTables>
        <x15:modelRelationships>
          <x15:modelRelationship fromTable="Fact_Hotel_Reservations" fromColumn="Meal_Plan_Key" toTable="Dim_Meal_Plan" toColumn="Meal_Plan_Key"/>
          <x15:modelRelationship fromTable="Fact_Hotel_Reservations" fromColumn="Channel_type_Key" toTable="Dim_Channel_Type" toColumn="Channel_type_Key"/>
          <x15:modelRelationship fromTable="Fact_Hotel_Reservations" fromColumn="Room_type_Key" toTable="Dim_Room_Type" toColumn="Room_type_Key"/>
          <x15:modelRelationship fromTable="Fact_Hotel_Reservations" fromColumn="Booking_Status_Key" toTable="Dim_Booking_status 1" toColumn="Booking_Status_Key"/>
          <x15:modelRelationship fromTable="Fact_Hotel_Reservations" fromColumn="Date_Key" toTable="Dim_Date" toColumn="DateKey"/>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77" i="8" l="1"/>
  <c r="I448" i="8"/>
  <c r="E52" i="8"/>
  <c r="E402" i="8"/>
  <c r="E403" i="8"/>
  <c r="E384" i="8"/>
  <c r="E385" i="8"/>
  <c r="E386" i="8"/>
  <c r="E387" i="8"/>
  <c r="E388" i="8"/>
  <c r="E389" i="8"/>
  <c r="E390" i="8"/>
  <c r="E391" i="8"/>
  <c r="E392" i="8"/>
  <c r="E393" i="8"/>
  <c r="E394" i="8"/>
  <c r="E395" i="8"/>
  <c r="E396" i="8"/>
  <c r="E397" i="8"/>
  <c r="E398" i="8"/>
  <c r="E399" i="8"/>
  <c r="E400" i="8"/>
  <c r="E401" i="8"/>
  <c r="E367" i="8"/>
  <c r="E368" i="8"/>
  <c r="E369" i="8"/>
  <c r="E370" i="8"/>
  <c r="E371" i="8"/>
  <c r="E372" i="8"/>
  <c r="E373" i="8"/>
  <c r="E374" i="8"/>
  <c r="E375" i="8"/>
  <c r="E376" i="8"/>
  <c r="E377" i="8"/>
  <c r="E378" i="8"/>
  <c r="E379" i="8"/>
  <c r="E380" i="8"/>
  <c r="E381" i="8"/>
  <c r="E382" i="8"/>
  <c r="E383" i="8"/>
  <c r="E352" i="8"/>
  <c r="E353" i="8"/>
  <c r="E354" i="8"/>
  <c r="E355" i="8"/>
  <c r="E356" i="8"/>
  <c r="E357" i="8"/>
  <c r="E358" i="8"/>
  <c r="E359" i="8"/>
  <c r="E360" i="8"/>
  <c r="E361" i="8"/>
  <c r="E362" i="8"/>
  <c r="E363" i="8"/>
  <c r="E364" i="8"/>
  <c r="E365" i="8"/>
  <c r="E366" i="8"/>
  <c r="D53" i="8"/>
  <c r="E53" i="8"/>
  <c r="D54" i="8"/>
  <c r="E54" i="8"/>
  <c r="D55" i="8"/>
  <c r="E55" i="8"/>
  <c r="D56" i="8"/>
  <c r="E56" i="8"/>
  <c r="D57" i="8"/>
  <c r="E57" i="8"/>
  <c r="D58" i="8"/>
  <c r="E58" i="8"/>
  <c r="D59" i="8"/>
  <c r="E59" i="8"/>
  <c r="D60" i="8"/>
  <c r="E60" i="8"/>
  <c r="D61" i="8"/>
  <c r="E61" i="8"/>
  <c r="D62" i="8"/>
  <c r="E62" i="8"/>
  <c r="D63" i="8"/>
  <c r="E63" i="8"/>
  <c r="D64" i="8"/>
  <c r="E64" i="8"/>
  <c r="D65" i="8"/>
  <c r="E65" i="8"/>
  <c r="D66" i="8"/>
  <c r="E66" i="8"/>
  <c r="D67" i="8"/>
  <c r="E67" i="8"/>
  <c r="D68" i="8"/>
  <c r="E68" i="8"/>
  <c r="D69" i="8"/>
  <c r="E69" i="8"/>
  <c r="D70" i="8"/>
  <c r="E70" i="8"/>
  <c r="D71" i="8"/>
  <c r="E71" i="8"/>
  <c r="D72" i="8"/>
  <c r="E72" i="8"/>
  <c r="D73" i="8"/>
  <c r="E73" i="8"/>
  <c r="D74" i="8"/>
  <c r="E74" i="8"/>
  <c r="D75" i="8"/>
  <c r="E75" i="8"/>
  <c r="D76" i="8"/>
  <c r="E76" i="8"/>
  <c r="D77" i="8"/>
  <c r="E77" i="8"/>
  <c r="D78" i="8"/>
  <c r="E78" i="8"/>
  <c r="D79" i="8"/>
  <c r="E79" i="8"/>
  <c r="D80" i="8"/>
  <c r="E80" i="8"/>
  <c r="D81" i="8"/>
  <c r="E81" i="8"/>
  <c r="D82" i="8"/>
  <c r="E82" i="8"/>
  <c r="D83" i="8"/>
  <c r="E83" i="8"/>
  <c r="D84" i="8"/>
  <c r="E84" i="8"/>
  <c r="D85" i="8"/>
  <c r="E85" i="8"/>
  <c r="D86" i="8"/>
  <c r="E86" i="8"/>
  <c r="D87" i="8"/>
  <c r="E87" i="8"/>
  <c r="D88" i="8"/>
  <c r="E88" i="8"/>
  <c r="D89" i="8"/>
  <c r="E89" i="8"/>
  <c r="D90" i="8"/>
  <c r="E90" i="8"/>
  <c r="D91" i="8"/>
  <c r="E91" i="8"/>
  <c r="D92" i="8"/>
  <c r="E92" i="8"/>
  <c r="D93" i="8"/>
  <c r="E93" i="8"/>
  <c r="D94" i="8"/>
  <c r="E94" i="8"/>
  <c r="D95" i="8"/>
  <c r="E95" i="8"/>
  <c r="D96" i="8"/>
  <c r="E96" i="8"/>
  <c r="D97" i="8"/>
  <c r="E97" i="8"/>
  <c r="D98" i="8"/>
  <c r="E98" i="8"/>
  <c r="D99" i="8"/>
  <c r="E99" i="8"/>
  <c r="D100" i="8"/>
  <c r="E100" i="8"/>
  <c r="D101" i="8"/>
  <c r="E101" i="8"/>
  <c r="D102" i="8"/>
  <c r="E102" i="8"/>
  <c r="D103" i="8"/>
  <c r="E103" i="8"/>
  <c r="D104" i="8"/>
  <c r="E104" i="8"/>
  <c r="D105" i="8"/>
  <c r="E105" i="8"/>
  <c r="D106" i="8"/>
  <c r="E106" i="8"/>
  <c r="D107" i="8"/>
  <c r="E107" i="8"/>
  <c r="D108" i="8"/>
  <c r="E108" i="8"/>
  <c r="D109" i="8"/>
  <c r="E109" i="8"/>
  <c r="D110" i="8"/>
  <c r="E110" i="8"/>
  <c r="D111" i="8"/>
  <c r="E111" i="8"/>
  <c r="D112" i="8"/>
  <c r="E112" i="8"/>
  <c r="D113" i="8"/>
  <c r="E113" i="8"/>
  <c r="D114" i="8"/>
  <c r="E114" i="8"/>
  <c r="D115" i="8"/>
  <c r="E115" i="8"/>
  <c r="D116" i="8"/>
  <c r="E116" i="8"/>
  <c r="D117" i="8"/>
  <c r="E117" i="8"/>
  <c r="D118" i="8"/>
  <c r="E118" i="8"/>
  <c r="D119" i="8"/>
  <c r="E119" i="8"/>
  <c r="D120" i="8"/>
  <c r="E120" i="8"/>
  <c r="D121" i="8"/>
  <c r="E121" i="8"/>
  <c r="D122" i="8"/>
  <c r="E122" i="8"/>
  <c r="D123" i="8"/>
  <c r="E123" i="8"/>
  <c r="D124" i="8"/>
  <c r="E124" i="8"/>
  <c r="D125" i="8"/>
  <c r="E125" i="8"/>
  <c r="D126" i="8"/>
  <c r="E126" i="8"/>
  <c r="D127" i="8"/>
  <c r="E127" i="8"/>
  <c r="D128" i="8"/>
  <c r="E128" i="8"/>
  <c r="D129" i="8"/>
  <c r="E129" i="8"/>
  <c r="D130" i="8"/>
  <c r="E130" i="8"/>
  <c r="D131" i="8"/>
  <c r="E131" i="8"/>
  <c r="D132" i="8"/>
  <c r="E132" i="8"/>
  <c r="D133" i="8"/>
  <c r="E133" i="8"/>
  <c r="D134" i="8"/>
  <c r="E134" i="8"/>
  <c r="D135" i="8"/>
  <c r="E135" i="8"/>
  <c r="D136" i="8"/>
  <c r="E136" i="8"/>
  <c r="D137" i="8"/>
  <c r="E137" i="8"/>
  <c r="D138" i="8"/>
  <c r="E138" i="8"/>
  <c r="D139" i="8"/>
  <c r="E139" i="8"/>
  <c r="D140" i="8"/>
  <c r="E140" i="8"/>
  <c r="D141" i="8"/>
  <c r="E141" i="8"/>
  <c r="D142" i="8"/>
  <c r="E142" i="8"/>
  <c r="D143" i="8"/>
  <c r="E143" i="8"/>
  <c r="D144" i="8"/>
  <c r="E144" i="8"/>
  <c r="D145" i="8"/>
  <c r="E145" i="8"/>
  <c r="D146" i="8"/>
  <c r="E146" i="8"/>
  <c r="D147" i="8"/>
  <c r="E147" i="8"/>
  <c r="D148" i="8"/>
  <c r="E148" i="8"/>
  <c r="D149" i="8"/>
  <c r="E149" i="8"/>
  <c r="D150" i="8"/>
  <c r="E150" i="8"/>
  <c r="D151" i="8"/>
  <c r="E151" i="8"/>
  <c r="D152" i="8"/>
  <c r="E152" i="8"/>
  <c r="D153" i="8"/>
  <c r="E153" i="8"/>
  <c r="D154" i="8"/>
  <c r="E154" i="8"/>
  <c r="D155" i="8"/>
  <c r="E155" i="8"/>
  <c r="D156" i="8"/>
  <c r="E156" i="8"/>
  <c r="D157" i="8"/>
  <c r="E157" i="8"/>
  <c r="D158" i="8"/>
  <c r="E158" i="8"/>
  <c r="D159" i="8"/>
  <c r="E159" i="8"/>
  <c r="D160" i="8"/>
  <c r="E160" i="8"/>
  <c r="D161" i="8"/>
  <c r="E161" i="8"/>
  <c r="D162" i="8"/>
  <c r="E162" i="8"/>
  <c r="D163" i="8"/>
  <c r="E163" i="8"/>
  <c r="D164" i="8"/>
  <c r="E164" i="8"/>
  <c r="D165" i="8"/>
  <c r="E165" i="8"/>
  <c r="D166" i="8"/>
  <c r="E166" i="8"/>
  <c r="D167" i="8"/>
  <c r="E167" i="8"/>
  <c r="D168" i="8"/>
  <c r="E168" i="8"/>
  <c r="D169" i="8"/>
  <c r="E169" i="8"/>
  <c r="D170" i="8"/>
  <c r="E170" i="8"/>
  <c r="D171" i="8"/>
  <c r="E171" i="8"/>
  <c r="D172" i="8"/>
  <c r="E172" i="8"/>
  <c r="D173" i="8"/>
  <c r="E173" i="8"/>
  <c r="D174" i="8"/>
  <c r="E174" i="8"/>
  <c r="D175" i="8"/>
  <c r="E175" i="8"/>
  <c r="D176" i="8"/>
  <c r="E176" i="8"/>
  <c r="D177" i="8"/>
  <c r="E177" i="8"/>
  <c r="D178" i="8"/>
  <c r="E178" i="8"/>
  <c r="D179" i="8"/>
  <c r="E179" i="8"/>
  <c r="D180" i="8"/>
  <c r="E180" i="8"/>
  <c r="D181" i="8"/>
  <c r="E181" i="8"/>
  <c r="D182" i="8"/>
  <c r="E182" i="8"/>
  <c r="D183" i="8"/>
  <c r="E183" i="8"/>
  <c r="D184" i="8"/>
  <c r="E184" i="8"/>
  <c r="D185" i="8"/>
  <c r="E185" i="8"/>
  <c r="D186" i="8"/>
  <c r="E186" i="8"/>
  <c r="D187" i="8"/>
  <c r="E187" i="8"/>
  <c r="D188" i="8"/>
  <c r="E188" i="8"/>
  <c r="D189" i="8"/>
  <c r="E189" i="8"/>
  <c r="D190" i="8"/>
  <c r="E190" i="8"/>
  <c r="D191" i="8"/>
  <c r="E191" i="8"/>
  <c r="D192" i="8"/>
  <c r="E192" i="8"/>
  <c r="D193" i="8"/>
  <c r="E193" i="8"/>
  <c r="D194" i="8"/>
  <c r="E194" i="8"/>
  <c r="D195" i="8"/>
  <c r="E195" i="8"/>
  <c r="D196" i="8"/>
  <c r="E196" i="8"/>
  <c r="D197" i="8"/>
  <c r="E197" i="8"/>
  <c r="D198" i="8"/>
  <c r="E198" i="8"/>
  <c r="D199" i="8"/>
  <c r="E199" i="8"/>
  <c r="D200" i="8"/>
  <c r="E200" i="8"/>
  <c r="D201" i="8"/>
  <c r="E201" i="8"/>
  <c r="D202" i="8"/>
  <c r="E202" i="8"/>
  <c r="D203" i="8"/>
  <c r="E203" i="8"/>
  <c r="D204" i="8"/>
  <c r="E204" i="8"/>
  <c r="D205" i="8"/>
  <c r="E205" i="8"/>
  <c r="D206" i="8"/>
  <c r="E206" i="8"/>
  <c r="D207" i="8"/>
  <c r="E207" i="8"/>
  <c r="D208" i="8"/>
  <c r="E208" i="8"/>
  <c r="D209" i="8"/>
  <c r="E209" i="8"/>
  <c r="D210" i="8"/>
  <c r="E210" i="8"/>
  <c r="D211" i="8"/>
  <c r="E211" i="8"/>
  <c r="D212" i="8"/>
  <c r="E212" i="8"/>
  <c r="D213" i="8"/>
  <c r="E213" i="8"/>
  <c r="D214" i="8"/>
  <c r="E214" i="8"/>
  <c r="D215" i="8"/>
  <c r="E215" i="8"/>
  <c r="D216" i="8"/>
  <c r="E216" i="8"/>
  <c r="D217" i="8"/>
  <c r="E217" i="8"/>
  <c r="D218" i="8"/>
  <c r="E218" i="8"/>
  <c r="D219" i="8"/>
  <c r="E219" i="8"/>
  <c r="D220" i="8"/>
  <c r="E220" i="8"/>
  <c r="D221" i="8"/>
  <c r="E221" i="8"/>
  <c r="D222" i="8"/>
  <c r="E222" i="8"/>
  <c r="D223" i="8"/>
  <c r="E223" i="8"/>
  <c r="D224" i="8"/>
  <c r="E224" i="8"/>
  <c r="D225" i="8"/>
  <c r="E225" i="8"/>
  <c r="D226" i="8"/>
  <c r="E226" i="8"/>
  <c r="D227" i="8"/>
  <c r="E227" i="8"/>
  <c r="D228" i="8"/>
  <c r="E228" i="8"/>
  <c r="D229" i="8"/>
  <c r="E229" i="8"/>
  <c r="D230" i="8"/>
  <c r="E230" i="8"/>
  <c r="D231" i="8"/>
  <c r="E231" i="8"/>
  <c r="D232" i="8"/>
  <c r="E232" i="8"/>
  <c r="D233" i="8"/>
  <c r="E233" i="8"/>
  <c r="D234" i="8"/>
  <c r="E234" i="8"/>
  <c r="D235" i="8"/>
  <c r="E235" i="8"/>
  <c r="D236" i="8"/>
  <c r="E236" i="8"/>
  <c r="D237" i="8"/>
  <c r="E237" i="8"/>
  <c r="D238" i="8"/>
  <c r="E238" i="8"/>
  <c r="D239" i="8"/>
  <c r="E239" i="8"/>
  <c r="D240" i="8"/>
  <c r="E240" i="8"/>
  <c r="D241" i="8"/>
  <c r="E241" i="8"/>
  <c r="D242" i="8"/>
  <c r="E242" i="8"/>
  <c r="D243" i="8"/>
  <c r="E243" i="8"/>
  <c r="D244" i="8"/>
  <c r="E244" i="8"/>
  <c r="D245" i="8"/>
  <c r="E245" i="8"/>
  <c r="D246" i="8"/>
  <c r="E246" i="8"/>
  <c r="D247" i="8"/>
  <c r="E247" i="8"/>
  <c r="D248" i="8"/>
  <c r="E248" i="8"/>
  <c r="D249" i="8"/>
  <c r="E249" i="8"/>
  <c r="D250" i="8"/>
  <c r="E250" i="8"/>
  <c r="D251" i="8"/>
  <c r="E251" i="8"/>
  <c r="D252" i="8"/>
  <c r="E252" i="8"/>
  <c r="D253" i="8"/>
  <c r="E253" i="8"/>
  <c r="D254" i="8"/>
  <c r="E254" i="8"/>
  <c r="D255" i="8"/>
  <c r="E255" i="8"/>
  <c r="D256" i="8"/>
  <c r="E256" i="8"/>
  <c r="D257" i="8"/>
  <c r="E257" i="8"/>
  <c r="D258" i="8"/>
  <c r="E258" i="8"/>
  <c r="D259" i="8"/>
  <c r="E259" i="8"/>
  <c r="D260" i="8"/>
  <c r="E260" i="8"/>
  <c r="D261" i="8"/>
  <c r="E261" i="8"/>
  <c r="D262" i="8"/>
  <c r="E262" i="8"/>
  <c r="D263" i="8"/>
  <c r="E263" i="8"/>
  <c r="D264" i="8"/>
  <c r="E264" i="8"/>
  <c r="D265" i="8"/>
  <c r="E265" i="8"/>
  <c r="D266" i="8"/>
  <c r="E266" i="8"/>
  <c r="D267" i="8"/>
  <c r="E267" i="8"/>
  <c r="D268" i="8"/>
  <c r="E268" i="8"/>
  <c r="D269" i="8"/>
  <c r="E269" i="8"/>
  <c r="D270" i="8"/>
  <c r="E270" i="8"/>
  <c r="D271" i="8"/>
  <c r="E271" i="8"/>
  <c r="D272" i="8"/>
  <c r="E272" i="8"/>
  <c r="D273" i="8"/>
  <c r="E273" i="8"/>
  <c r="D274" i="8"/>
  <c r="E274" i="8"/>
  <c r="D275" i="8"/>
  <c r="E275" i="8"/>
  <c r="D276" i="8"/>
  <c r="E276" i="8"/>
  <c r="D277" i="8"/>
  <c r="E277" i="8"/>
  <c r="D278" i="8"/>
  <c r="E278" i="8"/>
  <c r="D279" i="8"/>
  <c r="E279" i="8"/>
  <c r="D280" i="8"/>
  <c r="E280" i="8"/>
  <c r="D281" i="8"/>
  <c r="E281" i="8"/>
  <c r="D282" i="8"/>
  <c r="E282" i="8"/>
  <c r="D283" i="8"/>
  <c r="E283" i="8"/>
  <c r="D284" i="8"/>
  <c r="E284" i="8"/>
  <c r="D285" i="8"/>
  <c r="E285" i="8"/>
  <c r="D286" i="8"/>
  <c r="E286" i="8"/>
  <c r="D287" i="8"/>
  <c r="E287" i="8"/>
  <c r="D288" i="8"/>
  <c r="E288" i="8"/>
  <c r="D289" i="8"/>
  <c r="E289" i="8"/>
  <c r="D290" i="8"/>
  <c r="E290" i="8"/>
  <c r="D291" i="8"/>
  <c r="E291" i="8"/>
  <c r="D292" i="8"/>
  <c r="E292" i="8"/>
  <c r="D293" i="8"/>
  <c r="E293" i="8"/>
  <c r="D294" i="8"/>
  <c r="E294" i="8"/>
  <c r="D295" i="8"/>
  <c r="E295" i="8"/>
  <c r="D296" i="8"/>
  <c r="E296" i="8"/>
  <c r="D297" i="8"/>
  <c r="E297" i="8"/>
  <c r="D298" i="8"/>
  <c r="E298" i="8"/>
  <c r="D299" i="8"/>
  <c r="E299" i="8"/>
  <c r="D300" i="8"/>
  <c r="E300" i="8"/>
  <c r="D301" i="8"/>
  <c r="E301" i="8"/>
  <c r="D302" i="8"/>
  <c r="E302" i="8"/>
  <c r="D303" i="8"/>
  <c r="E303" i="8"/>
  <c r="D304" i="8"/>
  <c r="E304" i="8"/>
  <c r="D305" i="8"/>
  <c r="E305" i="8"/>
  <c r="D306" i="8"/>
  <c r="E306" i="8"/>
  <c r="D307" i="8"/>
  <c r="E307" i="8"/>
  <c r="D308" i="8"/>
  <c r="E308" i="8"/>
  <c r="D309" i="8"/>
  <c r="E309" i="8"/>
  <c r="D310" i="8"/>
  <c r="E310" i="8"/>
  <c r="D311" i="8"/>
  <c r="E311" i="8"/>
  <c r="D312" i="8"/>
  <c r="E312" i="8"/>
  <c r="D313" i="8"/>
  <c r="E313" i="8"/>
  <c r="D314" i="8"/>
  <c r="E314" i="8"/>
  <c r="D315" i="8"/>
  <c r="E315" i="8"/>
  <c r="D316" i="8"/>
  <c r="E316" i="8"/>
  <c r="D317" i="8"/>
  <c r="E317" i="8"/>
  <c r="D318" i="8"/>
  <c r="E318" i="8"/>
  <c r="D319" i="8"/>
  <c r="E319" i="8"/>
  <c r="D320" i="8"/>
  <c r="E320" i="8"/>
  <c r="D321" i="8"/>
  <c r="E321" i="8"/>
  <c r="D322" i="8"/>
  <c r="E322" i="8"/>
  <c r="D323" i="8"/>
  <c r="E323" i="8"/>
  <c r="D324" i="8"/>
  <c r="E324" i="8"/>
  <c r="D325" i="8"/>
  <c r="E325" i="8"/>
  <c r="D326" i="8"/>
  <c r="E326" i="8"/>
  <c r="D327" i="8"/>
  <c r="E327" i="8"/>
  <c r="D328" i="8"/>
  <c r="E328" i="8"/>
  <c r="D329" i="8"/>
  <c r="E329" i="8"/>
  <c r="D330" i="8"/>
  <c r="E330" i="8"/>
  <c r="D331" i="8"/>
  <c r="E331" i="8"/>
  <c r="D332" i="8"/>
  <c r="E332" i="8"/>
  <c r="D333" i="8"/>
  <c r="E333" i="8"/>
  <c r="D334" i="8"/>
  <c r="E334" i="8"/>
  <c r="D335" i="8"/>
  <c r="E335" i="8"/>
  <c r="D336" i="8"/>
  <c r="E336" i="8"/>
  <c r="D337" i="8"/>
  <c r="E337" i="8"/>
  <c r="D338" i="8"/>
  <c r="E338" i="8"/>
  <c r="D339" i="8"/>
  <c r="E339" i="8"/>
  <c r="D340" i="8"/>
  <c r="E340" i="8"/>
  <c r="D341" i="8"/>
  <c r="E341" i="8"/>
  <c r="D342" i="8"/>
  <c r="E342" i="8"/>
  <c r="D343" i="8"/>
  <c r="E343" i="8"/>
  <c r="D344" i="8"/>
  <c r="E344" i="8"/>
  <c r="D345" i="8"/>
  <c r="E345" i="8"/>
  <c r="D346" i="8"/>
  <c r="E346" i="8"/>
  <c r="D347" i="8"/>
  <c r="E347" i="8"/>
  <c r="D348" i="8"/>
  <c r="E348" i="8"/>
  <c r="D349" i="8"/>
  <c r="E349" i="8"/>
  <c r="D350" i="8"/>
  <c r="E350" i="8"/>
  <c r="D351" i="8"/>
  <c r="E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52" i="8"/>
  <c r="F496" i="8"/>
  <c r="D5" i="8"/>
  <c r="K62" i="8"/>
  <c r="C505" i="8"/>
  <c r="K64" i="8"/>
  <c r="J442" i="8"/>
  <c r="B467" i="8"/>
  <c r="E496" i="8"/>
  <c r="F444" i="8"/>
  <c r="K442" i="8"/>
  <c r="D4" i="8"/>
  <c r="C443" i="8"/>
  <c r="I442" i="8"/>
  <c r="F30" i="8"/>
  <c r="D3" i="8"/>
  <c r="C3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EB5F7-5BBF-4DBA-B837-E913954863E7}" name="Query - Dim_Booking_status" description="Connection to the 'Dim_Booking_status' query in the workbook." type="100" refreshedVersion="8" minRefreshableVersion="5">
    <extLst>
      <ext xmlns:x15="http://schemas.microsoft.com/office/spreadsheetml/2010/11/main" uri="{DE250136-89BD-433C-8126-D09CA5730AF9}">
        <x15:connection id="fb9ad3b6-f4a1-4b4d-9538-143888e6762e">
          <x15:oledbPr connection="Provider=Microsoft.Mashup.OleDb.1;Data Source=$Workbook$;Location=Dim_Booking_status;Extended Properties=&quot;&quot;">
            <x15:dbTables>
              <x15:dbTable name="Dim_Booking_status"/>
            </x15:dbTables>
          </x15:oledbPr>
        </x15:connection>
      </ext>
    </extLst>
  </connection>
  <connection id="2" xr16:uid="{911CF1B1-F0FF-4084-B5AD-774C2CA180F6}" name="Query - Dim_Channel_Type" description="Connection to the 'Dim_Channel_Type' query in the workbook." type="100" refreshedVersion="8" minRefreshableVersion="5">
    <extLst>
      <ext xmlns:x15="http://schemas.microsoft.com/office/spreadsheetml/2010/11/main" uri="{DE250136-89BD-433C-8126-D09CA5730AF9}">
        <x15:connection id="fc3914b1-c8f6-4fe7-b687-ef48ea7781d3">
          <x15:oledbPr connection="Provider=Microsoft.Mashup.OleDb.1;Data Source=$Workbook$;Location=Dim_Channel_Type;Extended Properties=&quot;&quot;">
            <x15:dbTables>
              <x15:dbTable name="Dim_Channel_Type"/>
            </x15:dbTables>
          </x15:oledbPr>
        </x15:connection>
      </ext>
    </extLst>
  </connection>
  <connection id="3" xr16:uid="{5A471A78-B6B8-415E-82E5-C662CD2588CE}" name="Query - Dim_Date" description="Connection to the 'Dim_Date' query in the workbook." type="100" refreshedVersion="8" minRefreshableVersion="5">
    <extLst>
      <ext xmlns:x15="http://schemas.microsoft.com/office/spreadsheetml/2010/11/main" uri="{DE250136-89BD-433C-8126-D09CA5730AF9}">
        <x15:connection id="74a68769-25ba-49ad-ae03-4dd8c71cb7d6"/>
      </ext>
    </extLst>
  </connection>
  <connection id="4" xr16:uid="{9A5A9908-D285-4DE3-86D5-4CB93538D109}" name="Query - Dim_Meal_Plan" description="Connection to the 'Dim_Meal_Plan' query in the workbook." type="100" refreshedVersion="8" minRefreshableVersion="5">
    <extLst>
      <ext xmlns:x15="http://schemas.microsoft.com/office/spreadsheetml/2010/11/main" uri="{DE250136-89BD-433C-8126-D09CA5730AF9}">
        <x15:connection id="c00b072c-62a3-4d4b-9f04-6559a9408115">
          <x15:oledbPr connection="Provider=Microsoft.Mashup.OleDb.1;Data Source=$Workbook$;Location=Dim_Meal_Plan;Extended Properties=&quot;&quot;">
            <x15:dbTables>
              <x15:dbTable name="Dim_Meal_Plan"/>
            </x15:dbTables>
          </x15:oledbPr>
        </x15:connection>
      </ext>
    </extLst>
  </connection>
  <connection id="5" xr16:uid="{FAC14E0E-27CC-4E8E-B042-90CC2971C59E}" name="Query - Dim_Room_Type" description="Connection to the 'Dim_Room_Type' query in the workbook." type="100" refreshedVersion="8" minRefreshableVersion="5">
    <extLst>
      <ext xmlns:x15="http://schemas.microsoft.com/office/spreadsheetml/2010/11/main" uri="{DE250136-89BD-433C-8126-D09CA5730AF9}">
        <x15:connection id="5b53930c-58d7-41f5-820b-73d1a976a36a">
          <x15:oledbPr connection="Provider=Microsoft.Mashup.OleDb.1;Data Source=$Workbook$;Location=Dim_Room_Type;Extended Properties=&quot;&quot;">
            <x15:dbTables>
              <x15:dbTable name="Dim_Room_Type"/>
            </x15:dbTables>
          </x15:oledbPr>
        </x15:connection>
      </ext>
    </extLst>
  </connection>
  <connection id="6" xr16:uid="{3CA931D5-08BE-43A0-A52A-A3A2D935D0F8}" name="Query - Fact_Hotel_Reservations" description="Connection to the 'Fact_Hotel_Reservations' query in the workbook." type="100" refreshedVersion="8" minRefreshableVersion="5">
    <extLst>
      <ext xmlns:x15="http://schemas.microsoft.com/office/spreadsheetml/2010/11/main" uri="{DE250136-89BD-433C-8126-D09CA5730AF9}">
        <x15:connection id="9bd31dac-117d-4b3f-941d-3bbdad9d9426">
          <x15:oledbPr connection="Provider=Microsoft.Mashup.OleDb.1;Data Source=$Workbook$;Location=Fact_Hotel_Reservations;Extended Properties=&quot;&quot;">
            <x15:dbTables>
              <x15:dbTable name="Fact_Hotel_Reservations"/>
            </x15:dbTables>
          </x15:oledbPr>
        </x15:connection>
      </ext>
    </extLst>
  </connection>
  <connection id="7" xr16:uid="{839294EC-FE8F-4CB3-8CD1-3F14AD8C13D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<sst xmlns="http://schemas.openxmlformats.org/spreadsheetml/2006/main" count="332" uniqueCount="119">
  <si>
    <t>Cancellation Analysis</t>
  </si>
  <si>
    <t>Pricing Analysis</t>
  </si>
  <si>
    <t>1. What is the overall cancellation rate?</t>
  </si>
  <si>
    <t>8. What is the average room price per room type?</t>
  </si>
  <si>
    <t>2. Does a longer lead time increase the probability of cancellation?</t>
  </si>
  <si>
    <t>9. Does the number of adults or children affect the room price?</t>
  </si>
  <si>
    <t>3. Which room type has the highest cancellation rate?</t>
  </si>
  <si>
    <t>10. Which months have the highest average room prices?</t>
  </si>
  <si>
    <t>4. Which meal plan is most associated with cancellations?</t>
  </si>
  <si>
    <t>11. Are canceled bookings priced higher or lower than non-canceled ones?</t>
  </si>
  <si>
    <t>5. Do repeated guests cancel less than new guests?</t>
  </si>
  <si>
    <t>12. What is the price difference between online and offline bookings?</t>
  </si>
  <si>
    <t>6. Does having special requests reduce the likelihood of cancellation?</t>
  </si>
  <si>
    <t>7. Do customers with previous cancellations tend to cancel again?</t>
  </si>
  <si>
    <t>Seasonality</t>
  </si>
  <si>
    <t>Customer Behavior</t>
  </si>
  <si>
    <t>13. Which months have the highest number of bookings?</t>
  </si>
  <si>
    <t>17. What is the most reserved room type?</t>
  </si>
  <si>
    <t>14. Does the cancellation rate vary by month?</t>
  </si>
  <si>
    <t>18. What is the most selected meal plan?</t>
  </si>
  <si>
    <t>15. Are weekend bookings more common than weekday bookings?</t>
  </si>
  <si>
    <t>19. Do customers who request parking spaces cancel less?</t>
  </si>
  <si>
    <t>16. Which year had more bookings, 2017 or 2018?</t>
  </si>
  <si>
    <t>20. Does the number of special requests correlate with cancellation?</t>
  </si>
  <si>
    <t>21. What is the average length of stay (weekend + weekday nights)?</t>
  </si>
  <si>
    <t>22. What percentage of guests are repeated guests?</t>
  </si>
  <si>
    <t>Market Segment</t>
  </si>
  <si>
    <t>Machine Learning</t>
  </si>
  <si>
    <t>23. Which booking channel is used the most?</t>
  </si>
  <si>
    <t>27. Can we build a model to predict whether a booking will be canceled?</t>
  </si>
  <si>
    <t>24. Which market segment has the highest cancellation rate?</t>
  </si>
  <si>
    <t>28. What are the most important features driving cancellation?</t>
  </si>
  <si>
    <t>25. Are corporate bookings cheaper or more expensive than online bookings?</t>
  </si>
  <si>
    <t>29. Can we cluster customers into segments based on their booking behavior?</t>
  </si>
  <si>
    <t>26. Which segment has the longest average lead time?</t>
  </si>
  <si>
    <t>30. Can we predict the expected room price based on booking details?</t>
  </si>
  <si>
    <t>Row Labels</t>
  </si>
  <si>
    <t>Canceled</t>
  </si>
  <si>
    <t>Not_Canceled</t>
  </si>
  <si>
    <t>Grand Total</t>
  </si>
  <si>
    <t>Sum of Revenue</t>
  </si>
  <si>
    <t>Room_Type 1</t>
  </si>
  <si>
    <t>Room_Type 2</t>
  </si>
  <si>
    <t>Room_Type 3</t>
  </si>
  <si>
    <t>Room_Type 4</t>
  </si>
  <si>
    <t>Room_Type 5</t>
  </si>
  <si>
    <t>Room_Type 6</t>
  </si>
  <si>
    <t>Room_Type 7</t>
  </si>
  <si>
    <t>Total</t>
  </si>
  <si>
    <t>Actual</t>
  </si>
  <si>
    <t>Lost</t>
  </si>
  <si>
    <t>Jan</t>
  </si>
  <si>
    <t>Feb</t>
  </si>
  <si>
    <t>Mar</t>
  </si>
  <si>
    <t>Apr</t>
  </si>
  <si>
    <t>May</t>
  </si>
  <si>
    <t>Jun</t>
  </si>
  <si>
    <t>Jul</t>
  </si>
  <si>
    <t>Aug</t>
  </si>
  <si>
    <t>Sep</t>
  </si>
  <si>
    <t>Oct</t>
  </si>
  <si>
    <t>Nov</t>
  </si>
  <si>
    <t>Dec</t>
  </si>
  <si>
    <t>April</t>
  </si>
  <si>
    <t>August</t>
  </si>
  <si>
    <t>December</t>
  </si>
  <si>
    <t>February</t>
  </si>
  <si>
    <t>January</t>
  </si>
  <si>
    <t>July</t>
  </si>
  <si>
    <t>June</t>
  </si>
  <si>
    <t>March</t>
  </si>
  <si>
    <t>November</t>
  </si>
  <si>
    <t>October</t>
  </si>
  <si>
    <t>September</t>
  </si>
  <si>
    <t>Average of avg_price_per_room</t>
  </si>
  <si>
    <t>Meal Plan 1</t>
  </si>
  <si>
    <t>Meal Plan 2</t>
  </si>
  <si>
    <t>Meal Plan 3</t>
  </si>
  <si>
    <t>Not Selected</t>
  </si>
  <si>
    <t>Aviation</t>
  </si>
  <si>
    <t>Complementary</t>
  </si>
  <si>
    <t>Corporate</t>
  </si>
  <si>
    <t>Offline</t>
  </si>
  <si>
    <t>Online</t>
  </si>
  <si>
    <t>Count of Booking_ID</t>
  </si>
  <si>
    <t>Revenue Analysis</t>
  </si>
  <si>
    <t xml:space="preserve"> </t>
  </si>
  <si>
    <t>Cancellation  Analysis</t>
  </si>
  <si>
    <t>Cancellation Rate</t>
  </si>
  <si>
    <t xml:space="preserve">Cancellation Rate </t>
  </si>
  <si>
    <t>No</t>
  </si>
  <si>
    <t>Yes</t>
  </si>
  <si>
    <t>Sum of Previous_cancellations</t>
  </si>
  <si>
    <t>Average of Previous_cancellations</t>
  </si>
  <si>
    <t>Leanth of Stay</t>
  </si>
  <si>
    <t>Sum of Week_nights</t>
  </si>
  <si>
    <t>Sum of Weekend_nights</t>
  </si>
  <si>
    <t>Avg Leanth of Stay</t>
  </si>
  <si>
    <t>Avg Week Nights</t>
  </si>
  <si>
    <t>Avg Weekend Nights</t>
  </si>
  <si>
    <t>First Time Guest</t>
  </si>
  <si>
    <t>Repeated Guest</t>
  </si>
  <si>
    <t>Do not need Parking</t>
  </si>
  <si>
    <t>Need Parking</t>
  </si>
  <si>
    <t>Average of lead_time</t>
  </si>
  <si>
    <t>Channel Types</t>
  </si>
  <si>
    <t>Repeated Gust %</t>
  </si>
  <si>
    <t>Sum of Children</t>
  </si>
  <si>
    <t>Sum of Adults</t>
  </si>
  <si>
    <t>2017</t>
  </si>
  <si>
    <t>2018</t>
  </si>
  <si>
    <t>Autumn</t>
  </si>
  <si>
    <t>Spring</t>
  </si>
  <si>
    <t>Summer</t>
  </si>
  <si>
    <t>Winter</t>
  </si>
  <si>
    <t>Weekend Nights</t>
  </si>
  <si>
    <t>Week Nights</t>
  </si>
  <si>
    <t>Sum of Special_requests</t>
  </si>
  <si>
    <t>Total Guests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</si>
</sst>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quot;$&quot;* #,##0_);_(&quot;$&quot;* \(#,##0\);_(&quot;$&quot;* &quot;-&quot;??_);_(@_)"/>
    <numFmt numFmtId="165" formatCode="0.0%"/>
    <numFmt numFmtId="166" formatCode="_(* #,##0.0_);_(* \(#,##0.0\);_(* &quot;-&quot;??_);_(@_)"/>
    <numFmt numFmtId="167" formatCode="_(* #,##0_);_(* \(#,##0\);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8" fillId="33" borderId="0" xfId="0" applyFont="1" applyFill="1"/>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0" fontId="0" fillId="0" borderId="0" xfId="0" applyAlignment="1">
      <alignment horizontal="left" indent="1"/>
    </xf>
    <xf numFmtId="164" fontId="0" fillId="0" borderId="0" xfId="0" applyNumberFormat="1"/>
    <xf numFmtId="164" fontId="0" fillId="0" borderId="0" xfId="2" applyNumberFormat="1" applyFont="1"/>
    <xf numFmtId="165" fontId="0" fillId="0" borderId="0" xfId="0" applyNumberFormat="1"/>
    <xf numFmtId="9" fontId="0" fillId="0" borderId="0" xfId="3" applyFont="1"/>
    <xf numFmtId="166" fontId="0" fillId="0" borderId="0" xfId="0" applyNumberFormat="1"/>
    <xf numFmtId="167" fontId="0" fillId="0" borderId="0" xfId="0" applyNumberFormat="1"/>
    <xf numFmtId="166" fontId="0" fillId="0" borderId="0" xfId="1" applyNumberFormat="1" applyFont="1"/>
    <xf numFmtId="167" fontId="0" fillId="0" borderId="0" xfId="1" applyNumberFormat="1" applyFont="1"/>
    <xf numFmtId="165" fontId="0" fillId="0" borderId="0" xfId="3" applyNumberFormat="1" applyFont="1"/>
    <xf numFmtId="1" fontId="0" fillId="0" borderId="0" xfId="0" applyNumberFormat="1"/>
    <xf numFmtId="0" fontId="16" fillId="33" borderId="0" xfId="0" applyFont="1" applyFill="1"/>
    <xf numFmtId="0" fontId="18" fillId="33" borderId="0" xfId="0" applyFont="1" applyFill="1"/>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146">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67" formatCode="_(* #,##0_);_(* \(#,##0\);_(* &quot;-&quot;??_);_(@_)"/>
    </dxf>
    <dxf>
      <numFmt numFmtId="13" formatCode="0%"/>
    </dxf>
    <dxf>
      <numFmt numFmtId="167" formatCode="_(* #,##0_);_(* \(#,##0\);_(* &quot;-&quot;??_);_(@_)"/>
    </dxf>
    <dxf>
      <numFmt numFmtId="1" formatCode="0"/>
    </dxf>
    <dxf>
      <numFmt numFmtId="165" formatCode="0.0%"/>
    </dxf>
    <dxf>
      <numFmt numFmtId="165" formatCode="0.0%"/>
    </dxf>
    <dxf>
      <numFmt numFmtId="167" formatCode="_(* #,##0_);_(* \(#,##0\);_(* &quot;-&quot;??_);_(@_)"/>
    </dxf>
    <dxf>
      <numFmt numFmtId="167" formatCode="_(* #,##0_);_(* \(#,##0\);_(* &quot;-&quot;??_);_(@_)"/>
    </dxf>
    <dxf>
      <numFmt numFmtId="1" formatCode="0"/>
    </dxf>
    <dxf>
      <numFmt numFmtId="167" formatCode="_(* #,##0_);_(* \(#,##0\);_(* &quot;-&quot;??_);_(@_)"/>
    </dxf>
    <dxf>
      <numFmt numFmtId="1" formatCode="0"/>
    </dxf>
    <dxf>
      <numFmt numFmtId="166" formatCode="_(* #,##0.0_);_(* \(#,##0.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6" formatCode="_(* #,##0.0_);_(* \(#,##0.0\);_(* &quot;-&quot;??_);_(@_)"/>
    </dxf>
    <dxf>
      <numFmt numFmtId="165" formatCode="0.0%"/>
    </dxf>
    <dxf>
      <numFmt numFmtId="165" formatCode="0.0%"/>
    </dxf>
    <dxf>
      <numFmt numFmtId="165" formatCode="0.0%"/>
    </dxf>
    <dxf>
      <numFmt numFmtId="165" formatCode="0.0%"/>
    </dxf>
    <dxf>
      <numFmt numFmtId="165" formatCode="0.0%"/>
    </dxf>
    <dxf>
      <numFmt numFmtId="165" formatCode="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7" formatCode="_(* #,##0_);_(* \(#,##0\);_(* &quot;-&quot;??_);_(@_)"/>
    </dxf>
    <dxf>
      <numFmt numFmtId="167" formatCode="_(* #,##0_);_(* \(#,##0\);_(* &quot;-&quot;??_);_(@_)"/>
    </dxf>
    <dxf>
      <numFmt numFmtId="165" formatCode="0.0%"/>
    </dxf>
    <dxf>
      <numFmt numFmtId="165" formatCode="0.0%"/>
    </dxf>
    <dxf>
      <numFmt numFmtId="167" formatCode="_(* #,##0_);_(* \(#,##0\);_(* &quot;-&quot;??_);_(@_)"/>
    </dxf>
    <dxf>
      <numFmt numFmtId="166" formatCode="_(* #,##0.0_);_(* \(#,##0.0\);_(* &quot;-&quot;??_);_(@_)"/>
    </dxf>
    <dxf>
      <numFmt numFmtId="167" formatCode="_(* #,##0_);_(* \(#,##0\);_(* &quot;-&quot;??_);_(@_)"/>
    </dxf>
    <dxf>
      <numFmt numFmtId="13" formatCode="0%"/>
    </dxf>
    <dxf>
      <numFmt numFmtId="167" formatCode="_(* #,##0_);_(* \(#,##0\);_(* &quot;-&quot;??_);_(@_)"/>
    </dxf>
    <dxf>
      <numFmt numFmtId="1" formatCode="0"/>
    </dxf>
    <dxf>
      <numFmt numFmtId="165" formatCode="0.0%"/>
    </dxf>
    <dxf>
      <numFmt numFmtId="164" formatCode="_(&quot;$&quot;* #,##0_);_(&quot;$&quot;* \(#,##0\);_(&quot;$&quot;* &quot;-&quot;??_);_(@_)"/>
    </dxf>
    <dxf>
      <numFmt numFmtId="167" formatCode="_(* #,##0_);_(* \(#,##0\);_(* &quot;-&quot;??_);_(@_)"/>
    </dxf>
    <dxf>
      <numFmt numFmtId="1" formatCode="0"/>
    </dxf>
    <dxf>
      <numFmt numFmtId="167" formatCode="_(* #,##0_);_(* \(#,##0\);_(* &quot;-&quot;??_);_(@_)"/>
    </dxf>
    <dxf>
      <numFmt numFmtId="167" formatCode="_(* #,##0_);_(* \(#,##0\);_(* &quot;-&quot;??_);_(@_)"/>
    </dxf>
    <dxf>
      <numFmt numFmtId="13" formatCode="0%"/>
    </dxf>
    <dxf>
      <numFmt numFmtId="165" formatCode="0.0%"/>
    </dxf>
    <dxf>
      <numFmt numFmtId="165" formatCode="0.0%"/>
    </dxf>
    <dxf>
      <numFmt numFmtId="167" formatCode="_(* #,##0_);_(* \(#,##0\);_(* &quot;-&quot;??_);_(@_)"/>
    </dxf>
    <dxf>
      <numFmt numFmtId="164" formatCode="_(&quot;$&quot;* #,##0_);_(&quot;$&quot;* \(#,##0\);_(&quot;$&quot;* &quot;-&quot;??_);_(@_)"/>
    </dxf>
    <dxf>
      <numFmt numFmtId="165" formatCode="0.0%"/>
    </dxf>
    <dxf>
      <numFmt numFmtId="164" formatCode="_(&quot;$&quot;* #,##0_);_(&quot;$&quot;* \(#,##0\);_(&quot;$&quot;* &quot;-&quot;??_);_(@_)"/>
    </dxf>
    <dxf>
      <numFmt numFmtId="164" formatCode="_(&quot;$&quot;* #,##0_);_(&quot;$&quot;* \(#,##0\);_(&quot;$&quot;* &quot;-&quot;??_);_(@_)"/>
    </dxf>
    <dxf>
      <numFmt numFmtId="167" formatCode="_(* #,##0_);_(* \(#,##0\);_(* &quot;-&quot;??_);_(@_)"/>
    </dxf>
    <dxf>
      <numFmt numFmtId="164" formatCode="_(&quot;$&quot;* #,##0_);_(&quot;$&quot;* \(#,##0\);_(&quot;$&quot;* &quot;-&quot;??_);_(@_)"/>
    </dxf>
    <dxf>
      <numFmt numFmtId="167" formatCode="_(* #,##0_);_(* \(#,##0\);_(* &quot;-&quot;??_);_(@_)"/>
    </dxf>
    <dxf>
      <numFmt numFmtId="167" formatCode="_(* #,##0_);_(* \(#,##0\);_(* &quot;-&quot;??_);_(@_)"/>
    </dxf>
    <dxf>
      <numFmt numFmtId="167" formatCode="_(* #,##0_);_(* \(#,##0\);_(* &quot;-&quot;??_);_(@_)"/>
    </dxf>
    <dxf>
      <numFmt numFmtId="1" formatCode="0"/>
    </dxf>
    <dxf>
      <numFmt numFmtId="167" formatCode="_(* #,##0_);_(* \(#,##0\);_(* &quot;-&quot;??_);_(@_)"/>
    </dxf>
    <dxf>
      <numFmt numFmtId="165" formatCode="0.0%"/>
    </dxf>
    <dxf>
      <numFmt numFmtId="167" formatCode="_(* #,##0_);_(* \(#,##0\);_(* &quot;-&quot;??_);_(@_)"/>
    </dxf>
    <dxf>
      <numFmt numFmtId="165" formatCode="0.0%"/>
    </dxf>
    <dxf>
      <numFmt numFmtId="166" formatCode="_(* #,##0.0_);_(* \(#,##0.0\);_(* &quot;-&quot;??_);_(@_)"/>
    </dxf>
    <dxf>
      <numFmt numFmtId="167" formatCode="_(* #,##0_);_(* \(#,##0\);_(* &quot;-&quot;??_);_(@_)"/>
    </dxf>
    <dxf>
      <numFmt numFmtId="167" formatCode="_(* #,##0_);_(* \(#,##0\);_(* &quot;-&quot;??_);_(@_)"/>
    </dxf>
    <dxf>
      <numFmt numFmtId="165" formatCode="0.0%"/>
    </dxf>
    <dxf>
      <numFmt numFmtId="165" formatCode="0.0%"/>
    </dxf>
    <dxf>
      <numFmt numFmtId="167" formatCode="_(* #,##0_);_(* \(#,##0\);_(* &quot;-&quot;??_);_(@_)"/>
    </dxf>
    <dxf>
      <numFmt numFmtId="166" formatCode="_(* #,##0.0_);_(* \(#,##0.0\);_(* &quot;-&quot;??_);_(@_)"/>
    </dxf>
    <dxf>
      <numFmt numFmtId="167" formatCode="_(* #,##0_);_(* \(#,##0\);_(* &quot;-&quot;??_);_(@_)"/>
    </dxf>
    <dxf>
      <numFmt numFmtId="13" formatCode="0%"/>
    </dxf>
    <dxf>
      <numFmt numFmtId="167" formatCode="_(* #,##0_);_(* \(#,##0\);_(* &quot;-&quot;??_);_(@_)"/>
    </dxf>
    <dxf>
      <numFmt numFmtId="1" formatCode="0"/>
    </dxf>
    <dxf>
      <numFmt numFmtId="165" formatCode="0.0%"/>
    </dxf>
    <dxf>
      <numFmt numFmtId="164" formatCode="_(&quot;$&quot;* #,##0_);_(&quot;$&quot;* \(#,##0\);_(&quot;$&quot;* &quot;-&quot;??_);_(@_)"/>
    </dxf>
    <dxf>
      <numFmt numFmtId="167" formatCode="_(* #,##0_);_(* \(#,##0\);_(* &quot;-&quot;??_);_(@_)"/>
    </dxf>
    <dxf>
      <numFmt numFmtId="1" formatCode="0"/>
    </dxf>
    <dxf>
      <numFmt numFmtId="167" formatCode="_(* #,##0_);_(* \(#,##0\);_(* &quot;-&quot;??_);_(@_)"/>
    </dxf>
    <dxf>
      <numFmt numFmtId="167" formatCode="_(* #,##0_);_(* \(#,##0\);_(* &quot;-&quot;??_);_(@_)"/>
    </dxf>
    <dxf>
      <numFmt numFmtId="13" formatCode="0%"/>
    </dxf>
    <dxf>
      <numFmt numFmtId="165" formatCode="0.0%"/>
    </dxf>
    <dxf>
      <numFmt numFmtId="165" formatCode="0.0%"/>
    </dxf>
    <dxf>
      <numFmt numFmtId="167" formatCode="_(* #,##0_);_(* \(#,##0\);_(* &quot;-&quot;??_);_(@_)"/>
    </dxf>
    <dxf>
      <numFmt numFmtId="164" formatCode="_(&quot;$&quot;* #,##0_);_(&quot;$&quot;* \(#,##0\);_(&quot;$&quot;* &quot;-&quot;??_);_(@_)"/>
    </dxf>
    <dxf>
      <numFmt numFmtId="165" formatCode="0.0%"/>
    </dxf>
    <dxf>
      <numFmt numFmtId="164" formatCode="_(&quot;$&quot;* #,##0_);_(&quot;$&quot;* \(#,##0\);_(&quot;$&quot;* &quot;-&quot;??_);_(@_)"/>
    </dxf>
    <dxf>
      <numFmt numFmtId="164" formatCode="_(&quot;$&quot;* #,##0_);_(&quot;$&quot;* \(#,##0\);_(&quot;$&quot;* &quot;-&quot;??_);_(@_)"/>
    </dxf>
    <dxf>
      <numFmt numFmtId="167" formatCode="_(* #,##0_);_(* \(#,##0\);_(* &quot;-&quot;??_);_(@_)"/>
    </dxf>
    <dxf>
      <numFmt numFmtId="164" formatCode="_(&quot;$&quot;* #,##0_);_(&quot;$&quot;* \(#,##0\);_(&quot;$&quot;* &quot;-&quot;??_);_(@_)"/>
    </dxf>
    <dxf>
      <numFmt numFmtId="167" formatCode="_(* #,##0_);_(* \(#,##0\);_(* &quot;-&quot;??_);_(@_)"/>
    </dxf>
    <dxf>
      <numFmt numFmtId="167" formatCode="_(* #,##0_);_(* \(#,##0\);_(* &quot;-&quot;??_);_(@_)"/>
    </dxf>
    <dxf>
      <numFmt numFmtId="167" formatCode="_(* #,##0_);_(* \(#,##0\);_(* &quot;-&quot;??_);_(@_)"/>
    </dxf>
    <dxf>
      <numFmt numFmtId="1" formatCode="0"/>
    </dxf>
    <dxf>
      <numFmt numFmtId="167" formatCode="_(* #,##0_);_(* \(#,##0\);_(* &quot;-&quot;??_);_(@_)"/>
    </dxf>
    <dxf>
      <numFmt numFmtId="165" formatCode="0.0%"/>
    </dxf>
    <dxf>
      <numFmt numFmtId="167" formatCode="_(* #,##0_);_(* \(#,##0\);_(* &quot;-&quot;??_);_(@_)"/>
    </dxf>
    <dxf>
      <numFmt numFmtId="165" formatCode="0.0%"/>
    </dxf>
    <dxf>
      <numFmt numFmtId="166" formatCode="_(* #,##0.0_);_(* \(#,##0.0\);_(* &quot;-&quot;??_);_(@_)"/>
    </dxf>
    <dxf>
      <numFmt numFmtId="167" formatCode="_(* #,##0_);_(* \(#,##0\);_(* &quot;-&quot;??_);_(@_)"/>
    </dxf>
    <dxf>
      <numFmt numFmtId="167" formatCode="_(* #,##0_);_(* \(#,##0\);_(* &quot;-&quot;??_);_(@_)"/>
    </dxf>
    <dxf>
      <numFmt numFmtId="167" formatCode="_(* #,##0_);_(* \(#,##0\);_(* &quot;-&quot;??_);_(@_)"/>
    </dxf>
    <dxf>
      <numFmt numFmtId="167" formatCode="_(* #,##0_);_(* \(#,##0\);_(* &quot;-&quot;??_);_(@_)"/>
    </dxf>
    <dxf>
      <numFmt numFmtId="166" formatCode="_(* #,##0.0_);_(* \(#,##0.0\);_(* &quot;-&quot;??_);_(@_)"/>
    </dxf>
    <dxf>
      <numFmt numFmtId="165" formatCode="0.0%"/>
    </dxf>
    <dxf>
      <numFmt numFmtId="167" formatCode="_(* #,##0_);_(* \(#,##0\);_(* &quot;-&quot;??_);_(@_)"/>
    </dxf>
    <dxf>
      <numFmt numFmtId="165" formatCode="0.0%"/>
    </dxf>
    <dxf>
      <numFmt numFmtId="167" formatCode="_(* #,##0_);_(* \(#,##0\);_(* &quot;-&quot;??_);_(@_)"/>
    </dxf>
    <dxf>
      <numFmt numFmtId="1" formatCode="0"/>
    </dxf>
    <dxf>
      <numFmt numFmtId="167" formatCode="_(* #,##0_);_(* \(#,##0\);_(* &quot;-&quot;??_);_(@_)"/>
    </dxf>
    <dxf>
      <numFmt numFmtId="167" formatCode="_(* #,##0_);_(* \(#,##0\);_(* &quot;-&quot;??_);_(@_)"/>
    </dxf>
    <dxf>
      <numFmt numFmtId="167" formatCode="_(* #,##0_);_(* \(#,##0\);_(* &quot;-&quot;??_);_(@_)"/>
    </dxf>
    <dxf>
      <numFmt numFmtId="164" formatCode="_(&quot;$&quot;* #,##0_);_(&quot;$&quot;* \(#,##0\);_(&quot;$&quot;* &quot;-&quot;??_);_(@_)"/>
    </dxf>
    <dxf>
      <numFmt numFmtId="167" formatCode="_(* #,##0_);_(* \(#,##0\);_(* &quot;-&quot;??_);_(@_)"/>
    </dxf>
    <dxf>
      <numFmt numFmtId="164" formatCode="_(&quot;$&quot;* #,##0_);_(&quot;$&quot;* \(#,##0\);_(&quot;$&quot;* &quot;-&quot;??_);_(@_)"/>
    </dxf>
    <dxf>
      <numFmt numFmtId="164" formatCode="_(&quot;$&quot;* #,##0_);_(&quot;$&quot;* \(#,##0\);_(&quot;$&quot;* &quot;-&quot;??_);_(@_)"/>
    </dxf>
    <dxf>
      <numFmt numFmtId="165" formatCode="0.0%"/>
    </dxf>
    <dxf>
      <numFmt numFmtId="164" formatCode="_(&quot;$&quot;* #,##0_);_(&quot;$&quot;* \(#,##0\);_(&quot;$&quot;* &quot;-&quot;??_);_(@_)"/>
    </dxf>
    <dxf>
      <numFmt numFmtId="167" formatCode="_(* #,##0_);_(* \(#,##0\);_(* &quot;-&quot;??_);_(@_)"/>
    </dxf>
    <dxf>
      <numFmt numFmtId="165" formatCode="0.0%"/>
    </dxf>
    <dxf>
      <numFmt numFmtId="165" formatCode="0.0%"/>
    </dxf>
    <dxf>
      <numFmt numFmtId="13" formatCode="0%"/>
    </dxf>
    <dxf>
      <numFmt numFmtId="167" formatCode="_(* #,##0_);_(* \(#,##0\);_(* &quot;-&quot;??_);_(@_)"/>
    </dxf>
    <dxf>
      <numFmt numFmtId="167" formatCode="_(* #,##0_);_(* \(#,##0\);_(* &quot;-&quot;??_);_(@_)"/>
    </dxf>
    <dxf>
      <numFmt numFmtId="1" formatCode="0"/>
    </dxf>
    <dxf>
      <numFmt numFmtId="167" formatCode="_(* #,##0_);_(* \(#,##0\);_(* &quot;-&quot;??_);_(@_)"/>
    </dxf>
    <dxf>
      <numFmt numFmtId="164" formatCode="_(&quot;$&quot;* #,##0_);_(&quot;$&quot;* \(#,##0\);_(&quot;$&quot;* &quot;-&quot;??_);_(@_)"/>
    </dxf>
    <dxf>
      <numFmt numFmtId="165" formatCode="0.0%"/>
    </dxf>
    <dxf>
      <numFmt numFmtId="1" formatCode="0"/>
    </dxf>
    <dxf>
      <numFmt numFmtId="167" formatCode="_(* #,##0_);_(* \(#,##0\);_(* &quot;-&quot;??_);_(@_)"/>
    </dxf>
    <dxf>
      <numFmt numFmtId="13" formatCode="0%"/>
    </dxf>
    <dxf>
      <numFmt numFmtId="167" formatCode="_(* #,##0_);_(* \(#,##0\);_(* &quot;-&quot;??_);_(@_)"/>
    </dxf>
    <dxf>
      <numFmt numFmtId="166" formatCode="_(* #,##0.0_);_(* \(#,##0.0\);_(* &quot;-&quot;??_);_(@_)"/>
    </dxf>
    <dxf>
      <numFmt numFmtId="167" formatCode="_(* #,##0_);_(* \(#,##0\);_(* &quot;-&quot;??_);_(@_)"/>
    </dxf>
    <dxf>
      <numFmt numFmtId="165" formatCode="0.0%"/>
    </dxf>
    <dxf>
      <numFmt numFmtId="165" formatCode="0.0%"/>
    </dxf>
    <dxf>
      <font>
        <b/>
        <color theme="1"/>
      </font>
      <border>
        <bottom style="thin">
          <color theme="6"/>
        </bottom>
        <vertical/>
        <horizontal/>
      </border>
    </dxf>
    <dxf>
      <font>
        <color theme="1"/>
      </font>
      <fill>
        <patternFill>
          <bgColor theme="9"/>
        </patternFill>
      </fill>
      <border diagonalUp="0" diagonalDown="0">
        <left/>
        <right/>
        <top/>
        <bottom/>
        <vertical/>
        <horizontal/>
      </border>
    </dxf>
  </dxfs>
  <tableStyles count="1" defaultTableStyle="TableStyleMedium2" defaultPivotStyle="PivotStyleLight16">
    <tableStyle name="SlicerStyleLight3 2" pivot="0" table="0" count="10" xr9:uid="{124F07C8-31C4-45CE-BCCE-D93ADEEAFD59}">
      <tableStyleElement type="wholeTable" dxfId="145"/>
      <tableStyleElement type="headerRow" dxfId="14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117" Type="http://schemas.openxmlformats.org/officeDocument/2006/relationships/customXml" Target="../customXml/item62.xml"/><Relationship Id="rId21" Type="http://schemas.openxmlformats.org/officeDocument/2006/relationships/pivotCacheDefinition" Target="pivotCache/pivotCacheDefinition13.xml"/><Relationship Id="rId42" Type="http://schemas.openxmlformats.org/officeDocument/2006/relationships/pivotCacheDefinition" Target="pivotCache/pivotCacheDefinition34.xml"/><Relationship Id="rId47" Type="http://schemas.openxmlformats.org/officeDocument/2006/relationships/pivotCacheDefinition" Target="pivotCache/pivotCacheDefinition39.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12" Type="http://schemas.openxmlformats.org/officeDocument/2006/relationships/customXml" Target="../customXml/item57.xml"/><Relationship Id="rId16" Type="http://schemas.openxmlformats.org/officeDocument/2006/relationships/pivotCacheDefinition" Target="pivotCache/pivotCacheDefinition8.xml"/><Relationship Id="rId107" Type="http://schemas.openxmlformats.org/officeDocument/2006/relationships/customXml" Target="../customXml/item52.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openxmlformats.org/officeDocument/2006/relationships/pivotCacheDefinition" Target="pivotCache/pivotCacheDefinition29.xml"/><Relationship Id="rId53" Type="http://schemas.openxmlformats.org/officeDocument/2006/relationships/sharedStrings" Target="sharedStrings.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pivotCacheDefinition" Target="pivotCache/pivotCacheDefinition35.xml"/><Relationship Id="rId48" Type="http://schemas.microsoft.com/office/2007/relationships/slicerCache" Target="slicerCaches/slicerCache1.xml"/><Relationship Id="rId64" Type="http://schemas.openxmlformats.org/officeDocument/2006/relationships/customXml" Target="../customXml/item9.xml"/><Relationship Id="rId69" Type="http://schemas.openxmlformats.org/officeDocument/2006/relationships/customXml" Target="../customXml/item14.xml"/><Relationship Id="rId113" Type="http://schemas.openxmlformats.org/officeDocument/2006/relationships/customXml" Target="../customXml/item58.xml"/><Relationship Id="rId118" Type="http://schemas.openxmlformats.org/officeDocument/2006/relationships/customXml" Target="../customXml/item63.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33" Type="http://schemas.openxmlformats.org/officeDocument/2006/relationships/pivotCacheDefinition" Target="pivotCache/pivotCacheDefinition25.xml"/><Relationship Id="rId38" Type="http://schemas.openxmlformats.org/officeDocument/2006/relationships/pivotCacheDefinition" Target="pivotCache/pivotCacheDefinition30.xml"/><Relationship Id="rId59" Type="http://schemas.openxmlformats.org/officeDocument/2006/relationships/customXml" Target="../customXml/item4.xml"/><Relationship Id="rId103" Type="http://schemas.openxmlformats.org/officeDocument/2006/relationships/customXml" Target="../customXml/item48.xml"/><Relationship Id="rId108" Type="http://schemas.openxmlformats.org/officeDocument/2006/relationships/customXml" Target="../customXml/item53.xml"/><Relationship Id="rId54" Type="http://schemas.openxmlformats.org/officeDocument/2006/relationships/powerPivotData" Target="model/item.data"/><Relationship Id="rId70" Type="http://schemas.openxmlformats.org/officeDocument/2006/relationships/customXml" Target="../customXml/item15.xml"/><Relationship Id="rId75" Type="http://schemas.openxmlformats.org/officeDocument/2006/relationships/customXml" Target="../customXml/item20.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49" Type="http://schemas.microsoft.com/office/2007/relationships/slicerCache" Target="slicerCaches/slicerCache2.xml"/><Relationship Id="rId114" Type="http://schemas.openxmlformats.org/officeDocument/2006/relationships/customXml" Target="../customXml/item59.xml"/><Relationship Id="rId119" Type="http://schemas.openxmlformats.org/officeDocument/2006/relationships/customXml" Target="../customXml/item64.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pivotCacheDefinition" Target="pivotCache/pivotCacheDefinition36.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pivotCacheDefinition" Target="pivotCache/pivotCacheDefinition31.xml"/><Relationship Id="rId109" Type="http://schemas.openxmlformats.org/officeDocument/2006/relationships/customXml" Target="../customXml/item54.xml"/><Relationship Id="rId34" Type="http://schemas.openxmlformats.org/officeDocument/2006/relationships/pivotCacheDefinition" Target="pivotCache/pivotCacheDefinition26.xml"/><Relationship Id="rId50" Type="http://schemas.openxmlformats.org/officeDocument/2006/relationships/theme" Target="theme/theme1.xml"/><Relationship Id="rId55" Type="http://schemas.openxmlformats.org/officeDocument/2006/relationships/calcChain" Target="calcChain.xml"/><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pivotCacheDefinition" Target="pivotCache/pivotCacheDefinition32.xml"/><Relationship Id="rId45" Type="http://schemas.openxmlformats.org/officeDocument/2006/relationships/pivotCacheDefinition" Target="pivotCache/pivotCacheDefinition37.xml"/><Relationship Id="rId66" Type="http://schemas.openxmlformats.org/officeDocument/2006/relationships/customXml" Target="../customXml/item11.xml"/><Relationship Id="rId87" Type="http://schemas.openxmlformats.org/officeDocument/2006/relationships/customXml" Target="../customXml/item32.xml"/><Relationship Id="rId110" Type="http://schemas.openxmlformats.org/officeDocument/2006/relationships/customXml" Target="../customXml/item55.xml"/><Relationship Id="rId115" Type="http://schemas.openxmlformats.org/officeDocument/2006/relationships/customXml" Target="../customXml/item60.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pivotCacheDefinition" Target="pivotCache/pivotCacheDefinition17.xml"/><Relationship Id="rId46" Type="http://schemas.openxmlformats.org/officeDocument/2006/relationships/pivotCacheDefinition" Target="pivotCache/pivotCacheDefinition38.xml"/><Relationship Id="rId67" Type="http://schemas.openxmlformats.org/officeDocument/2006/relationships/customXml" Target="../customXml/item12.xml"/><Relationship Id="rId116" Type="http://schemas.openxmlformats.org/officeDocument/2006/relationships/customXml" Target="../customXml/item61.xml"/><Relationship Id="rId20" Type="http://schemas.openxmlformats.org/officeDocument/2006/relationships/pivotCacheDefinition" Target="pivotCache/pivotCacheDefinition12.xml"/><Relationship Id="rId41" Type="http://schemas.openxmlformats.org/officeDocument/2006/relationships/pivotCacheDefinition" Target="pivotCache/pivotCacheDefinition33.xml"/><Relationship Id="rId62" Type="http://schemas.openxmlformats.org/officeDocument/2006/relationships/customXml" Target="../customXml/item7.xml"/><Relationship Id="rId83" Type="http://schemas.openxmlformats.org/officeDocument/2006/relationships/customXml" Target="../customXml/item28.xml"/><Relationship Id="rId88" Type="http://schemas.openxmlformats.org/officeDocument/2006/relationships/customXml" Target="../customXml/item33.xml"/><Relationship Id="rId111" Type="http://schemas.openxmlformats.org/officeDocument/2006/relationships/customXml" Target="../customXml/item56.xml"/><Relationship Id="rId15" Type="http://schemas.openxmlformats.org/officeDocument/2006/relationships/pivotCacheDefinition" Target="pivotCache/pivotCacheDefinition7.xml"/><Relationship Id="rId36" Type="http://schemas.openxmlformats.org/officeDocument/2006/relationships/pivotCacheDefinition" Target="pivotCache/pivotCacheDefinition28.xml"/><Relationship Id="rId57" Type="http://schemas.openxmlformats.org/officeDocument/2006/relationships/customXml" Target="../customXml/item2.xml"/><Relationship Id="rId106" Type="http://schemas.openxmlformats.org/officeDocument/2006/relationships/customXml" Target="../customXml/item5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Project.xlsx]Sheet2!revstatus</c:name>
    <c:fmtId val="4"/>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Revenue per Booking Status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none"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3">
              <a:lumMod val="60000"/>
              <a:lumOff val="40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none"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97673314339981"/>
                  <c:h val="0.25314079422382674"/>
                </c:manualLayout>
              </c15:layout>
            </c:ext>
          </c:extLst>
        </c:dLbl>
      </c:pivotFmt>
      <c:pivotFmt>
        <c:idx val="6"/>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overflow" horzOverflow="overflow" vert="horz" wrap="none"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97673314339981"/>
                  <c:h val="0.25314079422382674"/>
                </c:manualLayout>
              </c15:layout>
            </c:ext>
          </c:extLst>
        </c:dLbl>
      </c:pivotFmt>
    </c:pivotFmts>
    <c:plotArea>
      <c:layout/>
      <c:pieChart>
        <c:varyColors val="1"/>
        <c:ser>
          <c:idx val="0"/>
          <c:order val="0"/>
          <c:tx>
            <c:strRef>
              <c:f>Sheet2!$B$2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3">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100F-474A-A65F-723E9418F864}"/>
              </c:ext>
            </c:extLst>
          </c:dPt>
          <c:dPt>
            <c:idx val="1"/>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100F-474A-A65F-723E9418F864}"/>
              </c:ext>
            </c:extLst>
          </c:dPt>
          <c:dLbls>
            <c:dLbl>
              <c:idx val="0"/>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97673314339981"/>
                      <c:h val="0.25314079422382674"/>
                    </c:manualLayout>
                  </c15:layout>
                </c:ext>
                <c:ext xmlns:c16="http://schemas.microsoft.com/office/drawing/2014/chart" uri="{C3380CC4-5D6E-409C-BE32-E72D297353CC}">
                  <c16:uniqueId val="{00000001-100F-474A-A65F-723E9418F864}"/>
                </c:ext>
              </c:extLst>
            </c:dLbl>
            <c:dLbl>
              <c:idx val="1"/>
              <c:dLblPos val="outEnd"/>
              <c:showLegendKey val="0"/>
              <c:showVal val="0"/>
              <c:showCatName val="1"/>
              <c:showSerName val="0"/>
              <c:showPercent val="1"/>
              <c:showBubbleSize val="0"/>
              <c:separator>
</c:separator>
              <c:extLst>
                <c:ext xmlns:c15="http://schemas.microsoft.com/office/drawing/2012/chart" uri="{CE6537A1-D6FC-4f65-9D91-7224C49458BB}">
                  <c15:layout>
                    <c:manualLayout>
                      <c:w val="0.197673314339981"/>
                      <c:h val="0.25314079422382674"/>
                    </c:manualLayout>
                  </c15:layout>
                </c:ext>
                <c:ext xmlns:c16="http://schemas.microsoft.com/office/drawing/2014/chart" uri="{C3380CC4-5D6E-409C-BE32-E72D297353CC}">
                  <c16:uniqueId val="{00000003-100F-474A-A65F-723E9418F864}"/>
                </c:ext>
              </c:extLst>
            </c:dLbl>
            <c:spPr>
              <a:noFill/>
              <a:ln>
                <a:noFill/>
              </a:ln>
              <a:effectLst/>
            </c:spPr>
            <c:txPr>
              <a:bodyPr rot="0" spcFirstLastPara="1" vertOverflow="overflow" horzOverflow="overflow" vert="horz" wrap="none" anchor="ctr" anchorCtr="1">
                <a:no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Sheet2!$A$3:$A$5</c:f>
              <c:strCache>
                <c:ptCount val="2"/>
                <c:pt idx="0">
                  <c:v>Canceled</c:v>
                </c:pt>
                <c:pt idx="1">
                  <c:v>Not_Canceled</c:v>
                </c:pt>
              </c:strCache>
            </c:strRef>
          </c:cat>
          <c:val>
            <c:numRef>
              <c:f>Sheet2!$B$3:$B$5</c:f>
              <c:numCache>
                <c:formatCode>_("$"* #,##0_);_("$"* \(#,##0\);_("$"* "-"??_);_(@_)</c:formatCode>
                <c:ptCount val="2"/>
                <c:pt idx="0">
                  <c:v>4293920.53</c:v>
                </c:pt>
                <c:pt idx="1">
                  <c:v>7042183.0999999996</c:v>
                </c:pt>
              </c:numCache>
            </c:numRef>
          </c:val>
          <c:extLst>
            <c:ext xmlns:c16="http://schemas.microsoft.com/office/drawing/2014/chart" uri="{C3380CC4-5D6E-409C-BE32-E72D297353CC}">
              <c16:uniqueId val="{00000007-4520-413E-8927-71E50ADFA13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Project.xlsx]Sheet2!revmonth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Revenue per Month</a:t>
            </a:r>
          </a:p>
        </c:rich>
      </c:tx>
      <c:layout>
        <c:manualLayout>
          <c:xMode val="edge"/>
          <c:yMode val="edge"/>
          <c:x val="0.38167518113827564"/>
          <c:y val="3.6212578690821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6931318590877"/>
          <c:y val="0.19341809247528269"/>
          <c:w val="0.86632608780230869"/>
          <c:h val="0.60808915835419308"/>
        </c:manualLayout>
      </c:layout>
      <c:lineChart>
        <c:grouping val="standard"/>
        <c:varyColors val="0"/>
        <c:ser>
          <c:idx val="0"/>
          <c:order val="0"/>
          <c:tx>
            <c:strRef>
              <c:f>Sheet2!$B$9</c:f>
              <c:strCache>
                <c:ptCount val="1"/>
                <c:pt idx="0">
                  <c:v>Total</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Sheet2!$A$10:$A$22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Sheet2!$B$10:$B$22</c:f>
              <c:numCache>
                <c:formatCode>_("$"* #,##0_);_("$"* \(#,##0\);_("$"* "-"??_);_(@_)</c:formatCode>
                <c:ptCount val="12"/>
                <c:pt idx="0">
                  <c:v>210983.49</c:v>
                </c:pt>
                <c:pt idx="1">
                  <c:v>390139.96</c:v>
                </c:pt>
                <c:pt idx="2">
                  <c:v>684619.91</c:v>
                </c:pt>
                <c:pt idx="3">
                  <c:v>835756.94</c:v>
                </c:pt>
                <c:pt idx="4">
                  <c:v>874478.35</c:v>
                </c:pt>
                <c:pt idx="5">
                  <c:v>990302.42</c:v>
                </c:pt>
                <c:pt idx="6">
                  <c:v>1073278.25</c:v>
                </c:pt>
                <c:pt idx="7">
                  <c:v>1383366.55</c:v>
                </c:pt>
                <c:pt idx="8">
                  <c:v>1557440.04</c:v>
                </c:pt>
                <c:pt idx="9">
                  <c:v>1605314.14</c:v>
                </c:pt>
                <c:pt idx="10">
                  <c:v>828055.15</c:v>
                </c:pt>
                <c:pt idx="11">
                  <c:v>902368.43</c:v>
                </c:pt>
              </c:numCache>
            </c:numRef>
          </c:val>
          <c:smooth val="0"/>
          <c:extLst>
            <c:ext xmlns:c16="http://schemas.microsoft.com/office/drawing/2014/chart" uri="{C3380CC4-5D6E-409C-BE32-E72D297353CC}">
              <c16:uniqueId val="{0000000D-C463-451B-8A56-5A70AD90E5B0}"/>
            </c:ext>
          </c:extLst>
        </c:ser>
        <c:dLbls>
          <c:showLegendKey val="0"/>
          <c:showVal val="0"/>
          <c:showCatName val="0"/>
          <c:showSerName val="0"/>
          <c:showPercent val="0"/>
          <c:showBubbleSize val="0"/>
        </c:dLbls>
        <c:marker val="1"/>
        <c:smooth val="0"/>
        <c:axId val="771253200"/>
        <c:axId val="771252720"/>
      </c:lineChart>
      <c:catAx>
        <c:axId val="771253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accent3">
                    <a:lumMod val="50000"/>
                  </a:schemeClr>
                </a:solidFill>
                <a:latin typeface="+mn-lt"/>
                <a:ea typeface="+mn-ea"/>
                <a:cs typeface="+mn-cs"/>
              </a:defRPr>
            </a:pPr>
            <a:endParaRPr lang="en-US"/>
          </a:p>
        </c:txPr>
        <c:crossAx val="771252720"/>
        <c:crosses val="autoZero"/>
        <c:auto val="1"/>
        <c:lblAlgn val="ctr"/>
        <c:lblOffset val="100"/>
        <c:noMultiLvlLbl val="0"/>
      </c:catAx>
      <c:valAx>
        <c:axId val="771252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accent3">
                    <a:lumMod val="50000"/>
                  </a:schemeClr>
                </a:solidFill>
                <a:latin typeface="+mn-lt"/>
                <a:ea typeface="+mn-ea"/>
                <a:cs typeface="+mn-cs"/>
              </a:defRPr>
            </a:pPr>
            <a:endParaRPr lang="en-US"/>
          </a:p>
        </c:txPr>
        <c:crossAx val="77125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Project.xlsx]Sheet2!revroom</c:name>
    <c:fmtId val="4"/>
  </c:pivotSource>
  <c:chart>
    <c:title>
      <c:tx>
        <c:rich>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Average Price &amp; Total Revenue per Room Type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8126786755114"/>
          <c:y val="0.18250941097905415"/>
          <c:w val="0.73078117113477514"/>
          <c:h val="0.7602654409216586"/>
        </c:manualLayout>
      </c:layout>
      <c:barChart>
        <c:barDir val="col"/>
        <c:grouping val="clustered"/>
        <c:varyColors val="0"/>
        <c:ser>
          <c:idx val="0"/>
          <c:order val="0"/>
          <c:tx>
            <c:strRef>
              <c:f>Sheet2!$F$2</c:f>
              <c:strCache>
                <c:ptCount val="1"/>
                <c:pt idx="0">
                  <c:v>Average of avg_price_per_room</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Sheet2!$E$3:$E$10</c:f>
              <c:strCache>
                <c:ptCount val="7"/>
                <c:pt idx="0">
                  <c:v>Room_Type 1</c:v>
                </c:pt>
                <c:pt idx="1">
                  <c:v>Room_Type 4</c:v>
                </c:pt>
                <c:pt idx="2">
                  <c:v>Room_Type 6</c:v>
                </c:pt>
                <c:pt idx="3">
                  <c:v>Room_Type 2</c:v>
                </c:pt>
                <c:pt idx="4">
                  <c:v>Room_Type 5</c:v>
                </c:pt>
                <c:pt idx="5">
                  <c:v>Room_Type 7</c:v>
                </c:pt>
                <c:pt idx="6">
                  <c:v>Room_Type 3</c:v>
                </c:pt>
              </c:strCache>
            </c:strRef>
          </c:cat>
          <c:val>
            <c:numRef>
              <c:f>Sheet2!$F$3:$F$10</c:f>
              <c:numCache>
                <c:formatCode>_("$"* #,##0_);_("$"* \(#,##0\);_("$"* "-"??_);_(@_)</c:formatCode>
                <c:ptCount val="7"/>
                <c:pt idx="0">
                  <c:v>95.939027219355978</c:v>
                </c:pt>
                <c:pt idx="1">
                  <c:v>125.30657959993387</c:v>
                </c:pt>
                <c:pt idx="2">
                  <c:v>182.20420124481328</c:v>
                </c:pt>
                <c:pt idx="3">
                  <c:v>87.848554913294791</c:v>
                </c:pt>
                <c:pt idx="4">
                  <c:v>123.72779467680608</c:v>
                </c:pt>
                <c:pt idx="5">
                  <c:v>155.19829113924052</c:v>
                </c:pt>
                <c:pt idx="6">
                  <c:v>73.678571428571431</c:v>
                </c:pt>
              </c:numCache>
            </c:numRef>
          </c:val>
          <c:extLst>
            <c:ext xmlns:c16="http://schemas.microsoft.com/office/drawing/2014/chart" uri="{C3380CC4-5D6E-409C-BE32-E72D297353CC}">
              <c16:uniqueId val="{0000001C-9BCD-4A14-919B-B4F1F3409817}"/>
            </c:ext>
          </c:extLst>
        </c:ser>
        <c:dLbls>
          <c:showLegendKey val="0"/>
          <c:showVal val="0"/>
          <c:showCatName val="0"/>
          <c:showSerName val="0"/>
          <c:showPercent val="0"/>
          <c:showBubbleSize val="0"/>
        </c:dLbls>
        <c:gapWidth val="476"/>
        <c:axId val="765398464"/>
        <c:axId val="765399904"/>
      </c:barChart>
      <c:lineChart>
        <c:grouping val="standard"/>
        <c:varyColors val="0"/>
        <c:ser>
          <c:idx val="1"/>
          <c:order val="1"/>
          <c:tx>
            <c:strRef>
              <c:f>Sheet2!$G$2</c:f>
              <c:strCache>
                <c:ptCount val="1"/>
                <c:pt idx="0">
                  <c:v>Sum of Revenue</c:v>
                </c:pt>
              </c:strCache>
            </c:strRef>
          </c:tx>
          <c:spPr>
            <a:ln w="28575" cap="rnd">
              <a:solidFill>
                <a:schemeClr val="accent3">
                  <a:lumMod val="60000"/>
                  <a:lumOff val="40000"/>
                </a:schemeClr>
              </a:solidFill>
              <a:round/>
            </a:ln>
            <a:effectLst/>
          </c:spPr>
          <c:marker>
            <c:symbol val="none"/>
          </c:marker>
          <c:cat>
            <c:strRef>
              <c:f>Sheet2!$E$3:$E$10</c:f>
              <c:strCache>
                <c:ptCount val="7"/>
                <c:pt idx="0">
                  <c:v>Room_Type 1</c:v>
                </c:pt>
                <c:pt idx="1">
                  <c:v>Room_Type 4</c:v>
                </c:pt>
                <c:pt idx="2">
                  <c:v>Room_Type 6</c:v>
                </c:pt>
                <c:pt idx="3">
                  <c:v>Room_Type 2</c:v>
                </c:pt>
                <c:pt idx="4">
                  <c:v>Room_Type 5</c:v>
                </c:pt>
                <c:pt idx="5">
                  <c:v>Room_Type 7</c:v>
                </c:pt>
                <c:pt idx="6">
                  <c:v>Room_Type 3</c:v>
                </c:pt>
              </c:strCache>
            </c:strRef>
          </c:cat>
          <c:val>
            <c:numRef>
              <c:f>Sheet2!$G$3:$G$10</c:f>
              <c:numCache>
                <c:formatCode>_("$"* #,##0_);_("$"* \(#,##0\);_("$"* "-"??_);_(@_)</c:formatCode>
                <c:ptCount val="7"/>
                <c:pt idx="0">
                  <c:v>7788002.25</c:v>
                </c:pt>
                <c:pt idx="1">
                  <c:v>2601441.31</c:v>
                </c:pt>
                <c:pt idx="2">
                  <c:v>563557.15</c:v>
                </c:pt>
                <c:pt idx="3">
                  <c:v>199858.07</c:v>
                </c:pt>
                <c:pt idx="4">
                  <c:v>96988.51</c:v>
                </c:pt>
                <c:pt idx="5">
                  <c:v>84589.84</c:v>
                </c:pt>
                <c:pt idx="6">
                  <c:v>1666.5</c:v>
                </c:pt>
              </c:numCache>
            </c:numRef>
          </c:val>
          <c:smooth val="0"/>
          <c:extLst>
            <c:ext xmlns:c16="http://schemas.microsoft.com/office/drawing/2014/chart" uri="{C3380CC4-5D6E-409C-BE32-E72D297353CC}">
              <c16:uniqueId val="{0000001D-9BCD-4A14-919B-B4F1F3409817}"/>
            </c:ext>
          </c:extLst>
        </c:ser>
        <c:dLbls>
          <c:showLegendKey val="0"/>
          <c:showVal val="0"/>
          <c:showCatName val="0"/>
          <c:showSerName val="0"/>
          <c:showPercent val="0"/>
          <c:showBubbleSize val="0"/>
        </c:dLbls>
        <c:marker val="1"/>
        <c:smooth val="0"/>
        <c:axId val="872808335"/>
        <c:axId val="872807855"/>
      </c:lineChart>
      <c:valAx>
        <c:axId val="765399904"/>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65398464"/>
        <c:crosses val="max"/>
        <c:crossBetween val="between"/>
      </c:valAx>
      <c:catAx>
        <c:axId val="765398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65399904"/>
        <c:crosses val="autoZero"/>
        <c:auto val="1"/>
        <c:lblAlgn val="ctr"/>
        <c:lblOffset val="100"/>
        <c:noMultiLvlLbl val="0"/>
      </c:catAx>
      <c:valAx>
        <c:axId val="872807855"/>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72808335"/>
        <c:crosses val="autoZero"/>
        <c:crossBetween val="between"/>
        <c:dispUnits>
          <c:builtInUnit val="millions"/>
          <c:dispUnitsLbl>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ispUnitsLbl>
        </c:dispUnits>
      </c:valAx>
      <c:catAx>
        <c:axId val="872808335"/>
        <c:scaling>
          <c:orientation val="minMax"/>
        </c:scaling>
        <c:delete val="1"/>
        <c:axPos val="b"/>
        <c:numFmt formatCode="General" sourceLinked="1"/>
        <c:majorTickMark val="out"/>
        <c:minorTickMark val="none"/>
        <c:tickLblPos val="nextTo"/>
        <c:crossAx val="87280785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Project.xlsx]Sheet2!revchannel</c:name>
    <c:fmtId val="12"/>
  </c:pivotSource>
  <c:chart>
    <c:title>
      <c:tx>
        <c:rich>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r>
              <a:rPr lang="en-US" sz="1400" b="1" i="0" u="none" strike="noStrike" kern="1200" spc="0" baseline="0">
                <a:solidFill>
                  <a:schemeClr val="accent3">
                    <a:lumMod val="50000"/>
                  </a:schemeClr>
                </a:solidFill>
                <a:latin typeface="+mn-lt"/>
                <a:ea typeface="+mn-ea"/>
                <a:cs typeface="+mn-cs"/>
              </a:rPr>
              <a:t>Revenue per Channel Type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98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7120967096683"/>
          <c:y val="0.16947709174158759"/>
          <c:w val="0.7159898122889119"/>
          <c:h val="0.77822983647278932"/>
        </c:manualLayout>
      </c:layout>
      <c:barChart>
        <c:barDir val="bar"/>
        <c:grouping val="clustered"/>
        <c:varyColors val="0"/>
        <c:ser>
          <c:idx val="0"/>
          <c:order val="0"/>
          <c:tx>
            <c:strRef>
              <c:f>Sheet2!$F$14</c:f>
              <c:strCache>
                <c:ptCount val="1"/>
                <c:pt idx="0">
                  <c:v>Total</c:v>
                </c:pt>
              </c:strCache>
            </c:strRef>
          </c:tx>
          <c:spPr>
            <a:solidFill>
              <a:schemeClr val="accent6">
                <a:lumMod val="75000"/>
                <a:alpha val="98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Sheet2!$E$15:$E$20</c:f>
              <c:strCache>
                <c:ptCount val="5"/>
                <c:pt idx="0">
                  <c:v>Aviation</c:v>
                </c:pt>
                <c:pt idx="1">
                  <c:v>Complementary</c:v>
                </c:pt>
                <c:pt idx="2">
                  <c:v>Corporate</c:v>
                </c:pt>
                <c:pt idx="3">
                  <c:v>Offline</c:v>
                </c:pt>
                <c:pt idx="4">
                  <c:v>Online</c:v>
                </c:pt>
              </c:strCache>
            </c:strRef>
          </c:cat>
          <c:val>
            <c:numRef>
              <c:f>Sheet2!$F$15:$F$20</c:f>
              <c:numCache>
                <c:formatCode>_("$"* #,##0_);_("$"* \(#,##0\);_("$"* "-"??_);_(@_)</c:formatCode>
                <c:ptCount val="5"/>
                <c:pt idx="0">
                  <c:v>50504</c:v>
                </c:pt>
                <c:pt idx="1">
                  <c:v>2772.99</c:v>
                </c:pt>
                <c:pt idx="2">
                  <c:v>332364.07</c:v>
                </c:pt>
                <c:pt idx="3">
                  <c:v>2747958.96</c:v>
                </c:pt>
                <c:pt idx="4">
                  <c:v>8202503.6100000003</c:v>
                </c:pt>
              </c:numCache>
            </c:numRef>
          </c:val>
          <c:extLst>
            <c:ext xmlns:c16="http://schemas.microsoft.com/office/drawing/2014/chart" uri="{C3380CC4-5D6E-409C-BE32-E72D297353CC}">
              <c16:uniqueId val="{00000004-097E-40B2-AE73-DF7DF1A7A150}"/>
            </c:ext>
          </c:extLst>
        </c:ser>
        <c:dLbls>
          <c:showLegendKey val="0"/>
          <c:showVal val="0"/>
          <c:showCatName val="0"/>
          <c:showSerName val="0"/>
          <c:showPercent val="0"/>
          <c:showBubbleSize val="0"/>
        </c:dLbls>
        <c:gapWidth val="219"/>
        <c:axId val="714409264"/>
        <c:axId val="714411664"/>
      </c:barChart>
      <c:catAx>
        <c:axId val="714409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14411664"/>
        <c:crosses val="autoZero"/>
        <c:auto val="1"/>
        <c:lblAlgn val="ctr"/>
        <c:lblOffset val="100"/>
        <c:noMultiLvlLbl val="0"/>
      </c:catAx>
      <c:valAx>
        <c:axId val="714411664"/>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crossAx val="71440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Project.xlsx]Sheet2!priceadult</c:name>
    <c:fmtId val="23"/>
  </c:pivotSource>
  <c:chart>
    <c:title>
      <c:tx>
        <c:rich>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Average Room Price by num of Adults</a:t>
            </a:r>
          </a:p>
        </c:rich>
      </c:tx>
      <c:layout>
        <c:manualLayout>
          <c:xMode val="edge"/>
          <c:yMode val="edge"/>
          <c:x val="0.16668261615434563"/>
          <c:y val="2.842809426935134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Sheet2!$E$25:$E$29</c:f>
              <c:strCache>
                <c:ptCount val="4"/>
                <c:pt idx="0">
                  <c:v>1</c:v>
                </c:pt>
                <c:pt idx="1">
                  <c:v>2</c:v>
                </c:pt>
                <c:pt idx="2">
                  <c:v>3</c:v>
                </c:pt>
                <c:pt idx="3">
                  <c:v>4</c:v>
                </c:pt>
              </c:strCache>
            </c:strRef>
          </c:cat>
          <c:val>
            <c:numRef>
              <c:f>Sheet2!$F$25:$F$29</c:f>
              <c:numCache>
                <c:formatCode>_("$"* #,##0_);_("$"* \(#,##0\);_("$"* "-"??_);_(@_)</c:formatCode>
                <c:ptCount val="4"/>
                <c:pt idx="0">
                  <c:v>90.992520844189684</c:v>
                </c:pt>
                <c:pt idx="1">
                  <c:v>103.66767122762639</c:v>
                </c:pt>
                <c:pt idx="2">
                  <c:v>142.81625215889466</c:v>
                </c:pt>
                <c:pt idx="3">
                  <c:v>188.05250000000001</c:v>
                </c:pt>
              </c:numCache>
            </c:numRef>
          </c:val>
          <c:extLst>
            <c:ext xmlns:c16="http://schemas.microsoft.com/office/drawing/2014/chart" uri="{C3380CC4-5D6E-409C-BE32-E72D297353CC}">
              <c16:uniqueId val="{00000001-03FC-4105-926E-0EC1D7CA8B63}"/>
            </c:ext>
          </c:extLst>
        </c:ser>
        <c:dLbls>
          <c:dLblPos val="outEnd"/>
          <c:showLegendKey val="0"/>
          <c:showVal val="1"/>
          <c:showCatName val="0"/>
          <c:showSerName val="0"/>
          <c:showPercent val="0"/>
          <c:showBubbleSize val="0"/>
        </c:dLbls>
        <c:gapWidth val="219"/>
        <c:overlap val="-27"/>
        <c:axId val="374391967"/>
        <c:axId val="374386687"/>
      </c:barChart>
      <c:catAx>
        <c:axId val="37439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4386687"/>
        <c:crosses val="autoZero"/>
        <c:auto val="1"/>
        <c:lblAlgn val="ctr"/>
        <c:lblOffset val="100"/>
        <c:noMultiLvlLbl val="0"/>
      </c:catAx>
      <c:valAx>
        <c:axId val="3743866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7439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Project.xlsx]Sheet2!cancelrate</c:name>
    <c:fmtId val="48"/>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Booking Status Rate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overflow" horzOverflow="overflow" vert="horz" wrap="none" anchor="ctr" anchorCtr="1">
              <a:spAutoFit/>
            </a:bodyPr>
            <a:lstStyle/>
            <a:p>
              <a:pPr>
                <a:defRPr lang="en-US" sz="1050" b="1" i="0" u="none" strike="noStrike" kern="1200" baseline="0">
                  <a:ln>
                    <a:noFill/>
                  </a:ln>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pivotFmt>
      <c:pivotFmt>
        <c:idx val="6"/>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dLbl>
          <c:idx val="0"/>
          <c:tx>
            <c:rich>
              <a:bodyPr rot="0" spcFirstLastPara="1" vertOverflow="overflow" horzOverflow="overflow" vert="horz" wrap="none" anchor="ctr" anchorCtr="1">
                <a:spAutoFit/>
              </a:bodyPr>
              <a:lstStyle/>
              <a:p>
                <a:pPr>
                  <a:defRPr lang="en-US" sz="1050" b="1" i="0" u="none" strike="noStrike" kern="1200" baseline="0">
                    <a:ln>
                      <a:noFill/>
                    </a:ln>
                    <a:solidFill>
                      <a:schemeClr val="accent2">
                        <a:lumMod val="50000"/>
                      </a:schemeClr>
                    </a:solidFill>
                    <a:latin typeface="+mn-lt"/>
                    <a:ea typeface="+mn-ea"/>
                    <a:cs typeface="+mn-cs"/>
                  </a:defRPr>
                </a:pPr>
                <a:fld id="{833A7E10-C6C6-4724-8C17-218BF59ED5E4}" type="CATEGORYNAME">
                  <a:rPr lang="en-US">
                    <a:solidFill>
                      <a:schemeClr val="accent6">
                        <a:lumMod val="50000"/>
                      </a:schemeClr>
                    </a:solidFill>
                  </a:rPr>
                  <a:pPr>
                    <a:defRPr lang="en-US" sz="1050" b="1" i="0" u="none" strike="noStrike" kern="1200" baseline="0">
                      <a:ln>
                        <a:noFill/>
                      </a:ln>
                      <a:solidFill>
                        <a:schemeClr val="accent2">
                          <a:lumMod val="50000"/>
                        </a:schemeClr>
                      </a:solidFill>
                      <a:latin typeface="+mn-lt"/>
                      <a:ea typeface="+mn-ea"/>
                      <a:cs typeface="+mn-cs"/>
                    </a:defRPr>
                  </a:pPr>
                  <a:t>[CATEGORY NAME]</a:t>
                </a:fld>
                <a:endParaRPr lang="en-US" baseline="0">
                  <a:solidFill>
                    <a:schemeClr val="accent6">
                      <a:lumMod val="50000"/>
                    </a:schemeClr>
                  </a:solidFill>
                </a:endParaRPr>
              </a:p>
              <a:p>
                <a:pPr>
                  <a:defRPr lang="en-US" sz="1050" b="1" i="0" u="none" strike="noStrike" kern="1200" baseline="0">
                    <a:ln>
                      <a:noFill/>
                    </a:ln>
                    <a:solidFill>
                      <a:schemeClr val="accent2">
                        <a:lumMod val="50000"/>
                      </a:schemeClr>
                    </a:solidFill>
                    <a:latin typeface="+mn-lt"/>
                    <a:ea typeface="+mn-ea"/>
                    <a:cs typeface="+mn-cs"/>
                  </a:defRPr>
                </a:pPr>
                <a:fld id="{778B5904-A70D-4A48-8040-9C982E4D4B57}" type="VALUE">
                  <a:rPr lang="en-US">
                    <a:solidFill>
                      <a:schemeClr val="accent6">
                        <a:lumMod val="50000"/>
                      </a:schemeClr>
                    </a:solidFill>
                  </a:rPr>
                  <a:pPr>
                    <a:defRPr lang="en-US" sz="1050" b="1" i="0" u="none" strike="noStrike" kern="1200" baseline="0">
                      <a:ln>
                        <a:noFill/>
                      </a:ln>
                      <a:solidFill>
                        <a:schemeClr val="accent2">
                          <a:lumMod val="50000"/>
                        </a:schemeClr>
                      </a:solidFill>
                      <a:latin typeface="+mn-lt"/>
                      <a:ea typeface="+mn-ea"/>
                      <a:cs typeface="+mn-cs"/>
                    </a:defRPr>
                  </a:pPr>
                  <a:t>[VALUE]</a:t>
                </a:fld>
                <a:endParaRPr lang="en-US"/>
              </a:p>
            </c:rich>
          </c:tx>
          <c:spPr>
            <a:noFill/>
            <a:ln>
              <a:noFill/>
            </a:ln>
            <a:effectLst/>
          </c:sp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pieChart>
        <c:varyColors val="1"/>
        <c:ser>
          <c:idx val="0"/>
          <c:order val="0"/>
          <c:tx>
            <c:strRef>
              <c:f>Sheet2!$B$37</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EFF-4BF6-9F26-21E89CB0C103}"/>
              </c:ext>
            </c:extLst>
          </c:dPt>
          <c:dPt>
            <c:idx val="1"/>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EFF-4BF6-9F26-21E89CB0C103}"/>
              </c:ext>
            </c:extLst>
          </c:dPt>
          <c:dLbls>
            <c:dLbl>
              <c:idx val="1"/>
              <c:tx>
                <c:rich>
                  <a:bodyPr/>
                  <a:lstStyle/>
                  <a:p>
                    <a:fld id="{833A7E10-C6C6-4724-8C17-218BF59ED5E4}" type="CATEGORYNAME">
                      <a:rPr lang="en-US">
                        <a:solidFill>
                          <a:schemeClr val="accent6">
                            <a:lumMod val="50000"/>
                          </a:schemeClr>
                        </a:solidFill>
                      </a:rPr>
                      <a:pPr/>
                      <a:t>[CATEGORY NAME]</a:t>
                    </a:fld>
                    <a:endParaRPr lang="en-US" baseline="0">
                      <a:solidFill>
                        <a:schemeClr val="accent6">
                          <a:lumMod val="50000"/>
                        </a:schemeClr>
                      </a:solidFill>
                    </a:endParaRPr>
                  </a:p>
                  <a:p>
                    <a:fld id="{778B5904-A70D-4A48-8040-9C982E4D4B57}" type="VALUE">
                      <a:rPr lang="en-US">
                        <a:solidFill>
                          <a:schemeClr val="accent6">
                            <a:lumMod val="50000"/>
                          </a:schemeClr>
                        </a:solidFill>
                      </a:rPr>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FEFF-4BF6-9F26-21E89CB0C103}"/>
                </c:ext>
              </c:extLst>
            </c:dLbl>
            <c:spPr>
              <a:noFill/>
              <a:ln>
                <a:noFill/>
              </a:ln>
              <a:effectLst/>
            </c:spPr>
            <c:txPr>
              <a:bodyPr rot="0" spcFirstLastPara="1" vertOverflow="overflow" horzOverflow="overflow" vert="horz" wrap="none" anchor="ctr" anchorCtr="1">
                <a:spAutoFit/>
              </a:bodyPr>
              <a:lstStyle/>
              <a:p>
                <a:pPr>
                  <a:defRPr lang="en-US" sz="1050" b="1" i="0" u="none" strike="noStrike" kern="1200" baseline="0">
                    <a:ln>
                      <a:noFill/>
                    </a:ln>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Sheet2!$A$38:$A$40</c:f>
              <c:strCache>
                <c:ptCount val="2"/>
                <c:pt idx="0">
                  <c:v>Canceled</c:v>
                </c:pt>
                <c:pt idx="1">
                  <c:v>Not_Canceled</c:v>
                </c:pt>
              </c:strCache>
            </c:strRef>
          </c:cat>
          <c:val>
            <c:numRef>
              <c:f>Sheet2!$B$38:$B$40</c:f>
              <c:numCache>
                <c:formatCode>0.00%</c:formatCode>
                <c:ptCount val="2"/>
                <c:pt idx="0">
                  <c:v>0.32777747116286771</c:v>
                </c:pt>
                <c:pt idx="1">
                  <c:v>0.67222252883713229</c:v>
                </c:pt>
              </c:numCache>
            </c:numRef>
          </c:val>
          <c:extLst>
            <c:ext xmlns:c16="http://schemas.microsoft.com/office/drawing/2014/chart" uri="{C3380CC4-5D6E-409C-BE32-E72D297353CC}">
              <c16:uniqueId val="{00000005-8521-4180-8399-EC24AEBA915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Project.xlsx]Sheet2!PivotTable10</c:name>
    <c:fmtId val="56"/>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sz="1200" b="1">
                <a:solidFill>
                  <a:schemeClr val="tx1"/>
                </a:solidFill>
              </a:rPr>
              <a:t>Cancellation Rate per Room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Sheet2!$E$38:$E$45</c:f>
              <c:strCache>
                <c:ptCount val="7"/>
                <c:pt idx="0">
                  <c:v>Room_Type 6</c:v>
                </c:pt>
                <c:pt idx="1">
                  <c:v>Room_Type 4</c:v>
                </c:pt>
                <c:pt idx="2">
                  <c:v>Room_Type 2</c:v>
                </c:pt>
                <c:pt idx="3">
                  <c:v>Room_Type 1</c:v>
                </c:pt>
                <c:pt idx="4">
                  <c:v>Room_Type 3</c:v>
                </c:pt>
                <c:pt idx="5">
                  <c:v>Room_Type 5</c:v>
                </c:pt>
                <c:pt idx="6">
                  <c:v>Room_Type 7</c:v>
                </c:pt>
              </c:strCache>
            </c:strRef>
          </c:cat>
          <c:val>
            <c:numRef>
              <c:f>Sheet2!$F$38:$F$45</c:f>
              <c:numCache>
                <c:formatCode>0.0%</c:formatCode>
                <c:ptCount val="7"/>
                <c:pt idx="0">
                  <c:v>0.42116182572614108</c:v>
                </c:pt>
                <c:pt idx="1">
                  <c:v>0.34187469003141013</c:v>
                </c:pt>
                <c:pt idx="2">
                  <c:v>0.32947976878612717</c:v>
                </c:pt>
                <c:pt idx="3">
                  <c:v>0.32257605408290341</c:v>
                </c:pt>
                <c:pt idx="4">
                  <c:v>0.2857142857142857</c:v>
                </c:pt>
                <c:pt idx="5">
                  <c:v>0.27376425855513309</c:v>
                </c:pt>
                <c:pt idx="6">
                  <c:v>0.22784810126582278</c:v>
                </c:pt>
              </c:numCache>
            </c:numRef>
          </c:val>
          <c:extLst>
            <c:ext xmlns:c16="http://schemas.microsoft.com/office/drawing/2014/chart" uri="{C3380CC4-5D6E-409C-BE32-E72D297353CC}">
              <c16:uniqueId val="{00000001-B875-40FE-B3E5-0AD86F8C4804}"/>
            </c:ext>
          </c:extLst>
        </c:ser>
        <c:dLbls>
          <c:showLegendKey val="0"/>
          <c:showVal val="0"/>
          <c:showCatName val="0"/>
          <c:showSerName val="0"/>
          <c:showPercent val="0"/>
          <c:showBubbleSize val="0"/>
        </c:dLbls>
        <c:gapWidth val="219"/>
        <c:overlap val="-27"/>
        <c:axId val="250560415"/>
        <c:axId val="250561855"/>
      </c:barChart>
      <c:catAx>
        <c:axId val="25056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61855"/>
        <c:crosses val="autoZero"/>
        <c:auto val="1"/>
        <c:lblAlgn val="ctr"/>
        <c:lblOffset val="100"/>
        <c:noMultiLvlLbl val="0"/>
      </c:catAx>
      <c:valAx>
        <c:axId val="2505618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56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050" b="1">
                <a:solidFill>
                  <a:schemeClr val="tx1"/>
                </a:solidFill>
              </a:rPr>
              <a:t>Correlation between Leed Time and Calcellation Rate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2">
                  <a:lumMod val="50000"/>
                </a:schemeClr>
              </a:solidFill>
              <a:ln w="9525">
                <a:noFill/>
              </a:ln>
              <a:effectLst/>
            </c:spPr>
          </c:marker>
          <c:xVal>
            <c:numRef>
              <c:f>Sheet2!$D$52:$D$403</c:f>
              <c:numCache>
                <c:formatCode>General</c:formatCode>
                <c:ptCount val="35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313</c:v>
                </c:pt>
                <c:pt idx="313">
                  <c:v>314</c:v>
                </c:pt>
                <c:pt idx="314">
                  <c:v>315</c:v>
                </c:pt>
                <c:pt idx="315">
                  <c:v>317</c:v>
                </c:pt>
                <c:pt idx="316">
                  <c:v>318</c:v>
                </c:pt>
                <c:pt idx="317">
                  <c:v>319</c:v>
                </c:pt>
                <c:pt idx="318">
                  <c:v>320</c:v>
                </c:pt>
                <c:pt idx="319">
                  <c:v>322</c:v>
                </c:pt>
                <c:pt idx="320">
                  <c:v>323</c:v>
                </c:pt>
                <c:pt idx="321">
                  <c:v>324</c:v>
                </c:pt>
                <c:pt idx="322">
                  <c:v>325</c:v>
                </c:pt>
                <c:pt idx="323">
                  <c:v>326</c:v>
                </c:pt>
                <c:pt idx="324">
                  <c:v>327</c:v>
                </c:pt>
                <c:pt idx="325">
                  <c:v>328</c:v>
                </c:pt>
                <c:pt idx="326">
                  <c:v>330</c:v>
                </c:pt>
                <c:pt idx="327">
                  <c:v>331</c:v>
                </c:pt>
                <c:pt idx="328">
                  <c:v>332</c:v>
                </c:pt>
                <c:pt idx="329">
                  <c:v>333</c:v>
                </c:pt>
                <c:pt idx="330">
                  <c:v>335</c:v>
                </c:pt>
                <c:pt idx="331">
                  <c:v>336</c:v>
                </c:pt>
                <c:pt idx="332">
                  <c:v>338</c:v>
                </c:pt>
                <c:pt idx="333">
                  <c:v>341</c:v>
                </c:pt>
                <c:pt idx="334">
                  <c:v>345</c:v>
                </c:pt>
                <c:pt idx="335">
                  <c:v>346</c:v>
                </c:pt>
                <c:pt idx="336">
                  <c:v>348</c:v>
                </c:pt>
                <c:pt idx="337">
                  <c:v>349</c:v>
                </c:pt>
                <c:pt idx="338">
                  <c:v>350</c:v>
                </c:pt>
                <c:pt idx="339">
                  <c:v>351</c:v>
                </c:pt>
                <c:pt idx="340">
                  <c:v>352</c:v>
                </c:pt>
                <c:pt idx="341">
                  <c:v>353</c:v>
                </c:pt>
                <c:pt idx="342">
                  <c:v>355</c:v>
                </c:pt>
                <c:pt idx="343">
                  <c:v>359</c:v>
                </c:pt>
                <c:pt idx="344">
                  <c:v>361</c:v>
                </c:pt>
                <c:pt idx="345">
                  <c:v>372</c:v>
                </c:pt>
                <c:pt idx="346">
                  <c:v>377</c:v>
                </c:pt>
                <c:pt idx="347">
                  <c:v>381</c:v>
                </c:pt>
                <c:pt idx="348">
                  <c:v>386</c:v>
                </c:pt>
                <c:pt idx="349">
                  <c:v>418</c:v>
                </c:pt>
                <c:pt idx="350">
                  <c:v>433</c:v>
                </c:pt>
                <c:pt idx="351">
                  <c:v>443</c:v>
                </c:pt>
              </c:numCache>
            </c:numRef>
          </c:xVal>
          <c:yVal>
            <c:numRef>
              <c:f>Sheet2!$E$52:$E$403</c:f>
              <c:numCache>
                <c:formatCode>0%</c:formatCode>
                <c:ptCount val="352"/>
                <c:pt idx="0">
                  <c:v>5.2509652509652512E-2</c:v>
                </c:pt>
                <c:pt idx="1">
                  <c:v>0.1021355617455896</c:v>
                </c:pt>
                <c:pt idx="2">
                  <c:v>5.909797822706065E-2</c:v>
                </c:pt>
                <c:pt idx="3">
                  <c:v>9.1054313099041537E-2</c:v>
                </c:pt>
                <c:pt idx="4">
                  <c:v>9.8883572567783087E-2</c:v>
                </c:pt>
                <c:pt idx="5">
                  <c:v>0.1317157712305026</c:v>
                </c:pt>
                <c:pt idx="6">
                  <c:v>0.10404624277456648</c:v>
                </c:pt>
                <c:pt idx="7">
                  <c:v>0.11502347417840375</c:v>
                </c:pt>
                <c:pt idx="8">
                  <c:v>0.12155963302752294</c:v>
                </c:pt>
                <c:pt idx="9">
                  <c:v>0.14457831325301204</c:v>
                </c:pt>
                <c:pt idx="10">
                  <c:v>0.22082018927444794</c:v>
                </c:pt>
                <c:pt idx="11">
                  <c:v>0.23989218328840969</c:v>
                </c:pt>
                <c:pt idx="12">
                  <c:v>0.13834951456310679</c:v>
                </c:pt>
                <c:pt idx="13">
                  <c:v>0.10942249240121581</c:v>
                </c:pt>
                <c:pt idx="14">
                  <c:v>0.14583333333333334</c:v>
                </c:pt>
                <c:pt idx="15">
                  <c:v>0.21212121212121213</c:v>
                </c:pt>
                <c:pt idx="16">
                  <c:v>0.16078431372549021</c:v>
                </c:pt>
                <c:pt idx="17">
                  <c:v>0.2013888888888889</c:v>
                </c:pt>
                <c:pt idx="18">
                  <c:v>0.22185430463576158</c:v>
                </c:pt>
                <c:pt idx="19">
                  <c:v>0.19936708860759494</c:v>
                </c:pt>
                <c:pt idx="20">
                  <c:v>0.15573770491803279</c:v>
                </c:pt>
                <c:pt idx="21">
                  <c:v>0.26495726495726496</c:v>
                </c:pt>
                <c:pt idx="22">
                  <c:v>0.152</c:v>
                </c:pt>
                <c:pt idx="23">
                  <c:v>0.2361111111111111</c:v>
                </c:pt>
                <c:pt idx="24">
                  <c:v>0.17194570135746606</c:v>
                </c:pt>
                <c:pt idx="25">
                  <c:v>0.22842639593908629</c:v>
                </c:pt>
                <c:pt idx="26">
                  <c:v>0.27102803738317754</c:v>
                </c:pt>
                <c:pt idx="27">
                  <c:v>0.22624434389140272</c:v>
                </c:pt>
                <c:pt idx="28">
                  <c:v>0.25954198473282442</c:v>
                </c:pt>
                <c:pt idx="29">
                  <c:v>0.18775510204081633</c:v>
                </c:pt>
                <c:pt idx="30">
                  <c:v>0.20077220077220076</c:v>
                </c:pt>
                <c:pt idx="31">
                  <c:v>0.2834008097165992</c:v>
                </c:pt>
                <c:pt idx="32">
                  <c:v>0.20848056537102475</c:v>
                </c:pt>
                <c:pt idx="33">
                  <c:v>0.2576419213973799</c:v>
                </c:pt>
                <c:pt idx="34">
                  <c:v>0.33471074380165289</c:v>
                </c:pt>
                <c:pt idx="35">
                  <c:v>0.2509505703422053</c:v>
                </c:pt>
                <c:pt idx="36">
                  <c:v>0.24710424710424711</c:v>
                </c:pt>
                <c:pt idx="37">
                  <c:v>0.1394658753709199</c:v>
                </c:pt>
                <c:pt idx="38">
                  <c:v>0.32571428571428573</c:v>
                </c:pt>
                <c:pt idx="39">
                  <c:v>0.1317365269461078</c:v>
                </c:pt>
                <c:pt idx="40">
                  <c:v>0.22943722943722944</c:v>
                </c:pt>
                <c:pt idx="41">
                  <c:v>0.13761467889908258</c:v>
                </c:pt>
                <c:pt idx="42">
                  <c:v>0.22352941176470589</c:v>
                </c:pt>
                <c:pt idx="43">
                  <c:v>0.22699386503067484</c:v>
                </c:pt>
                <c:pt idx="44">
                  <c:v>0.21008403361344538</c:v>
                </c:pt>
                <c:pt idx="45">
                  <c:v>0.27472527472527475</c:v>
                </c:pt>
                <c:pt idx="46">
                  <c:v>0.22981366459627328</c:v>
                </c:pt>
                <c:pt idx="47">
                  <c:v>0.23469387755102042</c:v>
                </c:pt>
                <c:pt idx="48">
                  <c:v>0.19871794871794871</c:v>
                </c:pt>
                <c:pt idx="49">
                  <c:v>0.31413612565445026</c:v>
                </c:pt>
                <c:pt idx="50">
                  <c:v>0.32544378698224852</c:v>
                </c:pt>
                <c:pt idx="51">
                  <c:v>0.2781954887218045</c:v>
                </c:pt>
                <c:pt idx="52">
                  <c:v>0.323943661971831</c:v>
                </c:pt>
                <c:pt idx="53">
                  <c:v>0.19767441860465115</c:v>
                </c:pt>
                <c:pt idx="54">
                  <c:v>0.27127659574468083</c:v>
                </c:pt>
                <c:pt idx="55">
                  <c:v>0.17727272727272728</c:v>
                </c:pt>
                <c:pt idx="56">
                  <c:v>0.19858156028368795</c:v>
                </c:pt>
                <c:pt idx="57">
                  <c:v>0.22660098522167488</c:v>
                </c:pt>
                <c:pt idx="58">
                  <c:v>0.21935483870967742</c:v>
                </c:pt>
                <c:pt idx="59">
                  <c:v>0.22674418604651161</c:v>
                </c:pt>
                <c:pt idx="60">
                  <c:v>0.32978723404255317</c:v>
                </c:pt>
                <c:pt idx="61">
                  <c:v>0.26874999999999999</c:v>
                </c:pt>
                <c:pt idx="62">
                  <c:v>0.25</c:v>
                </c:pt>
                <c:pt idx="63">
                  <c:v>0.26136363636363635</c:v>
                </c:pt>
                <c:pt idx="64">
                  <c:v>0.29107981220657275</c:v>
                </c:pt>
                <c:pt idx="65">
                  <c:v>0.24657534246575341</c:v>
                </c:pt>
                <c:pt idx="66">
                  <c:v>0.31612903225806449</c:v>
                </c:pt>
                <c:pt idx="67">
                  <c:v>0.224</c:v>
                </c:pt>
                <c:pt idx="68">
                  <c:v>0.2822085889570552</c:v>
                </c:pt>
                <c:pt idx="69">
                  <c:v>0.53266331658291455</c:v>
                </c:pt>
                <c:pt idx="70">
                  <c:v>0.27777777777777779</c:v>
                </c:pt>
                <c:pt idx="71">
                  <c:v>0.14624505928853754</c:v>
                </c:pt>
                <c:pt idx="72">
                  <c:v>0.33333333333333331</c:v>
                </c:pt>
                <c:pt idx="73">
                  <c:v>0.30344827586206896</c:v>
                </c:pt>
                <c:pt idx="74">
                  <c:v>0.10699588477366255</c:v>
                </c:pt>
                <c:pt idx="75">
                  <c:v>0.44736842105263158</c:v>
                </c:pt>
                <c:pt idx="76">
                  <c:v>0.34108527131782945</c:v>
                </c:pt>
                <c:pt idx="77">
                  <c:v>0.2711864406779661</c:v>
                </c:pt>
                <c:pt idx="78">
                  <c:v>0.39130434782608697</c:v>
                </c:pt>
                <c:pt idx="79">
                  <c:v>0.28467153284671531</c:v>
                </c:pt>
                <c:pt idx="80">
                  <c:v>0.24096385542168675</c:v>
                </c:pt>
                <c:pt idx="81">
                  <c:v>0.42105263157894735</c:v>
                </c:pt>
                <c:pt idx="82">
                  <c:v>0.31481481481481483</c:v>
                </c:pt>
                <c:pt idx="83">
                  <c:v>0.14285714285714285</c:v>
                </c:pt>
                <c:pt idx="84">
                  <c:v>0.25263157894736843</c:v>
                </c:pt>
                <c:pt idx="85">
                  <c:v>0.3032258064516129</c:v>
                </c:pt>
                <c:pt idx="86">
                  <c:v>0.18848167539267016</c:v>
                </c:pt>
                <c:pt idx="87">
                  <c:v>0.32539682539682541</c:v>
                </c:pt>
                <c:pt idx="88">
                  <c:v>0.22297297297297297</c:v>
                </c:pt>
                <c:pt idx="89">
                  <c:v>0.25</c:v>
                </c:pt>
                <c:pt idx="90">
                  <c:v>0.25510204081632654</c:v>
                </c:pt>
                <c:pt idx="91">
                  <c:v>0.34351145038167941</c:v>
                </c:pt>
                <c:pt idx="92">
                  <c:v>0.32846715328467152</c:v>
                </c:pt>
                <c:pt idx="93">
                  <c:v>0.42727272727272725</c:v>
                </c:pt>
                <c:pt idx="94">
                  <c:v>0.35555555555555557</c:v>
                </c:pt>
                <c:pt idx="95">
                  <c:v>0.31531531531531531</c:v>
                </c:pt>
                <c:pt idx="96">
                  <c:v>0.35897435897435898</c:v>
                </c:pt>
                <c:pt idx="97">
                  <c:v>0.25882352941176473</c:v>
                </c:pt>
                <c:pt idx="98">
                  <c:v>0.2857142857142857</c:v>
                </c:pt>
                <c:pt idx="99">
                  <c:v>0.39506172839506171</c:v>
                </c:pt>
                <c:pt idx="100">
                  <c:v>0.4</c:v>
                </c:pt>
                <c:pt idx="101">
                  <c:v>0.47115384615384615</c:v>
                </c:pt>
                <c:pt idx="102">
                  <c:v>0.4642857142857143</c:v>
                </c:pt>
                <c:pt idx="103">
                  <c:v>0.59195402298850575</c:v>
                </c:pt>
                <c:pt idx="104">
                  <c:v>0.40517241379310343</c:v>
                </c:pt>
                <c:pt idx="105">
                  <c:v>0.63313609467455623</c:v>
                </c:pt>
                <c:pt idx="106">
                  <c:v>0.5</c:v>
                </c:pt>
                <c:pt idx="107">
                  <c:v>0.32653061224489793</c:v>
                </c:pt>
                <c:pt idx="108">
                  <c:v>0.2857142857142857</c:v>
                </c:pt>
                <c:pt idx="109">
                  <c:v>0.32710280373831774</c:v>
                </c:pt>
                <c:pt idx="110">
                  <c:v>0.375</c:v>
                </c:pt>
                <c:pt idx="111">
                  <c:v>0.40404040404040403</c:v>
                </c:pt>
                <c:pt idx="112">
                  <c:v>0.27835051546391754</c:v>
                </c:pt>
                <c:pt idx="113">
                  <c:v>0.61599999999999999</c:v>
                </c:pt>
                <c:pt idx="114">
                  <c:v>0.54166666666666663</c:v>
                </c:pt>
                <c:pt idx="115">
                  <c:v>0.2982456140350877</c:v>
                </c:pt>
                <c:pt idx="116">
                  <c:v>0.50704225352112675</c:v>
                </c:pt>
                <c:pt idx="117">
                  <c:v>0.34905660377358488</c:v>
                </c:pt>
                <c:pt idx="118">
                  <c:v>0.16891891891891891</c:v>
                </c:pt>
                <c:pt idx="119">
                  <c:v>0.2978723404255319</c:v>
                </c:pt>
                <c:pt idx="120">
                  <c:v>0.42857142857142855</c:v>
                </c:pt>
                <c:pt idx="121">
                  <c:v>0.43037974683544306</c:v>
                </c:pt>
                <c:pt idx="122">
                  <c:v>0.25</c:v>
                </c:pt>
                <c:pt idx="123">
                  <c:v>0.50819672131147542</c:v>
                </c:pt>
                <c:pt idx="124">
                  <c:v>0.40404040404040403</c:v>
                </c:pt>
                <c:pt idx="125">
                  <c:v>0.29850746268656714</c:v>
                </c:pt>
                <c:pt idx="126">
                  <c:v>0.30158730158730157</c:v>
                </c:pt>
                <c:pt idx="127">
                  <c:v>0.30136986301369861</c:v>
                </c:pt>
                <c:pt idx="128">
                  <c:v>0.41428571428571431</c:v>
                </c:pt>
                <c:pt idx="129">
                  <c:v>0.328125</c:v>
                </c:pt>
                <c:pt idx="130">
                  <c:v>0.34831460674157305</c:v>
                </c:pt>
                <c:pt idx="131">
                  <c:v>0.52325581395348841</c:v>
                </c:pt>
                <c:pt idx="132">
                  <c:v>0.29166666666666669</c:v>
                </c:pt>
                <c:pt idx="133">
                  <c:v>0.34782608695652173</c:v>
                </c:pt>
                <c:pt idx="134">
                  <c:v>0.28421052631578947</c:v>
                </c:pt>
                <c:pt idx="135">
                  <c:v>0.35483870967741937</c:v>
                </c:pt>
                <c:pt idx="136">
                  <c:v>0.45283018867924529</c:v>
                </c:pt>
                <c:pt idx="137">
                  <c:v>0.30909090909090908</c:v>
                </c:pt>
                <c:pt idx="138">
                  <c:v>0.36986301369863012</c:v>
                </c:pt>
                <c:pt idx="139">
                  <c:v>0.52083333333333337</c:v>
                </c:pt>
                <c:pt idx="140">
                  <c:v>0.17460317460317459</c:v>
                </c:pt>
                <c:pt idx="141">
                  <c:v>0.16981132075471697</c:v>
                </c:pt>
                <c:pt idx="142">
                  <c:v>0.359375</c:v>
                </c:pt>
                <c:pt idx="143">
                  <c:v>0.29166666666666669</c:v>
                </c:pt>
                <c:pt idx="144">
                  <c:v>0.42424242424242425</c:v>
                </c:pt>
                <c:pt idx="145">
                  <c:v>0.23711340206185566</c:v>
                </c:pt>
                <c:pt idx="146">
                  <c:v>0.48051948051948051</c:v>
                </c:pt>
                <c:pt idx="147">
                  <c:v>0.44444444444444442</c:v>
                </c:pt>
                <c:pt idx="148">
                  <c:v>0.29545454545454547</c:v>
                </c:pt>
                <c:pt idx="149">
                  <c:v>0.47619047619047616</c:v>
                </c:pt>
                <c:pt idx="150">
                  <c:v>0.20689655172413793</c:v>
                </c:pt>
                <c:pt idx="151">
                  <c:v>0.34586466165413532</c:v>
                </c:pt>
                <c:pt idx="152">
                  <c:v>0.64150943396226412</c:v>
                </c:pt>
                <c:pt idx="153">
                  <c:v>0.7</c:v>
                </c:pt>
                <c:pt idx="154">
                  <c:v>0.58974358974358976</c:v>
                </c:pt>
                <c:pt idx="155">
                  <c:v>0.78947368421052633</c:v>
                </c:pt>
                <c:pt idx="156">
                  <c:v>0.74137931034482762</c:v>
                </c:pt>
                <c:pt idx="157">
                  <c:v>0.676056338028169</c:v>
                </c:pt>
                <c:pt idx="158">
                  <c:v>0.71111111111111114</c:v>
                </c:pt>
                <c:pt idx="159">
                  <c:v>0.51960784313725494</c:v>
                </c:pt>
                <c:pt idx="160">
                  <c:v>0.68571428571428572</c:v>
                </c:pt>
                <c:pt idx="161">
                  <c:v>0.77011494252873558</c:v>
                </c:pt>
                <c:pt idx="162">
                  <c:v>0.63013698630136983</c:v>
                </c:pt>
                <c:pt idx="163">
                  <c:v>0.71764705882352942</c:v>
                </c:pt>
                <c:pt idx="164">
                  <c:v>0.30069930069930068</c:v>
                </c:pt>
                <c:pt idx="165">
                  <c:v>0.74193548387096775</c:v>
                </c:pt>
                <c:pt idx="166">
                  <c:v>0.86524822695035464</c:v>
                </c:pt>
                <c:pt idx="167">
                  <c:v>0.75</c:v>
                </c:pt>
                <c:pt idx="168">
                  <c:v>0.81818181818181823</c:v>
                </c:pt>
                <c:pt idx="169">
                  <c:v>0.70370370370370372</c:v>
                </c:pt>
                <c:pt idx="170">
                  <c:v>0.56756756756756754</c:v>
                </c:pt>
                <c:pt idx="171">
                  <c:v>0.7857142857142857</c:v>
                </c:pt>
                <c:pt idx="172">
                  <c:v>0.73015873015873012</c:v>
                </c:pt>
                <c:pt idx="173">
                  <c:v>0.67567567567567566</c:v>
                </c:pt>
                <c:pt idx="174">
                  <c:v>0.77611940298507465</c:v>
                </c:pt>
                <c:pt idx="175">
                  <c:v>0.62222222222222223</c:v>
                </c:pt>
                <c:pt idx="176">
                  <c:v>0.82857142857142863</c:v>
                </c:pt>
                <c:pt idx="177">
                  <c:v>0.68965517241379315</c:v>
                </c:pt>
                <c:pt idx="178">
                  <c:v>0.76595744680851063</c:v>
                </c:pt>
                <c:pt idx="179">
                  <c:v>0.70666666666666667</c:v>
                </c:pt>
                <c:pt idx="180">
                  <c:v>0.65600000000000003</c:v>
                </c:pt>
                <c:pt idx="181">
                  <c:v>0.93333333333333335</c:v>
                </c:pt>
                <c:pt idx="182">
                  <c:v>0.86486486486486491</c:v>
                </c:pt>
                <c:pt idx="183">
                  <c:v>0.9285714285714286</c:v>
                </c:pt>
                <c:pt idx="184">
                  <c:v>0.78333333333333333</c:v>
                </c:pt>
                <c:pt idx="185">
                  <c:v>0.71153846153846156</c:v>
                </c:pt>
                <c:pt idx="186">
                  <c:v>0.66666666666666663</c:v>
                </c:pt>
                <c:pt idx="187">
                  <c:v>0.75</c:v>
                </c:pt>
                <c:pt idx="188">
                  <c:v>0.92810457516339873</c:v>
                </c:pt>
                <c:pt idx="189">
                  <c:v>0.48936170212765956</c:v>
                </c:pt>
                <c:pt idx="190">
                  <c:v>0.66666666666666663</c:v>
                </c:pt>
                <c:pt idx="191">
                  <c:v>0.78260869565217395</c:v>
                </c:pt>
                <c:pt idx="192">
                  <c:v>0.30666666666666664</c:v>
                </c:pt>
                <c:pt idx="193">
                  <c:v>0.84269662921348309</c:v>
                </c:pt>
                <c:pt idx="194">
                  <c:v>0.84</c:v>
                </c:pt>
                <c:pt idx="195">
                  <c:v>0.68627450980392157</c:v>
                </c:pt>
                <c:pt idx="196">
                  <c:v>0.48936170212765956</c:v>
                </c:pt>
                <c:pt idx="197">
                  <c:v>0.54285714285714282</c:v>
                </c:pt>
                <c:pt idx="198">
                  <c:v>0.7</c:v>
                </c:pt>
                <c:pt idx="199">
                  <c:v>0.75</c:v>
                </c:pt>
                <c:pt idx="200">
                  <c:v>0.6</c:v>
                </c:pt>
                <c:pt idx="201">
                  <c:v>0.73333333333333328</c:v>
                </c:pt>
                <c:pt idx="202">
                  <c:v>0.8</c:v>
                </c:pt>
                <c:pt idx="203">
                  <c:v>0.55555555555555558</c:v>
                </c:pt>
                <c:pt idx="204">
                  <c:v>0.57377049180327866</c:v>
                </c:pt>
                <c:pt idx="205">
                  <c:v>0.8666666666666667</c:v>
                </c:pt>
                <c:pt idx="206">
                  <c:v>0.8928571428571429</c:v>
                </c:pt>
                <c:pt idx="207">
                  <c:v>0.39583333333333331</c:v>
                </c:pt>
                <c:pt idx="208">
                  <c:v>0.72222222222222221</c:v>
                </c:pt>
                <c:pt idx="209">
                  <c:v>0.68</c:v>
                </c:pt>
                <c:pt idx="210">
                  <c:v>0.48333333333333334</c:v>
                </c:pt>
                <c:pt idx="211">
                  <c:v>0.98461538461538467</c:v>
                </c:pt>
                <c:pt idx="212">
                  <c:v>0.5714285714285714</c:v>
                </c:pt>
                <c:pt idx="213">
                  <c:v>0.89010989010989006</c:v>
                </c:pt>
                <c:pt idx="214">
                  <c:v>0.61904761904761907</c:v>
                </c:pt>
                <c:pt idx="215">
                  <c:v>0.7142857142857143</c:v>
                </c:pt>
                <c:pt idx="216">
                  <c:v>0.5625</c:v>
                </c:pt>
                <c:pt idx="217">
                  <c:v>0.66666666666666663</c:v>
                </c:pt>
                <c:pt idx="218">
                  <c:v>0.92307692307692313</c:v>
                </c:pt>
                <c:pt idx="219">
                  <c:v>0.42028985507246375</c:v>
                </c:pt>
                <c:pt idx="220">
                  <c:v>0.8571428571428571</c:v>
                </c:pt>
                <c:pt idx="221">
                  <c:v>0.25301204819277107</c:v>
                </c:pt>
                <c:pt idx="222">
                  <c:v>0.66666666666666663</c:v>
                </c:pt>
                <c:pt idx="223">
                  <c:v>0.75</c:v>
                </c:pt>
                <c:pt idx="224">
                  <c:v>0.41666666666666669</c:v>
                </c:pt>
                <c:pt idx="225">
                  <c:v>0.84210526315789469</c:v>
                </c:pt>
                <c:pt idx="226">
                  <c:v>0.4</c:v>
                </c:pt>
                <c:pt idx="227">
                  <c:v>0.66666666666666663</c:v>
                </c:pt>
                <c:pt idx="228">
                  <c:v>0.76923076923076927</c:v>
                </c:pt>
                <c:pt idx="229">
                  <c:v>0.85185185185185186</c:v>
                </c:pt>
                <c:pt idx="230">
                  <c:v>0.73170731707317072</c:v>
                </c:pt>
                <c:pt idx="231">
                  <c:v>0.5625</c:v>
                </c:pt>
                <c:pt idx="232">
                  <c:v>0.6</c:v>
                </c:pt>
                <c:pt idx="233">
                  <c:v>1</c:v>
                </c:pt>
                <c:pt idx="234">
                  <c:v>0.8571428571428571</c:v>
                </c:pt>
                <c:pt idx="235">
                  <c:v>0.90909090909090906</c:v>
                </c:pt>
                <c:pt idx="236">
                  <c:v>0.72727272727272729</c:v>
                </c:pt>
                <c:pt idx="237">
                  <c:v>0.80769230769230771</c:v>
                </c:pt>
                <c:pt idx="238">
                  <c:v>0.70833333333333337</c:v>
                </c:pt>
                <c:pt idx="239">
                  <c:v>0.93548387096774188</c:v>
                </c:pt>
                <c:pt idx="240">
                  <c:v>0.8</c:v>
                </c:pt>
                <c:pt idx="241">
                  <c:v>0.5714285714285714</c:v>
                </c:pt>
                <c:pt idx="242">
                  <c:v>0.75</c:v>
                </c:pt>
                <c:pt idx="243">
                  <c:v>0.69230769230769229</c:v>
                </c:pt>
                <c:pt idx="244">
                  <c:v>0.70588235294117652</c:v>
                </c:pt>
                <c:pt idx="245">
                  <c:v>0.97368421052631582</c:v>
                </c:pt>
                <c:pt idx="246">
                  <c:v>0.54545454545454541</c:v>
                </c:pt>
                <c:pt idx="247">
                  <c:v>0.85185185185185186</c:v>
                </c:pt>
                <c:pt idx="248">
                  <c:v>0.45454545454545453</c:v>
                </c:pt>
                <c:pt idx="249">
                  <c:v>0.7142857142857143</c:v>
                </c:pt>
                <c:pt idx="250">
                  <c:v>0.9285714285714286</c:v>
                </c:pt>
                <c:pt idx="251">
                  <c:v>0.63636363636363635</c:v>
                </c:pt>
                <c:pt idx="252">
                  <c:v>0.76470588235294112</c:v>
                </c:pt>
                <c:pt idx="253">
                  <c:v>0.75</c:v>
                </c:pt>
                <c:pt idx="254">
                  <c:v>0.82352941176470584</c:v>
                </c:pt>
                <c:pt idx="255">
                  <c:v>0.63636363636363635</c:v>
                </c:pt>
                <c:pt idx="256">
                  <c:v>0.64347826086956517</c:v>
                </c:pt>
                <c:pt idx="257">
                  <c:v>0.76470588235294112</c:v>
                </c:pt>
                <c:pt idx="258">
                  <c:v>0.88235294117647056</c:v>
                </c:pt>
                <c:pt idx="259">
                  <c:v>0.69696969696969702</c:v>
                </c:pt>
                <c:pt idx="260">
                  <c:v>0.46666666666666667</c:v>
                </c:pt>
                <c:pt idx="261">
                  <c:v>0.75</c:v>
                </c:pt>
                <c:pt idx="262">
                  <c:v>0.88888888888888884</c:v>
                </c:pt>
                <c:pt idx="263">
                  <c:v>0.62790697674418605</c:v>
                </c:pt>
                <c:pt idx="264">
                  <c:v>1</c:v>
                </c:pt>
                <c:pt idx="265">
                  <c:v>0.83333333333333337</c:v>
                </c:pt>
                <c:pt idx="266">
                  <c:v>0.30769230769230771</c:v>
                </c:pt>
                <c:pt idx="267">
                  <c:v>0.88888888888888884</c:v>
                </c:pt>
                <c:pt idx="268">
                  <c:v>0.61290322580645162</c:v>
                </c:pt>
                <c:pt idx="269">
                  <c:v>9.0909090909090912E-2</c:v>
                </c:pt>
                <c:pt idx="270">
                  <c:v>0.54166666666666663</c:v>
                </c:pt>
                <c:pt idx="271">
                  <c:v>0.64516129032258063</c:v>
                </c:pt>
                <c:pt idx="272">
                  <c:v>0.75</c:v>
                </c:pt>
                <c:pt idx="273">
                  <c:v>0.7927927927927928</c:v>
                </c:pt>
                <c:pt idx="274">
                  <c:v>0.66666666666666663</c:v>
                </c:pt>
                <c:pt idx="275">
                  <c:v>0.98947368421052628</c:v>
                </c:pt>
                <c:pt idx="276">
                  <c:v>0.76666666666666672</c:v>
                </c:pt>
                <c:pt idx="277">
                  <c:v>0.40740740740740738</c:v>
                </c:pt>
                <c:pt idx="278">
                  <c:v>0.6</c:v>
                </c:pt>
                <c:pt idx="279">
                  <c:v>0.89830508474576276</c:v>
                </c:pt>
                <c:pt idx="280">
                  <c:v>1</c:v>
                </c:pt>
                <c:pt idx="281">
                  <c:v>0.8571428571428571</c:v>
                </c:pt>
                <c:pt idx="282">
                  <c:v>0.15</c:v>
                </c:pt>
                <c:pt idx="283">
                  <c:v>0.42857142857142855</c:v>
                </c:pt>
                <c:pt idx="284">
                  <c:v>0.66666666666666663</c:v>
                </c:pt>
                <c:pt idx="285">
                  <c:v>1</c:v>
                </c:pt>
                <c:pt idx="286">
                  <c:v>0.87804878048780488</c:v>
                </c:pt>
                <c:pt idx="287">
                  <c:v>0.9</c:v>
                </c:pt>
                <c:pt idx="288">
                  <c:v>0.8</c:v>
                </c:pt>
                <c:pt idx="289">
                  <c:v>0.13333333333333333</c:v>
                </c:pt>
                <c:pt idx="290">
                  <c:v>0.75609756097560976</c:v>
                </c:pt>
                <c:pt idx="291">
                  <c:v>0.83333333333333337</c:v>
                </c:pt>
                <c:pt idx="292">
                  <c:v>0.81578947368421051</c:v>
                </c:pt>
                <c:pt idx="293">
                  <c:v>1</c:v>
                </c:pt>
                <c:pt idx="294">
                  <c:v>0.33333333333333331</c:v>
                </c:pt>
                <c:pt idx="295">
                  <c:v>0.5</c:v>
                </c:pt>
                <c:pt idx="296">
                  <c:v>0.875</c:v>
                </c:pt>
                <c:pt idx="297">
                  <c:v>0.5</c:v>
                </c:pt>
                <c:pt idx="298">
                  <c:v>0.29411764705882354</c:v>
                </c:pt>
                <c:pt idx="299">
                  <c:v>1</c:v>
                </c:pt>
                <c:pt idx="300">
                  <c:v>0</c:v>
                </c:pt>
                <c:pt idx="301">
                  <c:v>0.8</c:v>
                </c:pt>
                <c:pt idx="302">
                  <c:v>0.90476190476190477</c:v>
                </c:pt>
                <c:pt idx="303">
                  <c:v>0.7</c:v>
                </c:pt>
                <c:pt idx="304">
                  <c:v>0.94623655913978499</c:v>
                </c:pt>
                <c:pt idx="305">
                  <c:v>1</c:v>
                </c:pt>
                <c:pt idx="306">
                  <c:v>0</c:v>
                </c:pt>
                <c:pt idx="307">
                  <c:v>1</c:v>
                </c:pt>
                <c:pt idx="308">
                  <c:v>1</c:v>
                </c:pt>
                <c:pt idx="309">
                  <c:v>0.61904761904761907</c:v>
                </c:pt>
                <c:pt idx="310">
                  <c:v>1</c:v>
                </c:pt>
                <c:pt idx="311">
                  <c:v>0.5</c:v>
                </c:pt>
                <c:pt idx="312">
                  <c:v>1</c:v>
                </c:pt>
                <c:pt idx="313">
                  <c:v>1</c:v>
                </c:pt>
                <c:pt idx="314">
                  <c:v>0.55555555555555558</c:v>
                </c:pt>
                <c:pt idx="315">
                  <c:v>1</c:v>
                </c:pt>
                <c:pt idx="316">
                  <c:v>0</c:v>
                </c:pt>
                <c:pt idx="317">
                  <c:v>1</c:v>
                </c:pt>
                <c:pt idx="318">
                  <c:v>0.81944444444444442</c:v>
                </c:pt>
                <c:pt idx="319">
                  <c:v>0.57446808510638303</c:v>
                </c:pt>
                <c:pt idx="320">
                  <c:v>0.86363636363636365</c:v>
                </c:pt>
                <c:pt idx="321">
                  <c:v>1</c:v>
                </c:pt>
                <c:pt idx="322">
                  <c:v>1</c:v>
                </c:pt>
                <c:pt idx="323">
                  <c:v>1</c:v>
                </c:pt>
                <c:pt idx="324">
                  <c:v>0</c:v>
                </c:pt>
                <c:pt idx="325">
                  <c:v>1</c:v>
                </c:pt>
                <c:pt idx="326">
                  <c:v>1</c:v>
                </c:pt>
                <c:pt idx="327">
                  <c:v>1</c:v>
                </c:pt>
                <c:pt idx="328">
                  <c:v>0.25</c:v>
                </c:pt>
                <c:pt idx="329">
                  <c:v>1</c:v>
                </c:pt>
                <c:pt idx="330">
                  <c:v>6.6666666666666666E-2</c:v>
                </c:pt>
                <c:pt idx="331">
                  <c:v>0</c:v>
                </c:pt>
                <c:pt idx="332">
                  <c:v>0.47826086956521741</c:v>
                </c:pt>
                <c:pt idx="333">
                  <c:v>1</c:v>
                </c:pt>
                <c:pt idx="334">
                  <c:v>1</c:v>
                </c:pt>
                <c:pt idx="335">
                  <c:v>0.8904109589041096</c:v>
                </c:pt>
                <c:pt idx="336">
                  <c:v>0</c:v>
                </c:pt>
                <c:pt idx="337">
                  <c:v>0.875</c:v>
                </c:pt>
                <c:pt idx="338">
                  <c:v>1</c:v>
                </c:pt>
                <c:pt idx="339">
                  <c:v>0</c:v>
                </c:pt>
                <c:pt idx="340">
                  <c:v>1</c:v>
                </c:pt>
                <c:pt idx="341">
                  <c:v>1</c:v>
                </c:pt>
                <c:pt idx="342">
                  <c:v>1</c:v>
                </c:pt>
                <c:pt idx="343">
                  <c:v>0.25</c:v>
                </c:pt>
                <c:pt idx="344">
                  <c:v>1</c:v>
                </c:pt>
                <c:pt idx="345">
                  <c:v>1</c:v>
                </c:pt>
                <c:pt idx="346">
                  <c:v>0.91304347826086951</c:v>
                </c:pt>
                <c:pt idx="347">
                  <c:v>1</c:v>
                </c:pt>
                <c:pt idx="348">
                  <c:v>0.91304347826086951</c:v>
                </c:pt>
                <c:pt idx="349">
                  <c:v>1</c:v>
                </c:pt>
                <c:pt idx="350">
                  <c:v>1</c:v>
                </c:pt>
                <c:pt idx="351">
                  <c:v>1</c:v>
                </c:pt>
              </c:numCache>
            </c:numRef>
          </c:yVal>
          <c:smooth val="0"/>
          <c:extLst>
            <c:ext xmlns:c16="http://schemas.microsoft.com/office/drawing/2014/chart" uri="{C3380CC4-5D6E-409C-BE32-E72D297353CC}">
              <c16:uniqueId val="{00000000-36DC-4765-9B28-77DB3CA3D879}"/>
            </c:ext>
          </c:extLst>
        </c:ser>
        <c:dLbls>
          <c:showLegendKey val="0"/>
          <c:showVal val="0"/>
          <c:showCatName val="0"/>
          <c:showSerName val="0"/>
          <c:showPercent val="0"/>
          <c:showBubbleSize val="0"/>
        </c:dLbls>
        <c:axId val="740730912"/>
        <c:axId val="740731392"/>
      </c:scatterChart>
      <c:valAx>
        <c:axId val="740730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0731392"/>
        <c:crosses val="autoZero"/>
        <c:crossBetween val="midCat"/>
      </c:valAx>
      <c:valAx>
        <c:axId val="740731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40730912"/>
        <c:crosses val="autoZero"/>
        <c:crossBetween val="midCat"/>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Project.xlsx]Sheet2!PivotTable11</c:name>
    <c:fmtId val="54"/>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100" b="1" i="0" u="none" strike="noStrike" kern="1200" spc="0" baseline="0">
                <a:solidFill>
                  <a:schemeClr val="tx1"/>
                </a:solidFill>
                <a:latin typeface="+mn-lt"/>
                <a:ea typeface="+mn-ea"/>
                <a:cs typeface="+mn-cs"/>
              </a:rPr>
              <a:t>Cancellation Rate by Repeated Guest</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Sheet2!$B$44</c:f>
              <c:strCache>
                <c:ptCount val="1"/>
                <c:pt idx="0">
                  <c:v>Total</c:v>
                </c:pt>
              </c:strCache>
            </c:strRef>
          </c:tx>
          <c:spPr>
            <a:solidFill>
              <a:schemeClr val="accent2">
                <a:lumMod val="50000"/>
              </a:schemeClr>
            </a:solidFill>
            <a:ln w="25400">
              <a:noFill/>
            </a:ln>
            <a:effectLst/>
          </c:spP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Sheet2!$A$45:$A$47</c:f>
              <c:strCache>
                <c:ptCount val="2"/>
                <c:pt idx="0">
                  <c:v>No</c:v>
                </c:pt>
                <c:pt idx="1">
                  <c:v>Yes</c:v>
                </c:pt>
              </c:strCache>
            </c:strRef>
          </c:cat>
          <c:val>
            <c:numRef>
              <c:f>Sheet2!$B$45:$B$47</c:f>
              <c:numCache>
                <c:formatCode>0.0%</c:formatCode>
                <c:ptCount val="2"/>
                <c:pt idx="0">
                  <c:v>0.33594811961939286</c:v>
                </c:pt>
                <c:pt idx="1">
                  <c:v>1.6198704103671708E-2</c:v>
                </c:pt>
              </c:numCache>
            </c:numRef>
          </c:val>
          <c:extLst>
            <c:ext xmlns:c16="http://schemas.microsoft.com/office/drawing/2014/chart" uri="{C3380CC4-5D6E-409C-BE32-E72D297353CC}">
              <c16:uniqueId val="{00000001-DF3B-40D1-AA3D-8471339A0099}"/>
            </c:ext>
          </c:extLst>
        </c:ser>
        <c:dLbls>
          <c:showLegendKey val="0"/>
          <c:showVal val="0"/>
          <c:showCatName val="0"/>
          <c:showSerName val="0"/>
          <c:showPercent val="0"/>
          <c:showBubbleSize val="0"/>
        </c:dLbls>
        <c:axId val="832106815"/>
        <c:axId val="832119775"/>
      </c:areaChart>
      <c:catAx>
        <c:axId val="832106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2119775"/>
        <c:crosses val="autoZero"/>
        <c:auto val="1"/>
        <c:lblAlgn val="ctr"/>
        <c:lblOffset val="100"/>
        <c:noMultiLvlLbl val="0"/>
      </c:catAx>
      <c:valAx>
        <c:axId val="8321197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32106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Project.xlsx]Sheet2!PivotTable15</c:name>
    <c:fmtId val="65"/>
  </c:pivotSource>
  <c:chart>
    <c:title>
      <c:tx>
        <c:rich>
          <a:bodyPr/>
          <a:lstStyle/>
          <a:p>
            <a:pPr algn="ctr" rtl="0">
              <a:defRPr lang="en-US" sz="1050" b="1" i="0" u="none" strike="noStrike" kern="1200" spc="0" baseline="0">
                <a:solidFill>
                  <a:schemeClr val="tx1"/>
                </a:solidFill>
                <a:latin typeface="+mn-lt"/>
                <a:ea typeface="+mn-ea"/>
                <a:cs typeface="+mn-cs"/>
              </a:defRPr>
            </a:pPr>
            <a:r>
              <a:rPr lang="en-US" sz="1050" b="1" i="0" u="none" strike="noStrike" kern="1200" spc="0" baseline="0">
                <a:solidFill>
                  <a:schemeClr val="tx1"/>
                </a:solidFill>
                <a:latin typeface="+mn-lt"/>
                <a:ea typeface="+mn-ea"/>
                <a:cs typeface="+mn-cs"/>
              </a:rPr>
              <a:t>Cancellation Rate by Special Requists number</a:t>
            </a:r>
          </a:p>
        </c:rich>
      </c:tx>
      <c:overlay val="0"/>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a:solidFill>
              <a:schemeClr val="accent2">
                <a:lumMod val="50000"/>
              </a:schemeClr>
            </a:solidFill>
          </a:ln>
        </c:spPr>
        <c:marker>
          <c:spPr>
            <a:solidFill>
              <a:schemeClr val="tx1"/>
            </a:solidFill>
            <a:ln>
              <a:solidFill>
                <a:schemeClr val="tx1"/>
              </a:solidFill>
            </a:ln>
          </c:spPr>
        </c:marker>
        <c:dLbl>
          <c:idx val="0"/>
          <c:spPr>
            <a:no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Sheet2!$G$51</c:f>
              <c:strCache>
                <c:ptCount val="1"/>
                <c:pt idx="0">
                  <c:v>Total</c:v>
                </c:pt>
              </c:strCache>
            </c:strRef>
          </c:tx>
          <c:spPr>
            <a:ln>
              <a:solidFill>
                <a:schemeClr val="accent2">
                  <a:lumMod val="50000"/>
                </a:schemeClr>
              </a:solidFill>
            </a:ln>
          </c:spPr>
          <c:marker>
            <c:spPr>
              <a:solidFill>
                <a:schemeClr val="tx1"/>
              </a:solidFill>
              <a:ln>
                <a:solidFill>
                  <a:schemeClr val="tx1"/>
                </a:solidFill>
              </a:ln>
            </c:spPr>
          </c:marker>
          <c:dLbls>
            <c:spPr>
              <a:noFill/>
              <a:ln>
                <a:noFill/>
              </a:ln>
              <a:effectLst/>
            </c:spPr>
            <c:txPr>
              <a:bodyPr/>
              <a:lstStyle/>
              <a:p>
                <a:pPr>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Sheet2!$F$52:$F$55</c:f>
              <c:strCache>
                <c:ptCount val="3"/>
                <c:pt idx="0">
                  <c:v>0</c:v>
                </c:pt>
                <c:pt idx="1">
                  <c:v>1</c:v>
                </c:pt>
                <c:pt idx="2">
                  <c:v>2</c:v>
                </c:pt>
              </c:strCache>
            </c:strRef>
          </c:cat>
          <c:val>
            <c:numRef>
              <c:f>Sheet2!$G$52:$G$55</c:f>
              <c:numCache>
                <c:formatCode>0.0%</c:formatCode>
                <c:ptCount val="3"/>
                <c:pt idx="0">
                  <c:v>0.43238317047238112</c:v>
                </c:pt>
                <c:pt idx="1">
                  <c:v>0.2377013112734313</c:v>
                </c:pt>
                <c:pt idx="2">
                  <c:v>0.14600045840018336</c:v>
                </c:pt>
              </c:numCache>
            </c:numRef>
          </c:val>
          <c:smooth val="0"/>
          <c:extLst>
            <c:ext xmlns:c16="http://schemas.microsoft.com/office/drawing/2014/chart" uri="{C3380CC4-5D6E-409C-BE32-E72D297353CC}">
              <c16:uniqueId val="{00000011-9FFB-4A03-9F06-BDDA1AA51873}"/>
            </c:ext>
          </c:extLst>
        </c:ser>
        <c:dLbls>
          <c:showLegendKey val="0"/>
          <c:showVal val="0"/>
          <c:showCatName val="0"/>
          <c:showSerName val="0"/>
          <c:showPercent val="0"/>
          <c:showBubbleSize val="0"/>
        </c:dLbls>
        <c:marker val="1"/>
        <c:smooth val="0"/>
        <c:axId val="741319728"/>
        <c:axId val="741321168"/>
      </c:lineChart>
      <c:catAx>
        <c:axId val="741319728"/>
        <c:scaling>
          <c:orientation val="minMax"/>
        </c:scaling>
        <c:delete val="0"/>
        <c:axPos val="b"/>
        <c:numFmt formatCode="General" sourceLinked="1"/>
        <c:majorTickMark val="none"/>
        <c:minorTickMark val="none"/>
        <c:tickLblPos val="nextTo"/>
        <c:crossAx val="741321168"/>
        <c:crosses val="autoZero"/>
        <c:auto val="1"/>
        <c:lblAlgn val="ctr"/>
        <c:lblOffset val="100"/>
        <c:noMultiLvlLbl val="0"/>
      </c:catAx>
      <c:valAx>
        <c:axId val="741321168"/>
        <c:scaling>
          <c:orientation val="minMax"/>
        </c:scaling>
        <c:delete val="0"/>
        <c:axPos val="l"/>
        <c:majorGridlines>
          <c:spPr>
            <a:ln w="3175">
              <a:solidFill>
                <a:schemeClr val="bg1">
                  <a:lumMod val="75000"/>
                </a:schemeClr>
              </a:solidFill>
            </a:ln>
          </c:spPr>
        </c:majorGridlines>
        <c:numFmt formatCode="0.0%" sourceLinked="1"/>
        <c:majorTickMark val="none"/>
        <c:minorTickMark val="none"/>
        <c:tickLblPos val="nextTo"/>
        <c:crossAx val="741319728"/>
        <c:crosses val="autoZero"/>
        <c:crossBetween val="between"/>
      </c:valAx>
      <c:spPr>
        <a:noFill/>
        <a:ln>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a:solidFill>
        <a:schemeClr val="accent3"/>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Project.xlsx]Sheet2!PivotTable17</c:name>
    <c:fmtId val="7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50" b="1" i="0" u="none" strike="noStrike" kern="1200" spc="0" baseline="0">
                <a:solidFill>
                  <a:schemeClr val="tx1"/>
                </a:solidFill>
                <a:latin typeface="+mn-lt"/>
                <a:ea typeface="+mn-ea"/>
                <a:cs typeface="+mn-cs"/>
              </a:defRPr>
            </a:pPr>
            <a:r>
              <a:rPr lang="en-US" sz="1050" b="1" i="0" u="none" strike="noStrike" kern="1200" spc="0" baseline="0">
                <a:solidFill>
                  <a:schemeClr val="tx1"/>
                </a:solidFill>
                <a:latin typeface="+mn-lt"/>
                <a:ea typeface="+mn-ea"/>
                <a:cs typeface="+mn-cs"/>
              </a:rPr>
              <a:t>Cancellation Rate per Chaneel Type</a:t>
            </a:r>
          </a:p>
          <a:p>
            <a:pPr marL="0" marR="0" lvl="0" indent="0" algn="ctr" defTabSz="914400" rtl="0" eaLnBrk="1" fontAlgn="auto" latinLnBrk="0" hangingPunct="1">
              <a:lnSpc>
                <a:spcPct val="100000"/>
              </a:lnSpc>
              <a:spcBef>
                <a:spcPts val="0"/>
              </a:spcBef>
              <a:spcAft>
                <a:spcPts val="0"/>
              </a:spcAft>
              <a:buClrTx/>
              <a:buSzTx/>
              <a:buFontTx/>
              <a:buNone/>
              <a:tabLst/>
              <a:defRPr sz="1050" b="1"/>
            </a:pPr>
            <a:r>
              <a:rPr lang="en-US" sz="1050" b="1" i="0" u="none" strike="noStrike" kern="1200" spc="0" baseline="0">
                <a:solidFill>
                  <a:schemeClr val="tx1"/>
                </a:solidFill>
                <a:latin typeface="+mn-lt"/>
                <a:ea typeface="+mn-ea"/>
                <a:cs typeface="+mn-cs"/>
              </a:rPr>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15288172022196"/>
          <c:y val="0.1854709515883044"/>
          <c:w val="0.57727726383591504"/>
          <c:h val="0.73657455085749657"/>
        </c:manualLayout>
      </c:layout>
      <c:barChart>
        <c:barDir val="bar"/>
        <c:grouping val="clustered"/>
        <c:varyColors val="0"/>
        <c:ser>
          <c:idx val="0"/>
          <c:order val="0"/>
          <c:tx>
            <c:strRef>
              <c:f>Sheet2!$G$60</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Sheet2!$F$61:$F$65</c:f>
              <c:strCache>
                <c:ptCount val="4"/>
                <c:pt idx="0">
                  <c:v>Corporate</c:v>
                </c:pt>
                <c:pt idx="1">
                  <c:v>Aviation</c:v>
                </c:pt>
                <c:pt idx="2">
                  <c:v>Offline</c:v>
                </c:pt>
                <c:pt idx="3">
                  <c:v>Online</c:v>
                </c:pt>
              </c:strCache>
            </c:strRef>
          </c:cat>
          <c:val>
            <c:numRef>
              <c:f>Sheet2!$G$61:$G$65</c:f>
              <c:numCache>
                <c:formatCode>0.0%</c:formatCode>
                <c:ptCount val="4"/>
                <c:pt idx="0">
                  <c:v>0.10939830929885629</c:v>
                </c:pt>
                <c:pt idx="1">
                  <c:v>0.29599999999999999</c:v>
                </c:pt>
                <c:pt idx="2">
                  <c:v>0.29967674462825633</c:v>
                </c:pt>
                <c:pt idx="3">
                  <c:v>0.36513753556954387</c:v>
                </c:pt>
              </c:numCache>
            </c:numRef>
          </c:val>
          <c:extLst>
            <c:ext xmlns:c16="http://schemas.microsoft.com/office/drawing/2014/chart" uri="{C3380CC4-5D6E-409C-BE32-E72D297353CC}">
              <c16:uniqueId val="{00000001-ED19-4E01-BF6C-882CFEF0787D}"/>
            </c:ext>
          </c:extLst>
        </c:ser>
        <c:dLbls>
          <c:showLegendKey val="0"/>
          <c:showVal val="0"/>
          <c:showCatName val="0"/>
          <c:showSerName val="0"/>
          <c:showPercent val="0"/>
          <c:showBubbleSize val="0"/>
        </c:dLbls>
        <c:gapWidth val="219"/>
        <c:axId val="440285759"/>
        <c:axId val="440299679"/>
      </c:barChart>
      <c:catAx>
        <c:axId val="44028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0299679"/>
        <c:crosses val="autoZero"/>
        <c:auto val="1"/>
        <c:lblAlgn val="ctr"/>
        <c:lblOffset val="100"/>
        <c:noMultiLvlLbl val="0"/>
      </c:catAx>
      <c:valAx>
        <c:axId val="440299679"/>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44028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Project.xlsx]Sheet2!PivotTable20</c:name>
    <c:fmtId val="68"/>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sz="1200" b="1" i="0" u="none" strike="noStrike" kern="1200" spc="0" baseline="0">
                <a:solidFill>
                  <a:schemeClr val="tx1"/>
                </a:solidFill>
                <a:latin typeface="+mn-lt"/>
                <a:ea typeface="+mn-ea"/>
                <a:cs typeface="+mn-cs"/>
              </a:rPr>
              <a:t>Cancellation Rate per Month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tx1">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Sheet2!$I$37</c:f>
              <c:strCache>
                <c:ptCount val="1"/>
                <c:pt idx="0">
                  <c:v>Total</c:v>
                </c:pt>
              </c:strCache>
            </c:strRef>
          </c:tx>
          <c:spPr>
            <a:ln w="28575" cap="rnd">
              <a:solidFill>
                <a:schemeClr val="accent2">
                  <a:lumMod val="50000"/>
                </a:schemeClr>
              </a:solidFill>
              <a:round/>
            </a:ln>
            <a:effectLst/>
          </c:spPr>
          <c:marker>
            <c:symbol val="circle"/>
            <c:size val="5"/>
            <c:spPr>
              <a:solidFill>
                <a:schemeClr val="tx1">
                  <a:lumMod val="95000"/>
                  <a:lumOff val="5000"/>
                </a:schemeClr>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Sheet2!$H$38:$H$50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Sheet2!$I$38:$I$50</c:f>
              <c:numCache>
                <c:formatCode>0.0%</c:formatCode>
                <c:ptCount val="12"/>
                <c:pt idx="0">
                  <c:v>2.3668639053254437E-2</c:v>
                </c:pt>
                <c:pt idx="1">
                  <c:v>0.25374925014997002</c:v>
                </c:pt>
                <c:pt idx="2">
                  <c:v>0.29686174724342662</c:v>
                </c:pt>
                <c:pt idx="3">
                  <c:v>0.36366959064327486</c:v>
                </c:pt>
                <c:pt idx="4">
                  <c:v>0.36489607390300233</c:v>
                </c:pt>
                <c:pt idx="5">
                  <c:v>0.40305963159537933</c:v>
                </c:pt>
                <c:pt idx="6">
                  <c:v>0.45</c:v>
                </c:pt>
                <c:pt idx="7">
                  <c:v>0.3902439024390244</c:v>
                </c:pt>
                <c:pt idx="8">
                  <c:v>0.33355020602906094</c:v>
                </c:pt>
                <c:pt idx="9">
                  <c:v>0.35358284747037805</c:v>
                </c:pt>
                <c:pt idx="10">
                  <c:v>0.2936241610738255</c:v>
                </c:pt>
                <c:pt idx="11">
                  <c:v>0.13306852035749753</c:v>
                </c:pt>
              </c:numCache>
            </c:numRef>
          </c:val>
          <c:smooth val="0"/>
          <c:extLst>
            <c:ext xmlns:c16="http://schemas.microsoft.com/office/drawing/2014/chart" uri="{C3380CC4-5D6E-409C-BE32-E72D297353CC}">
              <c16:uniqueId val="{00000001-1575-405B-9199-AE02816D6E3B}"/>
            </c:ext>
          </c:extLst>
        </c:ser>
        <c:dLbls>
          <c:showLegendKey val="0"/>
          <c:showVal val="0"/>
          <c:showCatName val="0"/>
          <c:showSerName val="0"/>
          <c:showPercent val="0"/>
          <c:showBubbleSize val="0"/>
        </c:dLbls>
        <c:marker val="1"/>
        <c:smooth val="0"/>
        <c:axId val="827081231"/>
        <c:axId val="827071631"/>
      </c:lineChart>
      <c:catAx>
        <c:axId val="82708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71631"/>
        <c:crosses val="autoZero"/>
        <c:auto val="1"/>
        <c:lblAlgn val="ctr"/>
        <c:lblOffset val="100"/>
        <c:noMultiLvlLbl val="0"/>
      </c:catAx>
      <c:valAx>
        <c:axId val="8270716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1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Project.xlsx]Sheet2!PivotTable22</c:name>
    <c:fmtId val="8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accent3">
                    <a:lumMod val="50000"/>
                  </a:schemeClr>
                </a:solidFill>
              </a:rPr>
              <a:t>Number of Bookings and Avg</a:t>
            </a:r>
            <a:r>
              <a:rPr lang="en-US" b="1" baseline="0">
                <a:solidFill>
                  <a:schemeClr val="accent3">
                    <a:lumMod val="50000"/>
                  </a:schemeClr>
                </a:solidFill>
              </a:rPr>
              <a:t> Length of Stay </a:t>
            </a:r>
            <a:r>
              <a:rPr lang="en-US" b="1">
                <a:solidFill>
                  <a:schemeClr val="accent3">
                    <a:lumMod val="50000"/>
                  </a:schemeClr>
                </a:solidFill>
              </a:rPr>
              <a:t>per Room Type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60000"/>
                <a:lumOff val="4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561059562687"/>
          <c:y val="0.1647231144648871"/>
          <c:w val="0.75162409406625352"/>
          <c:h val="0.53578031378077273"/>
        </c:manualLayout>
      </c:layout>
      <c:barChart>
        <c:barDir val="col"/>
        <c:grouping val="clustered"/>
        <c:varyColors val="0"/>
        <c:ser>
          <c:idx val="0"/>
          <c:order val="0"/>
          <c:tx>
            <c:strRef>
              <c:f>Sheet2!$B$412</c:f>
              <c:strCache>
                <c:ptCount val="1"/>
                <c:pt idx="0">
                  <c:v>Count of Booking_ID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Sheet2!$A$413:$A$420</c:f>
              <c:strCache>
                <c:ptCount val="7"/>
                <c:pt idx="0">
                  <c:v>Room_Type 1</c:v>
                </c:pt>
                <c:pt idx="1">
                  <c:v>Room_Type 4</c:v>
                </c:pt>
                <c:pt idx="2">
                  <c:v>Room_Type 6</c:v>
                </c:pt>
                <c:pt idx="3">
                  <c:v>Room_Type 2</c:v>
                </c:pt>
                <c:pt idx="4">
                  <c:v>Room_Type 5</c:v>
                </c:pt>
                <c:pt idx="5">
                  <c:v>Room_Type 7</c:v>
                </c:pt>
                <c:pt idx="6">
                  <c:v>Room_Type 3</c:v>
                </c:pt>
              </c:strCache>
            </c:strRef>
          </c:cat>
          <c:val>
            <c:numRef>
              <c:f>Sheet2!$B$413:$B$420</c:f>
              <c:numCache>
                <c:formatCode>_(* #,##0_);_(* \(#,##0\);_(* "-"??_);_(@_)</c:formatCode>
                <c:ptCount val="7"/>
                <c:pt idx="0">
                  <c:v>28105</c:v>
                </c:pt>
                <c:pt idx="1">
                  <c:v>6049</c:v>
                </c:pt>
                <c:pt idx="2">
                  <c:v>964</c:v>
                </c:pt>
                <c:pt idx="3">
                  <c:v>692</c:v>
                </c:pt>
                <c:pt idx="4">
                  <c:v>263</c:v>
                </c:pt>
                <c:pt idx="5">
                  <c:v>158</c:v>
                </c:pt>
                <c:pt idx="6">
                  <c:v>7</c:v>
                </c:pt>
              </c:numCache>
            </c:numRef>
          </c:val>
          <c:extLst>
            <c:ext xmlns:c16="http://schemas.microsoft.com/office/drawing/2014/chart" uri="{C3380CC4-5D6E-409C-BE32-E72D297353CC}">
              <c16:uniqueId val="{00000003-4A20-40DF-943D-D4E0DD4FC0E6}"/>
            </c:ext>
          </c:extLst>
        </c:ser>
        <c:dLbls>
          <c:dLblPos val="outEnd"/>
          <c:showLegendKey val="0"/>
          <c:showVal val="1"/>
          <c:showCatName val="0"/>
          <c:showSerName val="0"/>
          <c:showPercent val="0"/>
          <c:showBubbleSize val="0"/>
        </c:dLbls>
        <c:gapWidth val="182"/>
        <c:axId val="1513422768"/>
        <c:axId val="1513423248"/>
      </c:barChart>
      <c:lineChart>
        <c:grouping val="stacked"/>
        <c:varyColors val="0"/>
        <c:ser>
          <c:idx val="1"/>
          <c:order val="1"/>
          <c:tx>
            <c:strRef>
              <c:f>Sheet2!$C$412</c:f>
              <c:strCache>
                <c:ptCount val="1"/>
                <c:pt idx="0">
                  <c:v>Avg Leanth of Stay</c:v>
                </c:pt>
              </c:strCache>
            </c:strRef>
          </c:tx>
          <c:spPr>
            <a:ln w="28575" cap="rnd">
              <a:solidFill>
                <a:schemeClr val="accent3">
                  <a:lumMod val="60000"/>
                  <a:lumOff val="4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Sheet2!$A$413:$A$420</c:f>
              <c:strCache>
                <c:ptCount val="7"/>
                <c:pt idx="0">
                  <c:v>Room_Type 1</c:v>
                </c:pt>
                <c:pt idx="1">
                  <c:v>Room_Type 4</c:v>
                </c:pt>
                <c:pt idx="2">
                  <c:v>Room_Type 6</c:v>
                </c:pt>
                <c:pt idx="3">
                  <c:v>Room_Type 2</c:v>
                </c:pt>
                <c:pt idx="4">
                  <c:v>Room_Type 5</c:v>
                </c:pt>
                <c:pt idx="5">
                  <c:v>Room_Type 7</c:v>
                </c:pt>
                <c:pt idx="6">
                  <c:v>Room_Type 3</c:v>
                </c:pt>
              </c:strCache>
            </c:strRef>
          </c:cat>
          <c:val>
            <c:numRef>
              <c:f>Sheet2!$C$413:$C$420</c:f>
              <c:numCache>
                <c:formatCode>_(* #,##0.0_);_(* \(#,##0.0\);_(* "-"??_);_(@_)</c:formatCode>
                <c:ptCount val="7"/>
                <c:pt idx="0">
                  <c:v>2.9045365593310799</c:v>
                </c:pt>
                <c:pt idx="1">
                  <c:v>3.474623904777649</c:v>
                </c:pt>
                <c:pt idx="2">
                  <c:v>3.2116182572614109</c:v>
                </c:pt>
                <c:pt idx="3">
                  <c:v>3.245664739884393</c:v>
                </c:pt>
                <c:pt idx="4">
                  <c:v>2.961977186311787</c:v>
                </c:pt>
                <c:pt idx="5">
                  <c:v>2.8924050632911391</c:v>
                </c:pt>
                <c:pt idx="6">
                  <c:v>2.5714285714285716</c:v>
                </c:pt>
              </c:numCache>
            </c:numRef>
          </c:val>
          <c:smooth val="0"/>
          <c:extLst>
            <c:ext xmlns:c16="http://schemas.microsoft.com/office/drawing/2014/chart" uri="{C3380CC4-5D6E-409C-BE32-E72D297353CC}">
              <c16:uniqueId val="{00000004-4A20-40DF-943D-D4E0DD4FC0E6}"/>
            </c:ext>
          </c:extLst>
        </c:ser>
        <c:dLbls>
          <c:showLegendKey val="0"/>
          <c:showVal val="0"/>
          <c:showCatName val="0"/>
          <c:showSerName val="0"/>
          <c:showPercent val="0"/>
          <c:showBubbleSize val="0"/>
        </c:dLbls>
        <c:marker val="1"/>
        <c:smooth val="0"/>
        <c:axId val="827084111"/>
        <c:axId val="827070671"/>
      </c:lineChart>
      <c:valAx>
        <c:axId val="827070671"/>
        <c:scaling>
          <c:orientation val="minMax"/>
        </c:scaling>
        <c:delete val="0"/>
        <c:axPos val="r"/>
        <c:numFmt formatCode="_(* #,##0.0_);_(* \(#,##0.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4111"/>
        <c:crosses val="max"/>
        <c:crossBetween val="between"/>
      </c:valAx>
      <c:catAx>
        <c:axId val="827084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70671"/>
        <c:crosses val="autoZero"/>
        <c:auto val="1"/>
        <c:lblAlgn val="ctr"/>
        <c:lblOffset val="100"/>
        <c:noMultiLvlLbl val="0"/>
      </c:catAx>
      <c:valAx>
        <c:axId val="1513423248"/>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13422768"/>
        <c:crosses val="autoZero"/>
        <c:crossBetween val="between"/>
      </c:valAx>
      <c:catAx>
        <c:axId val="1513422768"/>
        <c:scaling>
          <c:orientation val="minMax"/>
        </c:scaling>
        <c:delete val="1"/>
        <c:axPos val="b"/>
        <c:numFmt formatCode="General" sourceLinked="1"/>
        <c:majorTickMark val="out"/>
        <c:minorTickMark val="none"/>
        <c:tickLblPos val="nextTo"/>
        <c:crossAx val="15134232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Project.xlsx]Sheet2!PivotTable23</c:name>
    <c:fmtId val="91"/>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Number of Meal Plan Selected</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Sheet2!$G$412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Sheet2!$F$413:$F$417</c:f>
              <c:strCache>
                <c:ptCount val="4"/>
                <c:pt idx="0">
                  <c:v>Meal Plan 3</c:v>
                </c:pt>
                <c:pt idx="1">
                  <c:v>Meal Plan 2</c:v>
                </c:pt>
                <c:pt idx="2">
                  <c:v>Not Selected</c:v>
                </c:pt>
                <c:pt idx="3">
                  <c:v>Meal Plan 1</c:v>
                </c:pt>
              </c:strCache>
            </c:strRef>
          </c:cat>
          <c:val>
            <c:numRef>
              <c:f>Sheet2!$G$413:$G$417</c:f>
              <c:numCache>
                <c:formatCode>_(* #,##0_);_(* \(#,##0\);_(* "-"??_);_(@_)</c:formatCode>
                <c:ptCount val="4"/>
                <c:pt idx="0">
                  <c:v>5</c:v>
                </c:pt>
                <c:pt idx="1">
                  <c:v>3302</c:v>
                </c:pt>
                <c:pt idx="2">
                  <c:v>5129</c:v>
                </c:pt>
                <c:pt idx="3">
                  <c:v>27802</c:v>
                </c:pt>
              </c:numCache>
            </c:numRef>
          </c:val>
          <c:extLst>
            <c:ext xmlns:c16="http://schemas.microsoft.com/office/drawing/2014/chart" uri="{C3380CC4-5D6E-409C-BE32-E72D297353CC}">
              <c16:uniqueId val="{00000001-A70A-4CBD-94D6-A2D7D570EF22}"/>
            </c:ext>
          </c:extLst>
        </c:ser>
        <c:dLbls>
          <c:dLblPos val="outEnd"/>
          <c:showLegendKey val="0"/>
          <c:showVal val="1"/>
          <c:showCatName val="0"/>
          <c:showSerName val="0"/>
          <c:showPercent val="0"/>
          <c:showBubbleSize val="0"/>
        </c:dLbls>
        <c:gapWidth val="219"/>
        <c:axId val="440278079"/>
        <c:axId val="440289599"/>
      </c:barChart>
      <c:catAx>
        <c:axId val="44027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0289599"/>
        <c:crosses val="autoZero"/>
        <c:auto val="1"/>
        <c:lblAlgn val="ctr"/>
        <c:lblOffset val="100"/>
        <c:noMultiLvlLbl val="0"/>
      </c:catAx>
      <c:valAx>
        <c:axId val="44028959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44027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Project.xlsx]Sheet2!PivotTable24</c:name>
    <c:fmtId val="101"/>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100" b="1" i="0" u="none" strike="noStrike" kern="1200" spc="0" baseline="0">
                <a:solidFill>
                  <a:schemeClr val="accent3">
                    <a:lumMod val="50000"/>
                  </a:schemeClr>
                </a:solidFill>
                <a:latin typeface="+mn-lt"/>
                <a:ea typeface="+mn-ea"/>
                <a:cs typeface="+mn-cs"/>
              </a:rPr>
              <a:t>Number of Brevious Cancellations by Parking Needed</a:t>
            </a:r>
          </a:p>
        </c:rich>
      </c:tx>
      <c:layout>
        <c:manualLayout>
          <c:xMode val="edge"/>
          <c:yMode val="edge"/>
          <c:x val="0.11839996188440766"/>
          <c:y val="0"/>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pivotFmt>
      <c:pivotFmt>
        <c:idx val="6"/>
        <c:spPr>
          <a:solidFill>
            <a:schemeClr val="accent3">
              <a:lumMod val="60000"/>
              <a:lumOff val="40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anchor="ctr" anchorCtr="1"/>
            <a:lstStyle/>
            <a:p>
              <a:pPr>
                <a:defRPr lang="en-US" sz="105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Sheet2!$B$423</c:f>
              <c:strCache>
                <c:ptCount val="1"/>
                <c:pt idx="0">
                  <c:v>Total</c:v>
                </c:pt>
              </c:strCache>
            </c:strRef>
          </c:tx>
          <c:spPr>
            <a:solidFill>
              <a:schemeClr val="accent6">
                <a:lumMod val="75000"/>
              </a:schemeClr>
            </a:solidFill>
            <a:effectLst>
              <a:outerShdw blurRad="50800" dist="38100" dir="2700000" algn="tl" rotWithShape="0">
                <a:prstClr val="black">
                  <a:alpha val="40000"/>
                </a:prstClr>
              </a:outerShdw>
            </a:effectLst>
          </c:spPr>
          <c:dPt>
            <c:idx val="0"/>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F6D-4C51-928C-2451A1B49547}"/>
              </c:ext>
            </c:extLst>
          </c:dPt>
          <c:dPt>
            <c:idx val="1"/>
            <c:bubble3D val="0"/>
            <c:spPr>
              <a:solidFill>
                <a:schemeClr val="accent3">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F6D-4C51-928C-2451A1B49547}"/>
              </c:ext>
            </c:extLst>
          </c:dPt>
          <c:dLbls>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D-4C51-928C-2451A1B49547}"/>
                </c:ext>
              </c:extLst>
            </c:dLbl>
            <c:spPr>
              <a:noFill/>
              <a:ln>
                <a:noFill/>
              </a:ln>
              <a:effectLst/>
            </c:spPr>
            <c:txPr>
              <a:bodyPr rot="0" spcFirstLastPara="1" vertOverflow="ellipsis" vert="horz" wrap="square" anchor="ctr" anchorCtr="1"/>
              <a:lstStyle/>
              <a:p>
                <a:pPr>
                  <a:defRPr lang="en-US" sz="105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Sheet2!$A$424:$A$426</c:f>
              <c:strCache>
                <c:ptCount val="2"/>
                <c:pt idx="0">
                  <c:v>Do not need Parking</c:v>
                </c:pt>
                <c:pt idx="1">
                  <c:v>Need Parking</c:v>
                </c:pt>
              </c:strCache>
            </c:strRef>
          </c:cat>
          <c:val>
            <c:numRef>
              <c:f>Sheet2!$B$424:$B$426</c:f>
              <c:numCache>
                <c:formatCode>General</c:formatCode>
                <c:ptCount val="2"/>
                <c:pt idx="0">
                  <c:v>757</c:v>
                </c:pt>
                <c:pt idx="1">
                  <c:v>89</c:v>
                </c:pt>
              </c:numCache>
            </c:numRef>
          </c:val>
          <c:extLst>
            <c:ext xmlns:c16="http://schemas.microsoft.com/office/drawing/2014/chart" uri="{C3380CC4-5D6E-409C-BE32-E72D297353CC}">
              <c16:uniqueId val="{00000005-4C40-4681-ADB9-5882A2CAD7FD}"/>
            </c:ext>
          </c:extLst>
        </c:ser>
        <c:dLbls>
          <c:dLblPos val="outEnd"/>
          <c:showLegendKey val="0"/>
          <c:showVal val="1"/>
          <c:showCatName val="0"/>
          <c:showSerName val="0"/>
          <c:showPercent val="0"/>
          <c:showBubbleSize val="0"/>
          <c:showLeaderLines val="1"/>
        </c:dLbls>
        <c:firstSliceAng val="88"/>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Project.xlsx]Sheet2!PivotTable29</c:name>
    <c:fmtId val="111"/>
  </c:pivotSource>
  <c:chart>
    <c:title>
      <c:tx>
        <c:rich>
          <a:bodyPr rot="0" spcFirstLastPara="1" vertOverflow="ellipsis" vert="horz" wrap="square" anchor="ctr" anchorCtr="1"/>
          <a:lstStyle/>
          <a:p>
            <a:pPr>
              <a:defRPr lang="en-US" sz="1100" b="1" i="0" u="none" strike="noStrike" kern="1200" spc="0" baseline="0">
                <a:solidFill>
                  <a:schemeClr val="accent3">
                    <a:lumMod val="50000"/>
                  </a:schemeClr>
                </a:solidFill>
                <a:latin typeface="+mn-lt"/>
                <a:ea typeface="+mn-ea"/>
                <a:cs typeface="+mn-cs"/>
              </a:defRPr>
            </a:pPr>
            <a:r>
              <a:rPr lang="en-US" sz="1100" b="1" i="0" u="none" strike="noStrike" kern="1200" spc="0" baseline="0">
                <a:solidFill>
                  <a:schemeClr val="accent3">
                    <a:lumMod val="50000"/>
                  </a:schemeClr>
                </a:solidFill>
                <a:latin typeface="+mn-lt"/>
                <a:ea typeface="+mn-ea"/>
                <a:cs typeface="+mn-cs"/>
              </a:rPr>
              <a:t>Percetage of Repeated Guests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lumMod val="50000"/>
            </a:schemeClr>
          </a:solidFill>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non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dLbl>
          <c:idx val="0"/>
          <c:tx>
            <c:rich>
              <a:bodyPr rot="0" spcFirstLastPara="1" vertOverflow="ellipsis" vert="horz" wrap="none" anchor="ctr" anchorCtr="1"/>
              <a:lstStyle/>
              <a:p>
                <a:pPr>
                  <a:defRPr lang="en-US" sz="1100" b="1" i="0" u="none" strike="noStrike" kern="1200" baseline="0">
                    <a:solidFill>
                      <a:schemeClr val="tx1"/>
                    </a:solidFill>
                    <a:latin typeface="+mn-lt"/>
                    <a:ea typeface="+mn-ea"/>
                    <a:cs typeface="+mn-cs"/>
                  </a:defRPr>
                </a:pPr>
                <a:fld id="{1B7FBDDB-DD14-4FBA-97E3-6139921EF047}" type="CATEGORYNAME">
                  <a:rPr lang="en-US">
                    <a:solidFill>
                      <a:schemeClr val="accent2">
                        <a:lumMod val="50000"/>
                      </a:schemeClr>
                    </a:solidFill>
                  </a:rPr>
                  <a:pPr>
                    <a:defRPr lang="en-US" sz="1100" b="1" i="0" u="none" strike="noStrike" kern="1200" baseline="0">
                      <a:solidFill>
                        <a:schemeClr val="tx1"/>
                      </a:solidFill>
                      <a:latin typeface="+mn-lt"/>
                      <a:ea typeface="+mn-ea"/>
                      <a:cs typeface="+mn-cs"/>
                    </a:defRPr>
                  </a:pPr>
                  <a:t>[CATEGORY NAME]</a:t>
                </a:fld>
                <a:endParaRPr lang="en-US" baseline="0">
                  <a:solidFill>
                    <a:schemeClr val="accent2">
                      <a:lumMod val="50000"/>
                    </a:schemeClr>
                  </a:solidFill>
                </a:endParaRPr>
              </a:p>
              <a:p>
                <a:pPr>
                  <a:defRPr lang="en-US" sz="1100" b="1" i="0" u="none" strike="noStrike" kern="1200" baseline="0">
                    <a:solidFill>
                      <a:schemeClr val="tx1"/>
                    </a:solidFill>
                    <a:latin typeface="+mn-lt"/>
                    <a:ea typeface="+mn-ea"/>
                    <a:cs typeface="+mn-cs"/>
                  </a:defRPr>
                </a:pPr>
                <a:fld id="{6A5DAB22-2980-475D-9811-649206E1C256}" type="VALUE">
                  <a:rPr lang="en-US">
                    <a:solidFill>
                      <a:schemeClr val="accent2">
                        <a:lumMod val="50000"/>
                      </a:schemeClr>
                    </a:solidFill>
                  </a:rPr>
                  <a:pPr>
                    <a:defRPr lang="en-US" sz="1100" b="1" i="0" u="none" strike="noStrike" kern="1200" baseline="0">
                      <a:solidFill>
                        <a:schemeClr val="tx1"/>
                      </a:solidFill>
                      <a:latin typeface="+mn-lt"/>
                      <a:ea typeface="+mn-ea"/>
                      <a:cs typeface="+mn-cs"/>
                    </a:defRPr>
                  </a:pPr>
                  <a:t>[VALUE]</a:t>
                </a:fld>
                <a:endParaRPr lang="en-US"/>
              </a:p>
            </c:rich>
          </c:tx>
          <c:spPr>
            <a:noFill/>
            <a:ln>
              <a:noFill/>
            </a:ln>
            <a:effectLst/>
          </c:spPr>
          <c:dLblPos val="outEnd"/>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6"/>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pivotFmt>
    </c:pivotFmts>
    <c:plotArea>
      <c:layout/>
      <c:pieChart>
        <c:varyColors val="1"/>
        <c:ser>
          <c:idx val="0"/>
          <c:order val="0"/>
          <c:tx>
            <c:strRef>
              <c:f>Sheet2!$B$441</c:f>
              <c:strCache>
                <c:ptCount val="1"/>
                <c:pt idx="0">
                  <c:v>Total</c:v>
                </c:pt>
              </c:strCache>
            </c:strRef>
          </c:tx>
          <c:spPr>
            <a:solidFill>
              <a:schemeClr val="accent2">
                <a:lumMod val="50000"/>
              </a:schemeClr>
            </a:solidFill>
            <a:effectLst>
              <a:outerShdw blurRad="50800" dist="38100" dir="2700000" algn="tl" rotWithShape="0">
                <a:prstClr val="black">
                  <a:alpha val="40000"/>
                </a:prstClr>
              </a:outerShdw>
            </a:effectLst>
          </c:spPr>
          <c:dPt>
            <c:idx val="0"/>
            <c:bubble3D val="0"/>
            <c:spPr>
              <a:solidFill>
                <a:schemeClr val="accent2">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3BB-4ADA-82D1-081F708569DF}"/>
              </c:ext>
            </c:extLst>
          </c:dPt>
          <c:dPt>
            <c:idx val="1"/>
            <c:bubble3D val="0"/>
            <c:spPr>
              <a:solidFill>
                <a:schemeClr val="accent6">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3BB-4ADA-82D1-081F708569DF}"/>
              </c:ext>
            </c:extLst>
          </c:dPt>
          <c:dLbls>
            <c:dLbl>
              <c:idx val="0"/>
              <c:tx>
                <c:rich>
                  <a:bodyPr/>
                  <a:lstStyle/>
                  <a:p>
                    <a:fld id="{1B7FBDDB-DD14-4FBA-97E3-6139921EF047}" type="CATEGORYNAME">
                      <a:rPr lang="en-US">
                        <a:solidFill>
                          <a:schemeClr val="accent2">
                            <a:lumMod val="50000"/>
                          </a:schemeClr>
                        </a:solidFill>
                      </a:rPr>
                      <a:pPr/>
                      <a:t>[CATEGORY NAME]</a:t>
                    </a:fld>
                    <a:endParaRPr lang="en-US" baseline="0">
                      <a:solidFill>
                        <a:schemeClr val="accent2">
                          <a:lumMod val="50000"/>
                        </a:schemeClr>
                      </a:solidFill>
                    </a:endParaRPr>
                  </a:p>
                  <a:p>
                    <a:fld id="{6A5DAB22-2980-475D-9811-649206E1C256}" type="VALUE">
                      <a:rPr lang="en-US">
                        <a:solidFill>
                          <a:schemeClr val="accent2">
                            <a:lumMod val="50000"/>
                          </a:schemeClr>
                        </a:solidFill>
                      </a:rPr>
                      <a:pPr/>
                      <a:t>[VALUE]</a:t>
                    </a:fld>
                    <a:endParaRPr lang="en-US"/>
                  </a:p>
                </c:rich>
              </c:tx>
              <c:dLblPos val="outEnd"/>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F3BB-4ADA-82D1-081F708569DF}"/>
                </c:ext>
              </c:extLst>
            </c:dLbl>
            <c:spPr>
              <a:noFill/>
              <a:ln>
                <a:noFill/>
              </a:ln>
              <a:effectLst/>
            </c:spPr>
            <c:txPr>
              <a:bodyPr rot="0" spcFirstLastPara="1" vertOverflow="ellipsis" vert="horz" wrap="non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Sheet2!$A$442:$A$444</c:f>
              <c:strCache>
                <c:ptCount val="2"/>
                <c:pt idx="0">
                  <c:v>First Time Guest</c:v>
                </c:pt>
                <c:pt idx="1">
                  <c:v>Repeated Guest</c:v>
                </c:pt>
              </c:strCache>
            </c:strRef>
          </c:cat>
          <c:val>
            <c:numRef>
              <c:f>Sheet2!$B$442:$B$444</c:f>
              <c:numCache>
                <c:formatCode>0.00%</c:formatCode>
                <c:ptCount val="2"/>
                <c:pt idx="0">
                  <c:v>0.97444671339477895</c:v>
                </c:pt>
                <c:pt idx="1">
                  <c:v>2.5553286605221038E-2</c:v>
                </c:pt>
              </c:numCache>
            </c:numRef>
          </c:val>
          <c:extLst>
            <c:ext xmlns:c16="http://schemas.microsoft.com/office/drawing/2014/chart" uri="{C3380CC4-5D6E-409C-BE32-E72D297353CC}">
              <c16:uniqueId val="{00000005-FADC-4156-940E-D13C3C1F618F}"/>
            </c:ext>
          </c:extLst>
        </c:ser>
        <c:dLbls>
          <c:showLegendKey val="0"/>
          <c:showVal val="0"/>
          <c:showCatName val="0"/>
          <c:showSerName val="0"/>
          <c:showPercent val="0"/>
          <c:showBubbleSize val="0"/>
          <c:showLeaderLines val="1"/>
        </c:dLbls>
        <c:firstSliceAng val="58"/>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Project.xlsx]Sheet2!PivotTable32</c:name>
    <c:fmtId val="116"/>
  </c:pivotSource>
  <c:chart>
    <c:title>
      <c:tx>
        <c:rich>
          <a:bodyPr rot="0" spcFirstLastPara="1" vertOverflow="ellipsis" vert="horz" wrap="square" anchor="ctr" anchorCtr="1"/>
          <a:lstStyle/>
          <a:p>
            <a:pPr algn="ctr" rtl="0">
              <a:defRPr lang="en-US" sz="1100" b="1" i="0" u="none" strike="noStrike" kern="1200" spc="0" baseline="0">
                <a:solidFill>
                  <a:schemeClr val="accent3">
                    <a:lumMod val="50000"/>
                  </a:schemeClr>
                </a:solidFill>
                <a:latin typeface="+mn-lt"/>
                <a:ea typeface="+mn-ea"/>
                <a:cs typeface="+mn-cs"/>
              </a:defRPr>
            </a:pPr>
            <a:r>
              <a:rPr lang="en-US" sz="1100" b="1" i="0" u="none" strike="noStrike" kern="1200" spc="0" baseline="0">
                <a:solidFill>
                  <a:schemeClr val="accent3">
                    <a:lumMod val="50000"/>
                  </a:schemeClr>
                </a:solidFill>
                <a:latin typeface="+mn-lt"/>
                <a:ea typeface="+mn-ea"/>
                <a:cs typeface="+mn-cs"/>
              </a:rPr>
              <a:t>Average Lead Time by Chennel Type</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Sheet2!$B$447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Sheet2!$A$448:$A$453</c:f>
              <c:strCache>
                <c:ptCount val="5"/>
                <c:pt idx="0">
                  <c:v>Aviation</c:v>
                </c:pt>
                <c:pt idx="1">
                  <c:v>Complementary</c:v>
                </c:pt>
                <c:pt idx="2">
                  <c:v>Corporate</c:v>
                </c:pt>
                <c:pt idx="3">
                  <c:v>Online</c:v>
                </c:pt>
                <c:pt idx="4">
                  <c:v>Offline</c:v>
                </c:pt>
              </c:strCache>
            </c:strRef>
          </c:cat>
          <c:val>
            <c:numRef>
              <c:f>Sheet2!$B$448:$B$453</c:f>
              <c:numCache>
                <c:formatCode>_(* #,##0_);_(* \(#,##0\);_(* "-"??_);_(@_)</c:formatCode>
                <c:ptCount val="5"/>
                <c:pt idx="0">
                  <c:v>5.4880000000000004</c:v>
                </c:pt>
                <c:pt idx="1">
                  <c:v>12.066666666666666</c:v>
                </c:pt>
                <c:pt idx="2">
                  <c:v>21.871208354052712</c:v>
                </c:pt>
                <c:pt idx="3">
                  <c:v>75.363499180822629</c:v>
                </c:pt>
                <c:pt idx="4">
                  <c:v>122.91709450465868</c:v>
                </c:pt>
              </c:numCache>
            </c:numRef>
          </c:val>
          <c:extLst>
            <c:ext xmlns:c16="http://schemas.microsoft.com/office/drawing/2014/chart" uri="{C3380CC4-5D6E-409C-BE32-E72D297353CC}">
              <c16:uniqueId val="{00000000-640D-45C9-B31F-354039E42E49}"/>
            </c:ext>
          </c:extLst>
        </c:ser>
        <c:dLbls>
          <c:dLblPos val="outEnd"/>
          <c:showLegendKey val="0"/>
          <c:showVal val="1"/>
          <c:showCatName val="0"/>
          <c:showSerName val="0"/>
          <c:showPercent val="0"/>
          <c:showBubbleSize val="0"/>
        </c:dLbls>
        <c:gapWidth val="182"/>
        <c:axId val="827080271"/>
        <c:axId val="827089871"/>
      </c:barChart>
      <c:catAx>
        <c:axId val="8270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9871"/>
        <c:crosses val="autoZero"/>
        <c:auto val="1"/>
        <c:lblAlgn val="ctr"/>
        <c:lblOffset val="100"/>
        <c:noMultiLvlLbl val="0"/>
      </c:catAx>
      <c:valAx>
        <c:axId val="82708987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Project.xlsx]Sheet2!PivotTable37</c:name>
    <c:fmtId val="113"/>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Repeated Guest % per Room Type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Sheet2!$H$423</c:f>
              <c:strCache>
                <c:ptCount val="1"/>
                <c:pt idx="0">
                  <c:v>Total</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Sheet2!$G$424:$G$430</c:f>
              <c:strCache>
                <c:ptCount val="6"/>
                <c:pt idx="0">
                  <c:v>Room_Type 7</c:v>
                </c:pt>
                <c:pt idx="1">
                  <c:v>Room_Type 5</c:v>
                </c:pt>
                <c:pt idx="2">
                  <c:v>Room_Type 1</c:v>
                </c:pt>
                <c:pt idx="3">
                  <c:v>Room_Type 4</c:v>
                </c:pt>
                <c:pt idx="4">
                  <c:v>Room_Type 6</c:v>
                </c:pt>
                <c:pt idx="5">
                  <c:v>Room_Type 2</c:v>
                </c:pt>
              </c:strCache>
            </c:strRef>
          </c:cat>
          <c:val>
            <c:numRef>
              <c:f>Sheet2!$H$424:$H$430</c:f>
              <c:numCache>
                <c:formatCode>0.0%</c:formatCode>
                <c:ptCount val="6"/>
                <c:pt idx="0">
                  <c:v>0.13291139240506328</c:v>
                </c:pt>
                <c:pt idx="1">
                  <c:v>6.4638783269961975E-2</c:v>
                </c:pt>
                <c:pt idx="2">
                  <c:v>2.8607009428927237E-2</c:v>
                </c:pt>
                <c:pt idx="3">
                  <c:v>1.1076210943957679E-2</c:v>
                </c:pt>
                <c:pt idx="4">
                  <c:v>1.0373443983402489E-2</c:v>
                </c:pt>
                <c:pt idx="5">
                  <c:v>1.0115606936416185E-2</c:v>
                </c:pt>
              </c:numCache>
            </c:numRef>
          </c:val>
          <c:extLst>
            <c:ext xmlns:c16="http://schemas.microsoft.com/office/drawing/2014/chart" uri="{C3380CC4-5D6E-409C-BE32-E72D297353CC}">
              <c16:uniqueId val="{00000000-7C3D-41D6-97C7-187FDE14CD5A}"/>
            </c:ext>
          </c:extLst>
        </c:ser>
        <c:dLbls>
          <c:showLegendKey val="0"/>
          <c:showVal val="1"/>
          <c:showCatName val="0"/>
          <c:showSerName val="0"/>
          <c:showPercent val="0"/>
          <c:showBubbleSize val="0"/>
        </c:dLbls>
        <c:gapWidth val="150"/>
        <c:axId val="872814095"/>
        <c:axId val="872805935"/>
      </c:barChart>
      <c:catAx>
        <c:axId val="87281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72805935"/>
        <c:crosses val="autoZero"/>
        <c:auto val="1"/>
        <c:lblAlgn val="ctr"/>
        <c:lblOffset val="100"/>
        <c:noMultiLvlLbl val="0"/>
      </c:catAx>
      <c:valAx>
        <c:axId val="8728059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7281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Project.xlsx]Sheet2!PivotTable32</c:name>
    <c:fmtId val="118"/>
  </c:pivotSource>
  <c:chart>
    <c:title>
      <c:tx>
        <c:rich>
          <a:bodyPr rot="0" spcFirstLastPara="1" vertOverflow="ellipsis" vert="horz" wrap="square" anchor="ctr" anchorCtr="1"/>
          <a:lstStyle/>
          <a:p>
            <a:pPr algn="ctr" rtl="0">
              <a:defRPr lang="en-US" sz="1100" b="1" i="0" u="none" strike="noStrike" kern="1200" spc="0" baseline="0">
                <a:solidFill>
                  <a:schemeClr val="accent3">
                    <a:lumMod val="50000"/>
                  </a:schemeClr>
                </a:solidFill>
                <a:latin typeface="+mn-lt"/>
                <a:ea typeface="+mn-ea"/>
                <a:cs typeface="+mn-cs"/>
              </a:defRPr>
            </a:pPr>
            <a:r>
              <a:rPr lang="en-US" sz="1100" b="1" i="0" u="none" strike="noStrike" kern="1200" spc="0" baseline="0">
                <a:solidFill>
                  <a:schemeClr val="accent3">
                    <a:lumMod val="50000"/>
                  </a:schemeClr>
                </a:solidFill>
                <a:latin typeface="+mn-lt"/>
                <a:ea typeface="+mn-ea"/>
                <a:cs typeface="+mn-cs"/>
              </a:rPr>
              <a:t>Average Lead Time by Chennel Type</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Sheet2!$B$447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Sheet2!$A$448:$A$453</c:f>
              <c:strCache>
                <c:ptCount val="5"/>
                <c:pt idx="0">
                  <c:v>Aviation</c:v>
                </c:pt>
                <c:pt idx="1">
                  <c:v>Complementary</c:v>
                </c:pt>
                <c:pt idx="2">
                  <c:v>Corporate</c:v>
                </c:pt>
                <c:pt idx="3">
                  <c:v>Online</c:v>
                </c:pt>
                <c:pt idx="4">
                  <c:v>Offline</c:v>
                </c:pt>
              </c:strCache>
            </c:strRef>
          </c:cat>
          <c:val>
            <c:numRef>
              <c:f>Sheet2!$B$448:$B$453</c:f>
              <c:numCache>
                <c:formatCode>_(* #,##0_);_(* \(#,##0\);_(* "-"??_);_(@_)</c:formatCode>
                <c:ptCount val="5"/>
                <c:pt idx="0">
                  <c:v>5.4880000000000004</c:v>
                </c:pt>
                <c:pt idx="1">
                  <c:v>12.066666666666666</c:v>
                </c:pt>
                <c:pt idx="2">
                  <c:v>21.871208354052712</c:v>
                </c:pt>
                <c:pt idx="3">
                  <c:v>75.363499180822629</c:v>
                </c:pt>
                <c:pt idx="4">
                  <c:v>122.91709450465868</c:v>
                </c:pt>
              </c:numCache>
            </c:numRef>
          </c:val>
          <c:extLst>
            <c:ext xmlns:c16="http://schemas.microsoft.com/office/drawing/2014/chart" uri="{C3380CC4-5D6E-409C-BE32-E72D297353CC}">
              <c16:uniqueId val="{00000000-D8EE-486D-AB4F-D58240E18880}"/>
            </c:ext>
          </c:extLst>
        </c:ser>
        <c:dLbls>
          <c:dLblPos val="outEnd"/>
          <c:showLegendKey val="0"/>
          <c:showVal val="1"/>
          <c:showCatName val="0"/>
          <c:showSerName val="0"/>
          <c:showPercent val="0"/>
          <c:showBubbleSize val="0"/>
        </c:dLbls>
        <c:gapWidth val="182"/>
        <c:axId val="827080271"/>
        <c:axId val="827089871"/>
      </c:barChart>
      <c:catAx>
        <c:axId val="8270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9871"/>
        <c:crosses val="autoZero"/>
        <c:auto val="1"/>
        <c:lblAlgn val="ctr"/>
        <c:lblOffset val="100"/>
        <c:noMultiLvlLbl val="0"/>
      </c:catAx>
      <c:valAx>
        <c:axId val="82708987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8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Project.xlsx]Sheet2!PivotTable34</c:name>
    <c:fmtId val="121"/>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Number of Bookings per Channel Type</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Sheet2!$B$460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Sheet2!$A$461:$A$466</c:f>
              <c:strCache>
                <c:ptCount val="5"/>
                <c:pt idx="0">
                  <c:v>Aviation</c:v>
                </c:pt>
                <c:pt idx="1">
                  <c:v>Complementary</c:v>
                </c:pt>
                <c:pt idx="2">
                  <c:v>Corporate</c:v>
                </c:pt>
                <c:pt idx="3">
                  <c:v>Offline</c:v>
                </c:pt>
                <c:pt idx="4">
                  <c:v>Online</c:v>
                </c:pt>
              </c:strCache>
            </c:strRef>
          </c:cat>
          <c:val>
            <c:numRef>
              <c:f>Sheet2!$B$461:$B$466</c:f>
              <c:numCache>
                <c:formatCode>_(* #,##0_);_(* \(#,##0\);_(* "-"??_);_(@_)</c:formatCode>
                <c:ptCount val="5"/>
                <c:pt idx="0">
                  <c:v>125</c:v>
                </c:pt>
                <c:pt idx="1">
                  <c:v>390</c:v>
                </c:pt>
                <c:pt idx="2">
                  <c:v>2011</c:v>
                </c:pt>
                <c:pt idx="3">
                  <c:v>10518</c:v>
                </c:pt>
                <c:pt idx="4">
                  <c:v>23194</c:v>
                </c:pt>
              </c:numCache>
            </c:numRef>
          </c:val>
          <c:extLst>
            <c:ext xmlns:c16="http://schemas.microsoft.com/office/drawing/2014/chart" uri="{C3380CC4-5D6E-409C-BE32-E72D297353CC}">
              <c16:uniqueId val="{00000000-5E4B-4785-8424-650187A057B3}"/>
            </c:ext>
          </c:extLst>
        </c:ser>
        <c:dLbls>
          <c:dLblPos val="outEnd"/>
          <c:showLegendKey val="0"/>
          <c:showVal val="1"/>
          <c:showCatName val="0"/>
          <c:showSerName val="0"/>
          <c:showPercent val="0"/>
          <c:showBubbleSize val="0"/>
        </c:dLbls>
        <c:gapWidth val="182"/>
        <c:axId val="880461695"/>
        <c:axId val="880461215"/>
      </c:barChart>
      <c:catAx>
        <c:axId val="88046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80461215"/>
        <c:crosses val="autoZero"/>
        <c:auto val="1"/>
        <c:lblAlgn val="ctr"/>
        <c:lblOffset val="100"/>
        <c:noMultiLvlLbl val="0"/>
      </c:catAx>
      <c:valAx>
        <c:axId val="88046121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8046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Project.xlsx]Sheet2!PivotTable35</c:name>
    <c:fmtId val="127"/>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Cancellation Rate per Channel Type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solidFill>
              <a:schemeClr val="bg1"/>
            </a:solidFill>
            <a:ln>
              <a:noFill/>
            </a:ln>
            <a:effectLst/>
          </c:spPr>
          <c:txPr>
            <a:bodyPr rot="60000" spcFirstLastPara="1" vertOverflow="clip" horzOverflow="clip" vert="horz" wrap="none" anchor="t" anchorCtr="0">
              <a:spAutoFit/>
            </a:bodyPr>
            <a:lstStyle/>
            <a:p>
              <a:pPr>
                <a:defRPr lang="en-US"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areaChart>
        <c:grouping val="standard"/>
        <c:varyColors val="0"/>
        <c:ser>
          <c:idx val="0"/>
          <c:order val="0"/>
          <c:tx>
            <c:strRef>
              <c:f>Sheet2!$E$460</c:f>
              <c:strCache>
                <c:ptCount val="1"/>
                <c:pt idx="0">
                  <c:v>Total</c:v>
                </c:pt>
              </c:strCache>
            </c:strRef>
          </c:tx>
          <c:spPr>
            <a:solidFill>
              <a:schemeClr val="accent2">
                <a:lumMod val="50000"/>
              </a:schemeClr>
            </a:solidFill>
            <a:ln>
              <a:noFill/>
            </a:ln>
            <a:effectLst/>
          </c:spPr>
          <c:dLbls>
            <c:spPr>
              <a:solidFill>
                <a:schemeClr val="bg1"/>
              </a:solidFill>
              <a:ln>
                <a:noFill/>
              </a:ln>
              <a:effectLst/>
            </c:spPr>
            <c:txPr>
              <a:bodyPr rot="60000" spcFirstLastPara="1" vertOverflow="clip" horzOverflow="clip" vert="horz" wrap="none" anchor="t" anchorCtr="0">
                <a:spAutoFit/>
              </a:bodyPr>
              <a:lstStyle/>
              <a:p>
                <a:pPr>
                  <a:defRPr lang="en-US"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Sheet2!$D$461:$D$465</c:f>
              <c:strCache>
                <c:ptCount val="4"/>
                <c:pt idx="0">
                  <c:v>Online</c:v>
                </c:pt>
                <c:pt idx="1">
                  <c:v>Offline</c:v>
                </c:pt>
                <c:pt idx="2">
                  <c:v>Aviation</c:v>
                </c:pt>
                <c:pt idx="3">
                  <c:v>Corporate</c:v>
                </c:pt>
              </c:strCache>
            </c:strRef>
          </c:cat>
          <c:val>
            <c:numRef>
              <c:f>Sheet2!$E$461:$E$465</c:f>
              <c:numCache>
                <c:formatCode>0%</c:formatCode>
                <c:ptCount val="4"/>
                <c:pt idx="0">
                  <c:v>0.36513753556954387</c:v>
                </c:pt>
                <c:pt idx="1">
                  <c:v>0.29967674462825633</c:v>
                </c:pt>
                <c:pt idx="2">
                  <c:v>0.29599999999999999</c:v>
                </c:pt>
                <c:pt idx="3">
                  <c:v>0.10939830929885629</c:v>
                </c:pt>
              </c:numCache>
            </c:numRef>
          </c:val>
          <c:extLst>
            <c:ext xmlns:c16="http://schemas.microsoft.com/office/drawing/2014/chart" uri="{C3380CC4-5D6E-409C-BE32-E72D297353CC}">
              <c16:uniqueId val="{00000000-AA39-46D7-9938-B8DA62B659DF}"/>
            </c:ext>
          </c:extLst>
        </c:ser>
        <c:dLbls>
          <c:showLegendKey val="0"/>
          <c:showVal val="0"/>
          <c:showCatName val="0"/>
          <c:showSerName val="0"/>
          <c:showPercent val="0"/>
          <c:showBubbleSize val="0"/>
        </c:dLbls>
        <c:axId val="827092271"/>
        <c:axId val="827071631"/>
      </c:areaChart>
      <c:catAx>
        <c:axId val="827092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71631"/>
        <c:crosses val="autoZero"/>
        <c:auto val="1"/>
        <c:lblAlgn val="ctr"/>
        <c:lblOffset val="100"/>
        <c:noMultiLvlLbl val="0"/>
      </c:catAx>
      <c:valAx>
        <c:axId val="82707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7092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Project.xlsx]Sheet2!PivotTable36</c:name>
    <c:fmtId val="13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accent3">
                    <a:lumMod val="50000"/>
                  </a:schemeClr>
                </a:solidFill>
              </a:rPr>
              <a:t>Average Price per Room per Channel Type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Sheet2!$B$469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Sheet2!$A$470:$A$475</c:f>
              <c:strCache>
                <c:ptCount val="5"/>
                <c:pt idx="0">
                  <c:v>Complementary</c:v>
                </c:pt>
                <c:pt idx="1">
                  <c:v>Corporate</c:v>
                </c:pt>
                <c:pt idx="2">
                  <c:v>Offline</c:v>
                </c:pt>
                <c:pt idx="3">
                  <c:v>Aviation</c:v>
                </c:pt>
                <c:pt idx="4">
                  <c:v>Online</c:v>
                </c:pt>
              </c:strCache>
            </c:strRef>
          </c:cat>
          <c:val>
            <c:numRef>
              <c:f>Sheet2!$B$470:$B$475</c:f>
              <c:numCache>
                <c:formatCode>_(* #,##0_);_(* \(#,##0\);_(* "-"??_);_(@_)</c:formatCode>
                <c:ptCount val="5"/>
                <c:pt idx="0">
                  <c:v>3.1421282051282051</c:v>
                </c:pt>
                <c:pt idx="1">
                  <c:v>82.940318249627055</c:v>
                </c:pt>
                <c:pt idx="2">
                  <c:v>91.642252329340181</c:v>
                </c:pt>
                <c:pt idx="3">
                  <c:v>100.70399999999999</c:v>
                </c:pt>
                <c:pt idx="4">
                  <c:v>112.26436923342243</c:v>
                </c:pt>
              </c:numCache>
            </c:numRef>
          </c:val>
          <c:extLst>
            <c:ext xmlns:c16="http://schemas.microsoft.com/office/drawing/2014/chart" uri="{C3380CC4-5D6E-409C-BE32-E72D297353CC}">
              <c16:uniqueId val="{00000000-DA8F-4CD0-A5C1-0E5B2A4A2319}"/>
            </c:ext>
          </c:extLst>
        </c:ser>
        <c:dLbls>
          <c:dLblPos val="outEnd"/>
          <c:showLegendKey val="0"/>
          <c:showVal val="1"/>
          <c:showCatName val="0"/>
          <c:showSerName val="0"/>
          <c:showPercent val="0"/>
          <c:showBubbleSize val="0"/>
        </c:dLbls>
        <c:gapWidth val="182"/>
        <c:axId val="1450152704"/>
        <c:axId val="1450158944"/>
      </c:barChart>
      <c:catAx>
        <c:axId val="145015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0158944"/>
        <c:crosses val="autoZero"/>
        <c:auto val="1"/>
        <c:lblAlgn val="ctr"/>
        <c:lblOffset val="100"/>
        <c:noMultiLvlLbl val="0"/>
      </c:catAx>
      <c:valAx>
        <c:axId val="145015894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5015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Project.xlsx]Sheet2!PivotTable39</c:name>
    <c:fmtId val="13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accent3">
                    <a:lumMod val="50000"/>
                  </a:schemeClr>
                </a:solidFill>
              </a:rPr>
              <a:t>Repeated Guest % per Channel Type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31942070538531"/>
          <c:y val="0.16890159762360199"/>
          <c:w val="0.70167877028834946"/>
          <c:h val="0.62134575103182443"/>
        </c:manualLayout>
      </c:layout>
      <c:barChart>
        <c:barDir val="bar"/>
        <c:grouping val="clustered"/>
        <c:varyColors val="0"/>
        <c:ser>
          <c:idx val="0"/>
          <c:order val="0"/>
          <c:tx>
            <c:strRef>
              <c:f>Sheet2!$E$469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Sheet2!$D$470:$D$475</c:f>
              <c:strCache>
                <c:ptCount val="5"/>
                <c:pt idx="0">
                  <c:v>Online</c:v>
                </c:pt>
                <c:pt idx="1">
                  <c:v>Offline</c:v>
                </c:pt>
                <c:pt idx="2">
                  <c:v>Aviation</c:v>
                </c:pt>
                <c:pt idx="3">
                  <c:v>Corporate</c:v>
                </c:pt>
                <c:pt idx="4">
                  <c:v>Complementary</c:v>
                </c:pt>
              </c:strCache>
            </c:strRef>
          </c:cat>
          <c:val>
            <c:numRef>
              <c:f>Sheet2!$E$470:$E$475</c:f>
              <c:numCache>
                <c:formatCode>0.0%</c:formatCode>
                <c:ptCount val="5"/>
                <c:pt idx="0">
                  <c:v>4.0958868672932658E-3</c:v>
                </c:pt>
                <c:pt idx="1">
                  <c:v>8.5567598402738164E-3</c:v>
                </c:pt>
                <c:pt idx="2">
                  <c:v>0.128</c:v>
                </c:pt>
                <c:pt idx="3">
                  <c:v>0.29786176031824962</c:v>
                </c:pt>
                <c:pt idx="4">
                  <c:v>0.32307692307692309</c:v>
                </c:pt>
              </c:numCache>
            </c:numRef>
          </c:val>
          <c:extLst>
            <c:ext xmlns:c16="http://schemas.microsoft.com/office/drawing/2014/chart" uri="{C3380CC4-5D6E-409C-BE32-E72D297353CC}">
              <c16:uniqueId val="{00000000-4C79-47AB-A8F2-8AC1740ECD16}"/>
            </c:ext>
          </c:extLst>
        </c:ser>
        <c:dLbls>
          <c:dLblPos val="outEnd"/>
          <c:showLegendKey val="0"/>
          <c:showVal val="1"/>
          <c:showCatName val="0"/>
          <c:showSerName val="0"/>
          <c:showPercent val="0"/>
          <c:showBubbleSize val="0"/>
        </c:dLbls>
        <c:gapWidth val="219"/>
        <c:axId val="1508868064"/>
        <c:axId val="1508873824"/>
      </c:barChart>
      <c:catAx>
        <c:axId val="150886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08873824"/>
        <c:crosses val="autoZero"/>
        <c:auto val="1"/>
        <c:lblAlgn val="ctr"/>
        <c:lblOffset val="100"/>
        <c:noMultiLvlLbl val="0"/>
      </c:catAx>
      <c:valAx>
        <c:axId val="15088738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08868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Project.xlsx]Sheet2!PivotTable3</c:name>
    <c:fmtId val="143"/>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Total Number of Bookings &amp; Cancellation Rate per Month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96439703520596E-2"/>
          <c:y val="0.14550237121695314"/>
          <c:w val="0.89522918147024944"/>
          <c:h val="0.69311787026485605"/>
        </c:manualLayout>
      </c:layout>
      <c:lineChart>
        <c:grouping val="stacked"/>
        <c:varyColors val="0"/>
        <c:ser>
          <c:idx val="0"/>
          <c:order val="0"/>
          <c:tx>
            <c:strRef>
              <c:f>Sheet2!$B$484</c:f>
              <c:strCache>
                <c:ptCount val="1"/>
                <c:pt idx="0">
                  <c:v>Count of Booking_ID</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Sheet2!$A$485:$A$497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Sheet2!$B$485:$B$497</c:f>
              <c:numCache>
                <c:formatCode>_(* #,##0_);_(* \(#,##0\);_(* "-"??_);_(@_)</c:formatCode>
                <c:ptCount val="12"/>
                <c:pt idx="0">
                  <c:v>1014</c:v>
                </c:pt>
                <c:pt idx="1">
                  <c:v>1667</c:v>
                </c:pt>
                <c:pt idx="2">
                  <c:v>2358</c:v>
                </c:pt>
                <c:pt idx="3">
                  <c:v>2736</c:v>
                </c:pt>
                <c:pt idx="4">
                  <c:v>2598</c:v>
                </c:pt>
                <c:pt idx="5">
                  <c:v>3203</c:v>
                </c:pt>
                <c:pt idx="6">
                  <c:v>2920</c:v>
                </c:pt>
                <c:pt idx="7">
                  <c:v>3813</c:v>
                </c:pt>
                <c:pt idx="8">
                  <c:v>4611</c:v>
                </c:pt>
                <c:pt idx="9">
                  <c:v>5317</c:v>
                </c:pt>
                <c:pt idx="10">
                  <c:v>2980</c:v>
                </c:pt>
                <c:pt idx="11">
                  <c:v>3021</c:v>
                </c:pt>
              </c:numCache>
            </c:numRef>
          </c:val>
          <c:smooth val="0"/>
          <c:extLst>
            <c:ext xmlns:c16="http://schemas.microsoft.com/office/drawing/2014/chart" uri="{C3380CC4-5D6E-409C-BE32-E72D297353CC}">
              <c16:uniqueId val="{00000000-8D98-48D2-A5F5-D7F9EC1207A1}"/>
            </c:ext>
          </c:extLst>
        </c:ser>
        <c:dLbls>
          <c:dLblPos val="t"/>
          <c:showLegendKey val="0"/>
          <c:showVal val="1"/>
          <c:showCatName val="0"/>
          <c:showSerName val="0"/>
          <c:showPercent val="0"/>
          <c:showBubbleSize val="0"/>
        </c:dLbls>
        <c:marker val="1"/>
        <c:smooth val="0"/>
        <c:axId val="246786560"/>
        <c:axId val="246782720"/>
      </c:lineChart>
      <c:lineChart>
        <c:grouping val="standard"/>
        <c:varyColors val="0"/>
        <c:ser>
          <c:idx val="1"/>
          <c:order val="1"/>
          <c:tx>
            <c:strRef>
              <c:f>Sheet2!$C$484</c:f>
              <c:strCache>
                <c:ptCount val="1"/>
                <c:pt idx="0">
                  <c:v>Cancellation Rate </c:v>
                </c:pt>
              </c:strCache>
            </c:strRef>
          </c:tx>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Sheet2!$A$485:$A$497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Sheet2!$C$485:$C$497</c:f>
              <c:numCache>
                <c:formatCode>0%</c:formatCode>
                <c:ptCount val="12"/>
                <c:pt idx="0">
                  <c:v>2.3668639053254437E-2</c:v>
                </c:pt>
                <c:pt idx="1">
                  <c:v>0.25374925014997002</c:v>
                </c:pt>
                <c:pt idx="2">
                  <c:v>0.29686174724342662</c:v>
                </c:pt>
                <c:pt idx="3">
                  <c:v>0.36366959064327486</c:v>
                </c:pt>
                <c:pt idx="4">
                  <c:v>0.36489607390300233</c:v>
                </c:pt>
                <c:pt idx="5">
                  <c:v>0.40305963159537933</c:v>
                </c:pt>
                <c:pt idx="6">
                  <c:v>0.45</c:v>
                </c:pt>
                <c:pt idx="7">
                  <c:v>0.3902439024390244</c:v>
                </c:pt>
                <c:pt idx="8">
                  <c:v>0.33355020602906094</c:v>
                </c:pt>
                <c:pt idx="9">
                  <c:v>0.35358284747037805</c:v>
                </c:pt>
                <c:pt idx="10">
                  <c:v>0.2936241610738255</c:v>
                </c:pt>
                <c:pt idx="11">
                  <c:v>0.13306852035749753</c:v>
                </c:pt>
              </c:numCache>
            </c:numRef>
          </c:val>
          <c:smooth val="0"/>
          <c:extLst>
            <c:ext xmlns:c16="http://schemas.microsoft.com/office/drawing/2014/chart" uri="{C3380CC4-5D6E-409C-BE32-E72D297353CC}">
              <c16:uniqueId val="{00000001-8D98-48D2-A5F5-D7F9EC1207A1}"/>
            </c:ext>
          </c:extLst>
        </c:ser>
        <c:dLbls>
          <c:showLegendKey val="0"/>
          <c:showVal val="0"/>
          <c:showCatName val="0"/>
          <c:showSerName val="0"/>
          <c:showPercent val="0"/>
          <c:showBubbleSize val="0"/>
        </c:dLbls>
        <c:marker val="1"/>
        <c:smooth val="0"/>
        <c:axId val="246754400"/>
        <c:axId val="246753440"/>
      </c:lineChart>
      <c:catAx>
        <c:axId val="24678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6782720"/>
        <c:crosses val="autoZero"/>
        <c:auto val="1"/>
        <c:lblAlgn val="ctr"/>
        <c:lblOffset val="100"/>
        <c:noMultiLvlLbl val="0"/>
      </c:catAx>
      <c:valAx>
        <c:axId val="2467827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6786560"/>
        <c:crosses val="autoZero"/>
        <c:crossBetween val="between"/>
      </c:valAx>
      <c:valAx>
        <c:axId val="2467534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6754400"/>
        <c:crosses val="max"/>
        <c:crossBetween val="between"/>
      </c:valAx>
      <c:catAx>
        <c:axId val="246754400"/>
        <c:scaling>
          <c:orientation val="minMax"/>
        </c:scaling>
        <c:delete val="1"/>
        <c:axPos val="b"/>
        <c:numFmt formatCode="General" sourceLinked="1"/>
        <c:majorTickMark val="out"/>
        <c:minorTickMark val="none"/>
        <c:tickLblPos val="nextTo"/>
        <c:crossAx val="2467534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Project.xlsx]Sheet2!PivotTable4</c:name>
    <c:fmtId val="15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accent3">
                    <a:lumMod val="50000"/>
                  </a:schemeClr>
                </a:solidFill>
              </a:rPr>
              <a:t>Total Number of Bookings &amp; Cancellation Rate per Season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Sheet2!$F$484</c:f>
              <c:strCache>
                <c:ptCount val="1"/>
                <c:pt idx="0">
                  <c:v>Count of Booking_ID</c:v>
                </c:pt>
              </c:strCache>
            </c:strRef>
          </c:tx>
          <c:spPr>
            <a:solidFill>
              <a:schemeClr val="accent6">
                <a:lumMod val="75000"/>
              </a:schemeClr>
            </a:soli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Sheet2!$E$485:$E$489</c:f>
              <c:strCache>
                <c:ptCount val="4"/>
                <c:pt idx="0">
                  <c:v>Autumn</c:v>
                </c:pt>
                <c:pt idx="1">
                  <c:v>Summer</c:v>
                </c:pt>
                <c:pt idx="2">
                  <c:v>Spring</c:v>
                </c:pt>
                <c:pt idx="3">
                  <c:v>Winter</c:v>
                </c:pt>
              </c:strCache>
            </c:strRef>
          </c:cat>
          <c:val>
            <c:numRef>
              <c:f>Sheet2!$F$485:$F$489</c:f>
              <c:numCache>
                <c:formatCode>_(* #,##0_);_(* \(#,##0\);_(* "-"??_);_(@_)</c:formatCode>
                <c:ptCount val="4"/>
                <c:pt idx="0">
                  <c:v>12908</c:v>
                </c:pt>
                <c:pt idx="1">
                  <c:v>9936</c:v>
                </c:pt>
                <c:pt idx="2">
                  <c:v>7692</c:v>
                </c:pt>
                <c:pt idx="3">
                  <c:v>5702</c:v>
                </c:pt>
              </c:numCache>
            </c:numRef>
          </c:val>
          <c:extLst>
            <c:ext xmlns:c16="http://schemas.microsoft.com/office/drawing/2014/chart" uri="{C3380CC4-5D6E-409C-BE32-E72D297353CC}">
              <c16:uniqueId val="{00000000-DCCB-48D9-B725-08E7D132CA08}"/>
            </c:ext>
          </c:extLst>
        </c:ser>
        <c:dLbls>
          <c:showLegendKey val="0"/>
          <c:showVal val="0"/>
          <c:showCatName val="0"/>
          <c:showSerName val="0"/>
          <c:showPercent val="0"/>
          <c:showBubbleSize val="0"/>
        </c:dLbls>
        <c:gapWidth val="150"/>
        <c:axId val="246765920"/>
        <c:axId val="246768800"/>
      </c:barChart>
      <c:lineChart>
        <c:grouping val="stacked"/>
        <c:varyColors val="0"/>
        <c:ser>
          <c:idx val="1"/>
          <c:order val="1"/>
          <c:tx>
            <c:strRef>
              <c:f>Sheet2!$G$484</c:f>
              <c:strCache>
                <c:ptCount val="1"/>
                <c:pt idx="0">
                  <c:v>Cancellation Rate </c:v>
                </c:pt>
              </c:strCache>
            </c:strRef>
          </c:tx>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Sheet2!$E$485:$E$489</c:f>
              <c:strCache>
                <c:ptCount val="4"/>
                <c:pt idx="0">
                  <c:v>Autumn</c:v>
                </c:pt>
                <c:pt idx="1">
                  <c:v>Summer</c:v>
                </c:pt>
                <c:pt idx="2">
                  <c:v>Spring</c:v>
                </c:pt>
                <c:pt idx="3">
                  <c:v>Winter</c:v>
                </c:pt>
              </c:strCache>
            </c:strRef>
          </c:cat>
          <c:val>
            <c:numRef>
              <c:f>Sheet2!$G$485:$G$489</c:f>
              <c:numCache>
                <c:formatCode>0%</c:formatCode>
                <c:ptCount val="4"/>
                <c:pt idx="0">
                  <c:v>0.33258444375581037</c:v>
                </c:pt>
                <c:pt idx="1">
                  <c:v>0.41193639291465378</c:v>
                </c:pt>
                <c:pt idx="2">
                  <c:v>0.34360374414976597</c:v>
                </c:pt>
                <c:pt idx="3">
                  <c:v>0.14889512451771308</c:v>
                </c:pt>
              </c:numCache>
            </c:numRef>
          </c:val>
          <c:smooth val="0"/>
          <c:extLst>
            <c:ext xmlns:c16="http://schemas.microsoft.com/office/drawing/2014/chart" uri="{C3380CC4-5D6E-409C-BE32-E72D297353CC}">
              <c16:uniqueId val="{00000004-DCCB-48D9-B725-08E7D132CA08}"/>
            </c:ext>
          </c:extLst>
        </c:ser>
        <c:dLbls>
          <c:showLegendKey val="0"/>
          <c:showVal val="0"/>
          <c:showCatName val="0"/>
          <c:showSerName val="0"/>
          <c:showPercent val="0"/>
          <c:showBubbleSize val="0"/>
        </c:dLbls>
        <c:marker val="1"/>
        <c:smooth val="0"/>
        <c:axId val="62863840"/>
        <c:axId val="62861440"/>
      </c:lineChart>
      <c:catAx>
        <c:axId val="2467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6768800"/>
        <c:crosses val="autoZero"/>
        <c:auto val="1"/>
        <c:lblAlgn val="ctr"/>
        <c:lblOffset val="100"/>
        <c:noMultiLvlLbl val="0"/>
      </c:catAx>
      <c:valAx>
        <c:axId val="2467688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46765920"/>
        <c:crosses val="autoZero"/>
        <c:crossBetween val="between"/>
      </c:valAx>
      <c:valAx>
        <c:axId val="628614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2863840"/>
        <c:crosses val="max"/>
        <c:crossBetween val="between"/>
      </c:valAx>
      <c:catAx>
        <c:axId val="62863840"/>
        <c:scaling>
          <c:orientation val="minMax"/>
        </c:scaling>
        <c:delete val="1"/>
        <c:axPos val="b"/>
        <c:numFmt formatCode="General" sourceLinked="1"/>
        <c:majorTickMark val="out"/>
        <c:minorTickMark val="none"/>
        <c:tickLblPos val="nextTo"/>
        <c:crossAx val="628614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1">
          <a:shade val="1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Week </a:t>
            </a:r>
            <a:r>
              <a:rPr lang="en-US" sz="1200" b="1" i="0" u="none" strike="noStrike" kern="1200" spc="0" baseline="0">
                <a:solidFill>
                  <a:schemeClr val="accent2">
                    <a:lumMod val="50000"/>
                  </a:schemeClr>
                </a:solidFill>
                <a:latin typeface="+mn-lt"/>
                <a:ea typeface="+mn-ea"/>
                <a:cs typeface="+mn-cs"/>
              </a:rPr>
              <a:t>VS</a:t>
            </a:r>
            <a:r>
              <a:rPr lang="en-US" sz="1200" b="1" i="0" u="none" strike="noStrike" kern="1200" spc="0" baseline="0">
                <a:solidFill>
                  <a:schemeClr val="accent3">
                    <a:lumMod val="50000"/>
                  </a:schemeClr>
                </a:solidFill>
                <a:latin typeface="+mn-lt"/>
                <a:ea typeface="+mn-ea"/>
                <a:cs typeface="+mn-cs"/>
              </a:rPr>
              <a:t> Weekend Nights</a:t>
            </a:r>
          </a:p>
        </c:rich>
      </c:tx>
      <c:overlay val="0"/>
      <c:spPr>
        <a:noFill/>
        <a:ln>
          <a:noFill/>
        </a:ln>
        <a:effectLst/>
      </c:spPr>
    </c:title>
    <c:autoTitleDeleted val="0"/>
    <c:plotArea>
      <c:layout/>
      <c:pieChart>
        <c:varyColors val="0"/>
        <c:ser>
          <c:idx val="1"/>
          <c:order val="0"/>
          <c:spPr>
            <a:solidFill>
              <a:schemeClr val="accent6">
                <a:lumMod val="75000"/>
              </a:schemeClr>
            </a:solidFill>
            <a:ln w="15875">
              <a:solidFill>
                <a:schemeClr val="bg1"/>
              </a:solidFill>
            </a:ln>
            <a:effectLst>
              <a:outerShdw blurRad="50800" dist="38100" dir="2700000" algn="tl" rotWithShape="0">
                <a:prstClr val="black">
                  <a:alpha val="40000"/>
                </a:prstClr>
              </a:outerShdw>
            </a:effectLst>
          </c:spPr>
          <c:dPt>
            <c:idx val="0"/>
            <c:bubble3D val="0"/>
            <c:spPr>
              <a:solidFill>
                <a:schemeClr val="accent3">
                  <a:lumMod val="60000"/>
                  <a:lumOff val="40000"/>
                </a:schemeClr>
              </a:solidFill>
              <a:ln w="15875">
                <a:solidFill>
                  <a:schemeClr val="bg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5DFB-42FC-BDA1-133723DF8E46}"/>
              </c:ext>
            </c:extLst>
          </c:dPt>
          <c:dPt>
            <c:idx val="1"/>
            <c:bubble3D val="0"/>
            <c:extLst>
              <c:ext xmlns:c16="http://schemas.microsoft.com/office/drawing/2014/chart" uri="{C3380CC4-5D6E-409C-BE32-E72D297353CC}">
                <c16:uniqueId val="{0000000D-5DFB-42FC-BDA1-133723DF8E46}"/>
              </c:ext>
            </c:extLst>
          </c:dPt>
          <c:dLbls>
            <c:spPr>
              <a:noFill/>
              <a:ln>
                <a:noFill/>
              </a:ln>
              <a:effectLst/>
            </c:spPr>
            <c:txPr>
              <a:bodyPr wrap="none"/>
              <a:lstStyle/>
              <a:p>
                <a:pPr>
                  <a:defRPr sz="1050" b="1">
                    <a:solidFill>
                      <a:schemeClr val="accent3">
                        <a:lumMod val="50000"/>
                      </a:schemeClr>
                    </a:solidFill>
                  </a:defRPr>
                </a:pPr>
                <a:endParaRPr lang="en-US"/>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spPr xmlns:c15="http://schemas.microsoft.com/office/drawing/2012/chart">
                  <a:prstGeom prst="rect">
                    <a:avLst/>
                  </a:prstGeom>
                </c15:spPr>
              </c:ext>
            </c:extLst>
          </c:dLbls>
          <c:val>
            <c:numRef>
              <c:f>Sheet2!$E$496:$F$496</c:f>
              <c:numCache>
                <c:formatCode>_(* #,##0_);_(* \(#,##0\);_(* "-"??_);_(@_)</c:formatCode>
                <c:ptCount val="2"/>
                <c:pt idx="0">
                  <c:v>29370</c:v>
                </c:pt>
                <c:pt idx="1">
                  <c:v>79876</c:v>
                </c:pt>
              </c:numCache>
            </c:numRef>
          </c:val>
          <c:extLst>
            <c:ext xmlns:c16="http://schemas.microsoft.com/office/drawing/2014/chart" uri="{C3380CC4-5D6E-409C-BE32-E72D297353CC}">
              <c16:uniqueId val="{0000000B-5DFB-42FC-BDA1-133723DF8E46}"/>
            </c:ext>
          </c:extLst>
        </c:ser>
        <c:ser>
          <c:idx val="0"/>
          <c:order val="1"/>
          <c:dPt>
            <c:idx val="0"/>
            <c:bubble3D val="0"/>
            <c:extLst>
              <c:ext xmlns:c16="http://schemas.microsoft.com/office/drawing/2014/chart" uri="{C3380CC4-5D6E-409C-BE32-E72D297353CC}">
                <c16:uniqueId val="{00000007-5DFB-42FC-BDA1-133723DF8E46}"/>
              </c:ext>
            </c:extLst>
          </c:dPt>
          <c:dPt>
            <c:idx val="1"/>
            <c:bubble3D val="0"/>
            <c:extLst>
              <c:ext xmlns:c16="http://schemas.microsoft.com/office/drawing/2014/chart" uri="{C3380CC4-5D6E-409C-BE32-E72D297353CC}">
                <c16:uniqueId val="{00000009-5DFB-42FC-BDA1-133723DF8E46}"/>
              </c:ext>
            </c:extLst>
          </c:dPt>
          <c:dLbls>
            <c:spPr>
              <a:noFill/>
              <a:ln>
                <a:noFill/>
              </a:ln>
              <a:effectLst/>
            </c:sp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Sheet2!$E$495:$F$495</c:f>
              <c:strCache>
                <c:ptCount val="2"/>
                <c:pt idx="0">
                  <c:v>Weekend Nights</c:v>
                </c:pt>
                <c:pt idx="1">
                  <c:v>Week Nights</c:v>
                </c:pt>
              </c:strCache>
            </c:strRef>
          </c:cat>
          <c:val>
            <c:numRef>
              <c:f>Sheet2!$E$496:$F$496</c:f>
              <c:numCache>
                <c:formatCode>_(* #,##0_);_(* \(#,##0\);_(* "-"??_);_(@_)</c:formatCode>
                <c:ptCount val="2"/>
                <c:pt idx="0">
                  <c:v>29370</c:v>
                </c:pt>
                <c:pt idx="1">
                  <c:v>79876</c:v>
                </c:pt>
              </c:numCache>
            </c:numRef>
          </c:val>
          <c:extLst>
            <c:ext xmlns:c16="http://schemas.microsoft.com/office/drawing/2014/chart" uri="{C3380CC4-5D6E-409C-BE32-E72D297353CC}">
              <c16:uniqueId val="{0000000A-5DFB-42FC-BDA1-133723DF8E46}"/>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solidFill>
      <a:schemeClr val="accent6">
        <a:lumMod val="20000"/>
        <a:lumOff val="80000"/>
      </a:schemeClr>
    </a:solidFill>
    <a:ln>
      <a:solidFill>
        <a:schemeClr val="accent1">
          <a:shade val="15000"/>
        </a:schemeClr>
      </a:solid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Reservation Project.xlsx]Sheet2!PivotTable8</c:name>
    <c:fmtId val="172"/>
  </c:pivotSource>
  <c:chart>
    <c:title>
      <c:tx>
        <c:rich>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r>
              <a:rPr lang="en-US" sz="1200" b="1" i="0" u="none" strike="noStrike" kern="1200" spc="0" baseline="0">
                <a:solidFill>
                  <a:schemeClr val="accent3">
                    <a:lumMod val="50000"/>
                  </a:schemeClr>
                </a:solidFill>
                <a:latin typeface="+mn-lt"/>
                <a:ea typeface="+mn-ea"/>
                <a:cs typeface="+mn-cs"/>
              </a:rPr>
              <a:t>Total Revenue &amp; Lead Time per Month</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34777904368359E-2"/>
          <c:y val="0.19155514946876576"/>
          <c:w val="0.83501375357686369"/>
          <c:h val="0.67598368466943004"/>
        </c:manualLayout>
      </c:layout>
      <c:lineChart>
        <c:grouping val="standard"/>
        <c:varyColors val="0"/>
        <c:ser>
          <c:idx val="0"/>
          <c:order val="0"/>
          <c:tx>
            <c:strRef>
              <c:f>Sheet2!$B$508</c:f>
              <c:strCache>
                <c:ptCount val="1"/>
                <c:pt idx="0">
                  <c:v>Sum of Revenue</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Sheet2!$A$509:$A$521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Sheet2!$B$509:$B$521</c:f>
              <c:numCache>
                <c:formatCode>_(* #,##0_);_(* \(#,##0\);_(* "-"??_);_(@_)</c:formatCode>
                <c:ptCount val="12"/>
                <c:pt idx="0">
                  <c:v>210983.49</c:v>
                </c:pt>
                <c:pt idx="1">
                  <c:v>390139.96</c:v>
                </c:pt>
                <c:pt idx="2">
                  <c:v>684619.91</c:v>
                </c:pt>
                <c:pt idx="3">
                  <c:v>835756.94</c:v>
                </c:pt>
                <c:pt idx="4">
                  <c:v>874478.35</c:v>
                </c:pt>
                <c:pt idx="5">
                  <c:v>990302.42</c:v>
                </c:pt>
                <c:pt idx="6">
                  <c:v>1073278.25</c:v>
                </c:pt>
                <c:pt idx="7">
                  <c:v>1383366.55</c:v>
                </c:pt>
                <c:pt idx="8">
                  <c:v>1557440.04</c:v>
                </c:pt>
                <c:pt idx="9">
                  <c:v>1605314.14</c:v>
                </c:pt>
                <c:pt idx="10">
                  <c:v>828055.15</c:v>
                </c:pt>
                <c:pt idx="11">
                  <c:v>902368.43</c:v>
                </c:pt>
              </c:numCache>
            </c:numRef>
          </c:val>
          <c:smooth val="0"/>
          <c:extLst>
            <c:ext xmlns:c16="http://schemas.microsoft.com/office/drawing/2014/chart" uri="{C3380CC4-5D6E-409C-BE32-E72D297353CC}">
              <c16:uniqueId val="{00000000-2E26-490A-965A-8A7319019265}"/>
            </c:ext>
          </c:extLst>
        </c:ser>
        <c:dLbls>
          <c:dLblPos val="t"/>
          <c:showLegendKey val="0"/>
          <c:showVal val="1"/>
          <c:showCatName val="0"/>
          <c:showSerName val="0"/>
          <c:showPercent val="0"/>
          <c:showBubbleSize val="0"/>
        </c:dLbls>
        <c:marker val="1"/>
        <c:smooth val="0"/>
        <c:axId val="2030722656"/>
        <c:axId val="2030750016"/>
      </c:lineChart>
      <c:lineChart>
        <c:grouping val="standard"/>
        <c:varyColors val="0"/>
        <c:ser>
          <c:idx val="1"/>
          <c:order val="1"/>
          <c:tx>
            <c:strRef>
              <c:f>Sheet2!$C$508</c:f>
              <c:strCache>
                <c:ptCount val="1"/>
                <c:pt idx="0">
                  <c:v>Average of lead_time</c:v>
                </c:pt>
              </c:strCache>
            </c:strRef>
          </c:tx>
          <c:spPr>
            <a:ln w="28575" cap="rnd">
              <a:solidFill>
                <a:schemeClr val="accent2">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Sheet2!$A$509:$A$521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Sheet2!$C$509:$C$521</c:f>
              <c:numCache>
                <c:formatCode>_(* #,##0_);_(* \(#,##0\);_(* "-"??_);_(@_)</c:formatCode>
                <c:ptCount val="12"/>
                <c:pt idx="0">
                  <c:v>34.898422090729781</c:v>
                </c:pt>
                <c:pt idx="1">
                  <c:v>31.040791841631673</c:v>
                </c:pt>
                <c:pt idx="2">
                  <c:v>47.139525021204413</c:v>
                </c:pt>
                <c:pt idx="3">
                  <c:v>74.252558479532169</c:v>
                </c:pt>
                <c:pt idx="4">
                  <c:v>84.639337952270978</c:v>
                </c:pt>
                <c:pt idx="5">
                  <c:v>100.41554792382142</c:v>
                </c:pt>
                <c:pt idx="6">
                  <c:v>116.27226027397261</c:v>
                </c:pt>
                <c:pt idx="7">
                  <c:v>96.131392604248617</c:v>
                </c:pt>
                <c:pt idx="8">
                  <c:v>96.953372370418563</c:v>
                </c:pt>
                <c:pt idx="9">
                  <c:v>103.72823020500282</c:v>
                </c:pt>
                <c:pt idx="10">
                  <c:v>71.993288590604024</c:v>
                </c:pt>
                <c:pt idx="11">
                  <c:v>75.489241972856675</c:v>
                </c:pt>
              </c:numCache>
            </c:numRef>
          </c:val>
          <c:smooth val="0"/>
          <c:extLst>
            <c:ext xmlns:c16="http://schemas.microsoft.com/office/drawing/2014/chart" uri="{C3380CC4-5D6E-409C-BE32-E72D297353CC}">
              <c16:uniqueId val="{00000001-2E26-490A-965A-8A7319019265}"/>
            </c:ext>
          </c:extLst>
        </c:ser>
        <c:dLbls>
          <c:showLegendKey val="0"/>
          <c:showVal val="0"/>
          <c:showCatName val="0"/>
          <c:showSerName val="0"/>
          <c:showPercent val="0"/>
          <c:showBubbleSize val="0"/>
        </c:dLbls>
        <c:marker val="1"/>
        <c:smooth val="0"/>
        <c:axId val="1079523808"/>
        <c:axId val="1079524768"/>
      </c:lineChart>
      <c:catAx>
        <c:axId val="203072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30750016"/>
        <c:crosses val="autoZero"/>
        <c:auto val="1"/>
        <c:lblAlgn val="ctr"/>
        <c:lblOffset val="100"/>
        <c:noMultiLvlLbl val="0"/>
      </c:catAx>
      <c:valAx>
        <c:axId val="20307500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30722656"/>
        <c:crosses val="autoZero"/>
        <c:crossBetween val="between"/>
      </c:valAx>
      <c:valAx>
        <c:axId val="1079524768"/>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79523808"/>
        <c:crosses val="max"/>
        <c:crossBetween val="between"/>
      </c:valAx>
      <c:catAx>
        <c:axId val="1079523808"/>
        <c:scaling>
          <c:orientation val="minMax"/>
        </c:scaling>
        <c:delete val="1"/>
        <c:axPos val="b"/>
        <c:numFmt formatCode="General" sourceLinked="1"/>
        <c:majorTickMark val="out"/>
        <c:minorTickMark val="none"/>
        <c:tickLblPos val="nextTo"/>
        <c:crossAx val="1079524768"/>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18" Type="http://schemas.openxmlformats.org/officeDocument/2006/relationships/image" Target="../media/image11.png"/><Relationship Id="rId3" Type="http://schemas.openxmlformats.org/officeDocument/2006/relationships/image" Target="../media/image2.svg"/><Relationship Id="rId21" Type="http://schemas.openxmlformats.org/officeDocument/2006/relationships/image" Target="../media/image14.svg"/><Relationship Id="rId7" Type="http://schemas.openxmlformats.org/officeDocument/2006/relationships/image" Target="../media/image6.svg"/><Relationship Id="rId12" Type="http://schemas.openxmlformats.org/officeDocument/2006/relationships/hyperlink" Target="#'Revenue &amp; Pricing'!A1"/><Relationship Id="rId17" Type="http://schemas.openxmlformats.org/officeDocument/2006/relationships/image" Target="../media/image10.svg"/><Relationship Id="rId2" Type="http://schemas.openxmlformats.org/officeDocument/2006/relationships/image" Target="../media/image1.png"/><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svg"/><Relationship Id="rId15" Type="http://schemas.openxmlformats.org/officeDocument/2006/relationships/hyperlink" Target="#'Cancellation '!A1"/><Relationship Id="rId23" Type="http://schemas.openxmlformats.org/officeDocument/2006/relationships/image" Target="../media/image16.svg"/><Relationship Id="rId10" Type="http://schemas.openxmlformats.org/officeDocument/2006/relationships/chart" Target="../charts/chart4.xml"/><Relationship Id="rId19" Type="http://schemas.openxmlformats.org/officeDocument/2006/relationships/image" Target="../media/image12.svg"/><Relationship Id="rId4" Type="http://schemas.openxmlformats.org/officeDocument/2006/relationships/image" Target="../media/image3.png"/><Relationship Id="rId9" Type="http://schemas.openxmlformats.org/officeDocument/2006/relationships/chart" Target="../charts/chart3.xml"/><Relationship Id="rId14" Type="http://schemas.openxmlformats.org/officeDocument/2006/relationships/image" Target="../media/image8.svg"/><Relationship Id="rId22" Type="http://schemas.openxmlformats.org/officeDocument/2006/relationships/image" Target="../media/image15.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svg"/><Relationship Id="rId18" Type="http://schemas.openxmlformats.org/officeDocument/2006/relationships/chart" Target="../charts/chart10.xml"/><Relationship Id="rId3" Type="http://schemas.openxmlformats.org/officeDocument/2006/relationships/image" Target="../media/image8.svg"/><Relationship Id="rId21" Type="http://schemas.openxmlformats.org/officeDocument/2006/relationships/image" Target="../media/image5.png"/><Relationship Id="rId7" Type="http://schemas.openxmlformats.org/officeDocument/2006/relationships/image" Target="../media/image10.svg"/><Relationship Id="rId12" Type="http://schemas.openxmlformats.org/officeDocument/2006/relationships/image" Target="../media/image15.png"/><Relationship Id="rId17" Type="http://schemas.openxmlformats.org/officeDocument/2006/relationships/chart" Target="../charts/chart9.xml"/><Relationship Id="rId2" Type="http://schemas.openxmlformats.org/officeDocument/2006/relationships/image" Target="../media/image7.png"/><Relationship Id="rId16" Type="http://schemas.openxmlformats.org/officeDocument/2006/relationships/chart" Target="../charts/chart8.xml"/><Relationship Id="rId20" Type="http://schemas.openxmlformats.org/officeDocument/2006/relationships/chart" Target="../charts/chart12.xml"/><Relationship Id="rId1" Type="http://schemas.openxmlformats.org/officeDocument/2006/relationships/hyperlink" Target="#'Revenue &amp; Pricing'!A1"/><Relationship Id="rId6" Type="http://schemas.openxmlformats.org/officeDocument/2006/relationships/image" Target="../media/image9.png"/><Relationship Id="rId11" Type="http://schemas.openxmlformats.org/officeDocument/2006/relationships/image" Target="../media/image14.svg"/><Relationship Id="rId5" Type="http://schemas.openxmlformats.org/officeDocument/2006/relationships/hyperlink" Target="#'Cancellation '!A1"/><Relationship Id="rId15" Type="http://schemas.openxmlformats.org/officeDocument/2006/relationships/chart" Target="../charts/chart7.xml"/><Relationship Id="rId10" Type="http://schemas.openxmlformats.org/officeDocument/2006/relationships/image" Target="../media/image13.png"/><Relationship Id="rId19" Type="http://schemas.openxmlformats.org/officeDocument/2006/relationships/chart" Target="../charts/chart11.xml"/><Relationship Id="rId4" Type="http://schemas.openxmlformats.org/officeDocument/2006/relationships/hyperlink" Target="#'Customer Behavior'!A1"/><Relationship Id="rId9" Type="http://schemas.openxmlformats.org/officeDocument/2006/relationships/image" Target="../media/image12.svg"/><Relationship Id="rId14" Type="http://schemas.openxmlformats.org/officeDocument/2006/relationships/chart" Target="../charts/chart6.xml"/><Relationship Id="rId22" Type="http://schemas.openxmlformats.org/officeDocument/2006/relationships/image" Target="../media/image17.svg"/></Relationships>
</file>

<file path=xl/drawings/_rels/drawing3.xml.rels><?xml version="1.0" encoding="UTF-8" standalone="yes"?>
<Relationships xmlns="http://schemas.openxmlformats.org/package/2006/relationships"><Relationship Id="rId8" Type="http://schemas.openxmlformats.org/officeDocument/2006/relationships/hyperlink" Target="#'Customer Behavior'!A1"/><Relationship Id="rId13" Type="http://schemas.openxmlformats.org/officeDocument/2006/relationships/image" Target="../media/image15.png"/><Relationship Id="rId18" Type="http://schemas.openxmlformats.org/officeDocument/2006/relationships/chart" Target="../charts/chart16.xml"/><Relationship Id="rId3" Type="http://schemas.openxmlformats.org/officeDocument/2006/relationships/image" Target="../media/image8.svg"/><Relationship Id="rId7" Type="http://schemas.openxmlformats.org/officeDocument/2006/relationships/image" Target="../media/image10.svg"/><Relationship Id="rId12" Type="http://schemas.openxmlformats.org/officeDocument/2006/relationships/image" Target="../media/image14.svg"/><Relationship Id="rId17" Type="http://schemas.openxmlformats.org/officeDocument/2006/relationships/chart" Target="../charts/chart15.xml"/><Relationship Id="rId2" Type="http://schemas.openxmlformats.org/officeDocument/2006/relationships/image" Target="../media/image7.pn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hyperlink" Target="#'Revenue &amp; Pricing'!A1"/><Relationship Id="rId6" Type="http://schemas.openxmlformats.org/officeDocument/2006/relationships/image" Target="../media/image9.png"/><Relationship Id="rId11" Type="http://schemas.openxmlformats.org/officeDocument/2006/relationships/image" Target="../media/image13.png"/><Relationship Id="rId5" Type="http://schemas.openxmlformats.org/officeDocument/2006/relationships/hyperlink" Target="#'Cancellation '!A1"/><Relationship Id="rId15" Type="http://schemas.openxmlformats.org/officeDocument/2006/relationships/chart" Target="../charts/chart13.xml"/><Relationship Id="rId10" Type="http://schemas.openxmlformats.org/officeDocument/2006/relationships/image" Target="../media/image12.svg"/><Relationship Id="rId19" Type="http://schemas.openxmlformats.org/officeDocument/2006/relationships/chart" Target="../charts/chart17.xml"/><Relationship Id="rId4" Type="http://schemas.openxmlformats.org/officeDocument/2006/relationships/hyperlink" Target="#'Channel Types'!A1"/><Relationship Id="rId9" Type="http://schemas.openxmlformats.org/officeDocument/2006/relationships/image" Target="../media/image11.png"/><Relationship Id="rId14" Type="http://schemas.openxmlformats.org/officeDocument/2006/relationships/image" Target="../media/image16.svg"/></Relationships>
</file>

<file path=xl/drawings/_rels/drawing4.xml.rels><?xml version="1.0" encoding="UTF-8" standalone="yes"?>
<Relationships xmlns="http://schemas.openxmlformats.org/package/2006/relationships"><Relationship Id="rId8" Type="http://schemas.openxmlformats.org/officeDocument/2006/relationships/hyperlink" Target="#'Customer Behavior'!A1"/><Relationship Id="rId13" Type="http://schemas.openxmlformats.org/officeDocument/2006/relationships/image" Target="../media/image14.svg"/><Relationship Id="rId18" Type="http://schemas.openxmlformats.org/officeDocument/2006/relationships/chart" Target="../charts/chart21.xml"/><Relationship Id="rId3" Type="http://schemas.openxmlformats.org/officeDocument/2006/relationships/image" Target="../media/image8.svg"/><Relationship Id="rId7" Type="http://schemas.openxmlformats.org/officeDocument/2006/relationships/image" Target="../media/image10.svg"/><Relationship Id="rId12" Type="http://schemas.openxmlformats.org/officeDocument/2006/relationships/image" Target="../media/image13.png"/><Relationship Id="rId17" Type="http://schemas.openxmlformats.org/officeDocument/2006/relationships/chart" Target="../charts/chart20.xml"/><Relationship Id="rId2" Type="http://schemas.openxmlformats.org/officeDocument/2006/relationships/image" Target="../media/image7.png"/><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hyperlink" Target="#'Revenue &amp; Pricing'!A1"/><Relationship Id="rId6" Type="http://schemas.openxmlformats.org/officeDocument/2006/relationships/image" Target="../media/image9.png"/><Relationship Id="rId11" Type="http://schemas.openxmlformats.org/officeDocument/2006/relationships/hyperlink" Target="#'Channel Types'!A1"/><Relationship Id="rId5" Type="http://schemas.openxmlformats.org/officeDocument/2006/relationships/hyperlink" Target="#'Cancellation '!A1"/><Relationship Id="rId15" Type="http://schemas.openxmlformats.org/officeDocument/2006/relationships/image" Target="../media/image16.svg"/><Relationship Id="rId10" Type="http://schemas.openxmlformats.org/officeDocument/2006/relationships/image" Target="../media/image12.svg"/><Relationship Id="rId19" Type="http://schemas.openxmlformats.org/officeDocument/2006/relationships/chart" Target="../charts/chart22.xml"/><Relationship Id="rId4" Type="http://schemas.openxmlformats.org/officeDocument/2006/relationships/hyperlink" Target="#Seasonality!A1"/><Relationship Id="rId9" Type="http://schemas.openxmlformats.org/officeDocument/2006/relationships/image" Target="../media/image11.pn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hyperlink" Target="#Seasonality!A1"/><Relationship Id="rId18" Type="http://schemas.openxmlformats.org/officeDocument/2006/relationships/chart" Target="../charts/chart26.xml"/><Relationship Id="rId3" Type="http://schemas.openxmlformats.org/officeDocument/2006/relationships/image" Target="../media/image8.svg"/><Relationship Id="rId21" Type="http://schemas.openxmlformats.org/officeDocument/2006/relationships/image" Target="../media/image2.svg"/><Relationship Id="rId7" Type="http://schemas.openxmlformats.org/officeDocument/2006/relationships/hyperlink" Target="#'Customer Behavior'!A1"/><Relationship Id="rId12" Type="http://schemas.openxmlformats.org/officeDocument/2006/relationships/image" Target="../media/image14.svg"/><Relationship Id="rId17" Type="http://schemas.openxmlformats.org/officeDocument/2006/relationships/chart" Target="../charts/chart25.xml"/><Relationship Id="rId25" Type="http://schemas.openxmlformats.org/officeDocument/2006/relationships/image" Target="../media/image17.svg"/><Relationship Id="rId2" Type="http://schemas.openxmlformats.org/officeDocument/2006/relationships/image" Target="../media/image7.png"/><Relationship Id="rId16" Type="http://schemas.openxmlformats.org/officeDocument/2006/relationships/chart" Target="../charts/chart24.xml"/><Relationship Id="rId20" Type="http://schemas.openxmlformats.org/officeDocument/2006/relationships/image" Target="../media/image1.png"/><Relationship Id="rId1" Type="http://schemas.openxmlformats.org/officeDocument/2006/relationships/hyperlink" Target="#'Revenue &amp; Pricing'!A1"/><Relationship Id="rId6" Type="http://schemas.openxmlformats.org/officeDocument/2006/relationships/image" Target="../media/image10.svg"/><Relationship Id="rId11" Type="http://schemas.openxmlformats.org/officeDocument/2006/relationships/image" Target="../media/image13.png"/><Relationship Id="rId24" Type="http://schemas.openxmlformats.org/officeDocument/2006/relationships/image" Target="../media/image5.png"/><Relationship Id="rId5" Type="http://schemas.openxmlformats.org/officeDocument/2006/relationships/image" Target="../media/image9.png"/><Relationship Id="rId15" Type="http://schemas.openxmlformats.org/officeDocument/2006/relationships/image" Target="../media/image16.svg"/><Relationship Id="rId23" Type="http://schemas.openxmlformats.org/officeDocument/2006/relationships/image" Target="../media/image18.svg"/><Relationship Id="rId10" Type="http://schemas.openxmlformats.org/officeDocument/2006/relationships/hyperlink" Target="#'Channel Types'!A1"/><Relationship Id="rId19" Type="http://schemas.openxmlformats.org/officeDocument/2006/relationships/chart" Target="../charts/chart27.xml"/><Relationship Id="rId4" Type="http://schemas.openxmlformats.org/officeDocument/2006/relationships/hyperlink" Target="#'Cancellation '!A1"/><Relationship Id="rId9" Type="http://schemas.openxmlformats.org/officeDocument/2006/relationships/image" Target="../media/image12.svg"/><Relationship Id="rId14" Type="http://schemas.openxmlformats.org/officeDocument/2006/relationships/image" Target="../media/image15.png"/><Relationship Id="rId2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243840</xdr:colOff>
      <xdr:row>5</xdr:row>
      <xdr:rowOff>152400</xdr:rowOff>
    </xdr:from>
    <xdr:to>
      <xdr:col>6</xdr:col>
      <xdr:colOff>480060</xdr:colOff>
      <xdr:row>16</xdr:row>
      <xdr:rowOff>167640</xdr:rowOff>
    </xdr:to>
    <xdr:graphicFrame macro="">
      <xdr:nvGraphicFramePr>
        <xdr:cNvPr id="2" name="Chart 1">
          <a:extLst>
            <a:ext uri="{FF2B5EF4-FFF2-40B4-BE49-F238E27FC236}">
              <a16:creationId xmlns:a16="http://schemas.microsoft.com/office/drawing/2014/main" id="{7E7F5A41-10DF-49F1-9670-07BDEAA58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fPrintsWithSheet="0"/>
  </xdr:twoCellAnchor>
  <xdr:twoCellAnchor>
    <xdr:from>
      <xdr:col>2</xdr:col>
      <xdr:colOff>250564</xdr:colOff>
      <xdr:row>0</xdr:row>
      <xdr:rowOff>68580</xdr:rowOff>
    </xdr:from>
    <xdr:to>
      <xdr:col>20</xdr:col>
      <xdr:colOff>582706</xdr:colOff>
      <xdr:row>5</xdr:row>
      <xdr:rowOff>99060</xdr:rowOff>
    </xdr:to>
    <xdr:sp macro="" textlink="">
      <xdr:nvSpPr>
        <xdr:cNvPr id="3" name="Rectangle: Rounded Corners 2">
          <a:extLst>
            <a:ext uri="{FF2B5EF4-FFF2-40B4-BE49-F238E27FC236}">
              <a16:creationId xmlns:a16="http://schemas.microsoft.com/office/drawing/2014/main" id="{392DB459-778A-EF1A-3FD4-88782B27BA10}"/>
            </a:ext>
          </a:extLst>
        </xdr:cNvPr>
        <xdr:cNvSpPr/>
      </xdr:nvSpPr>
      <xdr:spPr>
        <a:xfrm>
          <a:off x="1469764" y="68580"/>
          <a:ext cx="11304942" cy="926951"/>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71718</xdr:colOff>
      <xdr:row>0</xdr:row>
      <xdr:rowOff>60961</xdr:rowOff>
    </xdr:from>
    <xdr:to>
      <xdr:col>2</xdr:col>
      <xdr:colOff>160020</xdr:colOff>
      <xdr:row>32</xdr:row>
      <xdr:rowOff>80683</xdr:rowOff>
    </xdr:to>
    <xdr:sp macro="" textlink="">
      <xdr:nvSpPr>
        <xdr:cNvPr id="10" name="Rectangle: Rounded Corners 9">
          <a:extLst>
            <a:ext uri="{FF2B5EF4-FFF2-40B4-BE49-F238E27FC236}">
              <a16:creationId xmlns:a16="http://schemas.microsoft.com/office/drawing/2014/main" id="{094F1F03-0246-4247-AFB2-ECBD489EF1EB}"/>
            </a:ext>
          </a:extLst>
        </xdr:cNvPr>
        <xdr:cNvSpPr/>
      </xdr:nvSpPr>
      <xdr:spPr>
        <a:xfrm>
          <a:off x="71718" y="60961"/>
          <a:ext cx="1307502" cy="5757134"/>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546848</xdr:colOff>
      <xdr:row>0</xdr:row>
      <xdr:rowOff>125954</xdr:rowOff>
    </xdr:from>
    <xdr:to>
      <xdr:col>17</xdr:col>
      <xdr:colOff>502024</xdr:colOff>
      <xdr:row>5</xdr:row>
      <xdr:rowOff>22860</xdr:rowOff>
    </xdr:to>
    <xdr:grpSp>
      <xdr:nvGrpSpPr>
        <xdr:cNvPr id="21" name="Group 20">
          <a:extLst>
            <a:ext uri="{FF2B5EF4-FFF2-40B4-BE49-F238E27FC236}">
              <a16:creationId xmlns:a16="http://schemas.microsoft.com/office/drawing/2014/main" id="{0C9FCA4A-3539-ED47-61E6-CADFB7075D5C}"/>
            </a:ext>
          </a:extLst>
        </xdr:cNvPr>
        <xdr:cNvGrpSpPr/>
      </xdr:nvGrpSpPr>
      <xdr:grpSpPr>
        <a:xfrm>
          <a:off x="4204448" y="125954"/>
          <a:ext cx="6660776" cy="822192"/>
          <a:chOff x="1498957" y="126542"/>
          <a:chExt cx="7469783" cy="810718"/>
        </a:xfrm>
      </xdr:grpSpPr>
      <xdr:sp macro="" textlink="">
        <xdr:nvSpPr>
          <xdr:cNvPr id="4" name="Rectangle: Rounded Corners 3">
            <a:extLst>
              <a:ext uri="{FF2B5EF4-FFF2-40B4-BE49-F238E27FC236}">
                <a16:creationId xmlns:a16="http://schemas.microsoft.com/office/drawing/2014/main" id="{BB9BC423-CFD1-4D45-AB59-0B5AE6491579}"/>
              </a:ext>
            </a:extLst>
          </xdr:cNvPr>
          <xdr:cNvSpPr/>
        </xdr:nvSpPr>
        <xdr:spPr>
          <a:xfrm>
            <a:off x="1501140" y="14478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rgbClr val="002060"/>
                </a:solidFill>
              </a:rPr>
              <a:t>Total Expected Revenue</a:t>
            </a:r>
          </a:p>
        </xdr:txBody>
      </xdr:sp>
      <xdr:sp macro="" textlink="Sheet2!D5">
        <xdr:nvSpPr>
          <xdr:cNvPr id="5" name="TextBox 4">
            <a:extLst>
              <a:ext uri="{FF2B5EF4-FFF2-40B4-BE49-F238E27FC236}">
                <a16:creationId xmlns:a16="http://schemas.microsoft.com/office/drawing/2014/main" id="{C9074C2B-CEDE-BCFC-2AF6-8728D7605E8D}"/>
              </a:ext>
            </a:extLst>
          </xdr:cNvPr>
          <xdr:cNvSpPr txBox="1"/>
        </xdr:nvSpPr>
        <xdr:spPr>
          <a:xfrm>
            <a:off x="2084671" y="452661"/>
            <a:ext cx="15316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65BF12-6623-4FED-A251-B70102055E72}" type="TxLink">
              <a:rPr lang="en-US" sz="1600" b="1" i="0" u="none" strike="noStrike">
                <a:solidFill>
                  <a:srgbClr val="0070C0"/>
                </a:solidFill>
                <a:latin typeface="Aptos Narrow"/>
              </a:rPr>
              <a:pPr algn="ctr"/>
              <a:t> $11,336,104 </a:t>
            </a:fld>
            <a:endParaRPr lang="en-US" sz="1600" b="1" u="none">
              <a:solidFill>
                <a:srgbClr val="0070C0"/>
              </a:solidFill>
            </a:endParaRPr>
          </a:p>
        </xdr:txBody>
      </xdr:sp>
      <xdr:pic>
        <xdr:nvPicPr>
          <xdr:cNvPr id="11" name="Graphic 10" descr="Dollar with solid fill">
            <a:extLst>
              <a:ext uri="{FF2B5EF4-FFF2-40B4-BE49-F238E27FC236}">
                <a16:creationId xmlns:a16="http://schemas.microsoft.com/office/drawing/2014/main" id="{714445DA-54B3-7AE5-8153-8471F5C94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98957" y="208823"/>
            <a:ext cx="613472" cy="613472"/>
          </a:xfrm>
          <a:prstGeom prst="rect">
            <a:avLst/>
          </a:prstGeom>
        </xdr:spPr>
      </xdr:pic>
      <xdr:sp macro="" textlink="">
        <xdr:nvSpPr>
          <xdr:cNvPr id="12" name="Rectangle: Rounded Corners 11">
            <a:extLst>
              <a:ext uri="{FF2B5EF4-FFF2-40B4-BE49-F238E27FC236}">
                <a16:creationId xmlns:a16="http://schemas.microsoft.com/office/drawing/2014/main" id="{2E202C13-4E74-42F2-87D0-57444A9D97DD}"/>
              </a:ext>
            </a:extLst>
          </xdr:cNvPr>
          <xdr:cNvSpPr/>
        </xdr:nvSpPr>
        <xdr:spPr>
          <a:xfrm>
            <a:off x="6545580" y="13716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200" b="1">
                <a:solidFill>
                  <a:schemeClr val="accent2">
                    <a:lumMod val="50000"/>
                  </a:schemeClr>
                </a:solidFill>
                <a:latin typeface="+mn-lt"/>
                <a:ea typeface="+mn-ea"/>
                <a:cs typeface="+mn-cs"/>
              </a:rPr>
              <a:t>Total Lost Revenue</a:t>
            </a:r>
          </a:p>
        </xdr:txBody>
      </xdr:sp>
      <xdr:sp macro="" textlink="">
        <xdr:nvSpPr>
          <xdr:cNvPr id="13" name="Rectangle: Rounded Corners 12">
            <a:extLst>
              <a:ext uri="{FF2B5EF4-FFF2-40B4-BE49-F238E27FC236}">
                <a16:creationId xmlns:a16="http://schemas.microsoft.com/office/drawing/2014/main" id="{BCDDC3CD-6ADD-4BC4-94C7-71C7D78417E8}"/>
              </a:ext>
            </a:extLst>
          </xdr:cNvPr>
          <xdr:cNvSpPr/>
        </xdr:nvSpPr>
        <xdr:spPr>
          <a:xfrm>
            <a:off x="4023360" y="13716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200" b="1">
                <a:solidFill>
                  <a:schemeClr val="accent6">
                    <a:lumMod val="50000"/>
                  </a:schemeClr>
                </a:solidFill>
                <a:latin typeface="+mn-lt"/>
                <a:ea typeface="+mn-ea"/>
                <a:cs typeface="+mn-cs"/>
              </a:rPr>
              <a:t>Total Actual Revenue</a:t>
            </a:r>
          </a:p>
        </xdr:txBody>
      </xdr:sp>
      <xdr:sp macro="" textlink="Sheet2!D3">
        <xdr:nvSpPr>
          <xdr:cNvPr id="14" name="TextBox 13">
            <a:extLst>
              <a:ext uri="{FF2B5EF4-FFF2-40B4-BE49-F238E27FC236}">
                <a16:creationId xmlns:a16="http://schemas.microsoft.com/office/drawing/2014/main" id="{0BCEFFEF-1F39-4261-BD47-F1B0684A81B3}"/>
              </a:ext>
            </a:extLst>
          </xdr:cNvPr>
          <xdr:cNvSpPr txBox="1"/>
        </xdr:nvSpPr>
        <xdr:spPr>
          <a:xfrm>
            <a:off x="7348829" y="454285"/>
            <a:ext cx="1531620" cy="4267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20A30-A124-4689-875F-E2AAB672DABE}" type="TxLink">
              <a:rPr lang="en-US" sz="1600" b="1" i="0" u="none" strike="noStrike">
                <a:solidFill>
                  <a:schemeClr val="accent2">
                    <a:lumMod val="75000"/>
                  </a:schemeClr>
                </a:solidFill>
                <a:latin typeface="Aptos Narrow"/>
                <a:ea typeface="+mn-ea"/>
                <a:cs typeface="+mn-cs"/>
              </a:rPr>
              <a:pPr marL="0" indent="0" algn="ctr"/>
              <a:t> $4,293,921 </a:t>
            </a:fld>
            <a:endParaRPr lang="en-US" sz="1600" b="1" i="0" u="none" strike="noStrike">
              <a:solidFill>
                <a:schemeClr val="accent2">
                  <a:lumMod val="75000"/>
                </a:schemeClr>
              </a:solidFill>
              <a:latin typeface="Aptos Narrow"/>
              <a:ea typeface="+mn-ea"/>
              <a:cs typeface="+mn-cs"/>
            </a:endParaRPr>
          </a:p>
        </xdr:txBody>
      </xdr:sp>
      <xdr:sp macro="" textlink="Sheet2!D4">
        <xdr:nvSpPr>
          <xdr:cNvPr id="15" name="TextBox 14">
            <a:extLst>
              <a:ext uri="{FF2B5EF4-FFF2-40B4-BE49-F238E27FC236}">
                <a16:creationId xmlns:a16="http://schemas.microsoft.com/office/drawing/2014/main" id="{1A49180E-5853-402C-BEEF-01B8A9AD4C5C}"/>
              </a:ext>
            </a:extLst>
          </xdr:cNvPr>
          <xdr:cNvSpPr txBox="1"/>
        </xdr:nvSpPr>
        <xdr:spPr>
          <a:xfrm>
            <a:off x="4736967" y="458823"/>
            <a:ext cx="153162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E985657-DA3C-48FF-A6CA-656F2356BA01}" type="TxLink">
              <a:rPr lang="en-US" sz="1600" b="1" i="0" u="none" strike="noStrike">
                <a:solidFill>
                  <a:schemeClr val="accent6"/>
                </a:solidFill>
                <a:latin typeface="Aptos Narrow"/>
                <a:ea typeface="+mn-ea"/>
                <a:cs typeface="+mn-cs"/>
              </a:rPr>
              <a:pPr marL="0" indent="0" algn="ctr"/>
              <a:t> $7,042,183 </a:t>
            </a:fld>
            <a:endParaRPr lang="en-US" sz="1600" b="1" i="0" u="none" strike="noStrike">
              <a:solidFill>
                <a:schemeClr val="accent6"/>
              </a:solidFill>
              <a:latin typeface="Aptos Narrow"/>
              <a:ea typeface="+mn-ea"/>
              <a:cs typeface="+mn-cs"/>
            </a:endParaRPr>
          </a:p>
        </xdr:txBody>
      </xdr:sp>
      <xdr:pic>
        <xdr:nvPicPr>
          <xdr:cNvPr id="17" name="Graphic 16" descr="Money with solid fill">
            <a:extLst>
              <a:ext uri="{FF2B5EF4-FFF2-40B4-BE49-F238E27FC236}">
                <a16:creationId xmlns:a16="http://schemas.microsoft.com/office/drawing/2014/main" id="{90843C2D-9F21-5B0E-FE34-3221D4C4765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95345" y="173804"/>
            <a:ext cx="730937" cy="730936"/>
          </a:xfrm>
          <a:prstGeom prst="rect">
            <a:avLst/>
          </a:prstGeom>
        </xdr:spPr>
      </xdr:pic>
      <xdr:pic>
        <xdr:nvPicPr>
          <xdr:cNvPr id="19" name="Graphic 18" descr="Bar graph with downward trend with solid fill">
            <a:extLst>
              <a:ext uri="{FF2B5EF4-FFF2-40B4-BE49-F238E27FC236}">
                <a16:creationId xmlns:a16="http://schemas.microsoft.com/office/drawing/2014/main" id="{3F58CCB9-5D6E-F03D-CCAE-6E842D6B354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77762" y="126542"/>
            <a:ext cx="853441" cy="783486"/>
          </a:xfrm>
          <a:prstGeom prst="rect">
            <a:avLst/>
          </a:prstGeom>
        </xdr:spPr>
      </xdr:pic>
    </xdr:grpSp>
    <xdr:clientData/>
  </xdr:twoCellAnchor>
  <xdr:twoCellAnchor>
    <xdr:from>
      <xdr:col>6</xdr:col>
      <xdr:colOff>555812</xdr:colOff>
      <xdr:row>5</xdr:row>
      <xdr:rowOff>152400</xdr:rowOff>
    </xdr:from>
    <xdr:to>
      <xdr:col>20</xdr:col>
      <xdr:colOff>555812</xdr:colOff>
      <xdr:row>16</xdr:row>
      <xdr:rowOff>167640</xdr:rowOff>
    </xdr:to>
    <xdr:graphicFrame macro="">
      <xdr:nvGraphicFramePr>
        <xdr:cNvPr id="22" name="Chart 21">
          <a:extLst>
            <a:ext uri="{FF2B5EF4-FFF2-40B4-BE49-F238E27FC236}">
              <a16:creationId xmlns:a16="http://schemas.microsoft.com/office/drawing/2014/main" id="{4A701579-5774-4D35-9D2D-0B80F1267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241597</xdr:colOff>
      <xdr:row>17</xdr:row>
      <xdr:rowOff>70374</xdr:rowOff>
    </xdr:from>
    <xdr:to>
      <xdr:col>8</xdr:col>
      <xdr:colOff>475129</xdr:colOff>
      <xdr:row>32</xdr:row>
      <xdr:rowOff>70374</xdr:rowOff>
    </xdr:to>
    <xdr:graphicFrame macro="">
      <xdr:nvGraphicFramePr>
        <xdr:cNvPr id="23" name="Chart 22">
          <a:extLst>
            <a:ext uri="{FF2B5EF4-FFF2-40B4-BE49-F238E27FC236}">
              <a16:creationId xmlns:a16="http://schemas.microsoft.com/office/drawing/2014/main" id="{73C6A2CE-0044-4536-BF57-33923AC52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403413</xdr:colOff>
      <xdr:row>17</xdr:row>
      <xdr:rowOff>71717</xdr:rowOff>
    </xdr:from>
    <xdr:to>
      <xdr:col>20</xdr:col>
      <xdr:colOff>564777</xdr:colOff>
      <xdr:row>32</xdr:row>
      <xdr:rowOff>89647</xdr:rowOff>
    </xdr:to>
    <xdr:graphicFrame macro="">
      <xdr:nvGraphicFramePr>
        <xdr:cNvPr id="24" name="Chart 23">
          <a:extLst>
            <a:ext uri="{FF2B5EF4-FFF2-40B4-BE49-F238E27FC236}">
              <a16:creationId xmlns:a16="http://schemas.microsoft.com/office/drawing/2014/main" id="{E21121D6-45F9-41D3-9735-4D95C1C70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161365</xdr:colOff>
      <xdr:row>0</xdr:row>
      <xdr:rowOff>0</xdr:rowOff>
    </xdr:from>
    <xdr:to>
      <xdr:col>6</xdr:col>
      <xdr:colOff>519953</xdr:colOff>
      <xdr:row>5</xdr:row>
      <xdr:rowOff>80682</xdr:rowOff>
    </xdr:to>
    <xdr:sp macro="" textlink="">
      <xdr:nvSpPr>
        <xdr:cNvPr id="25" name="TextBox 24">
          <a:extLst>
            <a:ext uri="{FF2B5EF4-FFF2-40B4-BE49-F238E27FC236}">
              <a16:creationId xmlns:a16="http://schemas.microsoft.com/office/drawing/2014/main" id="{07CE84D5-E3C0-A68C-0A72-B508BB4FED82}"/>
            </a:ext>
          </a:extLst>
        </xdr:cNvPr>
        <xdr:cNvSpPr txBox="1"/>
      </xdr:nvSpPr>
      <xdr:spPr>
        <a:xfrm>
          <a:off x="1380565" y="0"/>
          <a:ext cx="2796988" cy="97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accent3"/>
                </a:solidFill>
              </a:ln>
              <a:solidFill>
                <a:schemeClr val="bg1"/>
              </a:solidFill>
              <a:effectLst>
                <a:outerShdw blurRad="50800" dist="38100" algn="l" rotWithShape="0">
                  <a:prstClr val="black">
                    <a:alpha val="40000"/>
                  </a:prstClr>
                </a:outerShdw>
              </a:effectLst>
            </a:rPr>
            <a:t>Revenue &amp; Pricing Analysis</a:t>
          </a:r>
        </a:p>
      </xdr:txBody>
    </xdr:sp>
    <xdr:clientData/>
  </xdr:twoCellAnchor>
  <xdr:twoCellAnchor editAs="oneCell">
    <xdr:from>
      <xdr:col>0</xdr:col>
      <xdr:colOff>131782</xdr:colOff>
      <xdr:row>23</xdr:row>
      <xdr:rowOff>126852</xdr:rowOff>
    </xdr:from>
    <xdr:to>
      <xdr:col>2</xdr:col>
      <xdr:colOff>116541</xdr:colOff>
      <xdr:row>32</xdr:row>
      <xdr:rowOff>0</xdr:rowOff>
    </xdr:to>
    <mc:AlternateContent xmlns:mc="http://schemas.openxmlformats.org/markup-compatibility/2006" xmlns:a14="http://schemas.microsoft.com/office/drawing/2010/main">
      <mc:Choice Requires="a14">
        <xdr:graphicFrame macro="">
          <xdr:nvGraphicFramePr>
            <xdr:cNvPr id="26" name="Date (Quarter)">
              <a:extLst>
                <a:ext uri="{FF2B5EF4-FFF2-40B4-BE49-F238E27FC236}">
                  <a16:creationId xmlns:a16="http://schemas.microsoft.com/office/drawing/2014/main" id="{852A153C-F947-484F-BEE2-EE3730E124A6}"/>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31782" y="4250617"/>
              <a:ext cx="1203959" cy="14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xdr:colOff>
      <xdr:row>18</xdr:row>
      <xdr:rowOff>98612</xdr:rowOff>
    </xdr:from>
    <xdr:to>
      <xdr:col>2</xdr:col>
      <xdr:colOff>107576</xdr:colOff>
      <xdr:row>23</xdr:row>
      <xdr:rowOff>152400</xdr:rowOff>
    </xdr:to>
    <mc:AlternateContent xmlns:mc="http://schemas.openxmlformats.org/markup-compatibility/2006" xmlns:a14="http://schemas.microsoft.com/office/drawing/2010/main">
      <mc:Choice Requires="a14">
        <xdr:graphicFrame macro="">
          <xdr:nvGraphicFramePr>
            <xdr:cNvPr id="27" name="Date (Year)">
              <a:extLst>
                <a:ext uri="{FF2B5EF4-FFF2-40B4-BE49-F238E27FC236}">
                  <a16:creationId xmlns:a16="http://schemas.microsoft.com/office/drawing/2014/main" id="{0EFC3456-4B0C-43E3-8424-197940D5091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34470" y="3325906"/>
              <a:ext cx="1192306"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555812</xdr:colOff>
      <xdr:row>17</xdr:row>
      <xdr:rowOff>89646</xdr:rowOff>
    </xdr:from>
    <xdr:to>
      <xdr:col>14</xdr:col>
      <xdr:colOff>304800</xdr:colOff>
      <xdr:row>32</xdr:row>
      <xdr:rowOff>80681</xdr:rowOff>
    </xdr:to>
    <xdr:graphicFrame macro="">
      <xdr:nvGraphicFramePr>
        <xdr:cNvPr id="29" name="Chart 28">
          <a:extLst>
            <a:ext uri="{FF2B5EF4-FFF2-40B4-BE49-F238E27FC236}">
              <a16:creationId xmlns:a16="http://schemas.microsoft.com/office/drawing/2014/main" id="{8EE7C069-56BC-4E99-900B-917D5384E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573294</xdr:colOff>
      <xdr:row>0</xdr:row>
      <xdr:rowOff>132759</xdr:rowOff>
    </xdr:from>
    <xdr:to>
      <xdr:col>20</xdr:col>
      <xdr:colOff>493059</xdr:colOff>
      <xdr:row>5</xdr:row>
      <xdr:rowOff>11817</xdr:rowOff>
    </xdr:to>
    <xdr:sp macro="" textlink="">
      <xdr:nvSpPr>
        <xdr:cNvPr id="31" name="Rectangle: Rounded Corners 30">
          <a:extLst>
            <a:ext uri="{FF2B5EF4-FFF2-40B4-BE49-F238E27FC236}">
              <a16:creationId xmlns:a16="http://schemas.microsoft.com/office/drawing/2014/main" id="{9F0BF7CE-6FB4-47CE-A9EE-046D764CDE35}"/>
            </a:ext>
          </a:extLst>
        </xdr:cNvPr>
        <xdr:cNvSpPr/>
      </xdr:nvSpPr>
      <xdr:spPr>
        <a:xfrm>
          <a:off x="10936494" y="132759"/>
          <a:ext cx="1748565" cy="775529"/>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accent3">
                  <a:lumMod val="75000"/>
                </a:schemeClr>
              </a:solidFill>
              <a:latin typeface="+mn-lt"/>
              <a:ea typeface="+mn-ea"/>
              <a:cs typeface="+mn-cs"/>
            </a:rPr>
            <a:t>Average Room Price</a:t>
          </a:r>
        </a:p>
      </xdr:txBody>
    </xdr:sp>
    <xdr:clientData/>
  </xdr:twoCellAnchor>
  <xdr:twoCellAnchor>
    <xdr:from>
      <xdr:col>18</xdr:col>
      <xdr:colOff>142065</xdr:colOff>
      <xdr:row>2</xdr:row>
      <xdr:rowOff>84513</xdr:rowOff>
    </xdr:from>
    <xdr:to>
      <xdr:col>20</xdr:col>
      <xdr:colOff>288605</xdr:colOff>
      <xdr:row>4</xdr:row>
      <xdr:rowOff>143518</xdr:rowOff>
    </xdr:to>
    <xdr:sp macro="" textlink="Sheet2!F30">
      <xdr:nvSpPr>
        <xdr:cNvPr id="32" name="TextBox 31">
          <a:extLst>
            <a:ext uri="{FF2B5EF4-FFF2-40B4-BE49-F238E27FC236}">
              <a16:creationId xmlns:a16="http://schemas.microsoft.com/office/drawing/2014/main" id="{12527C96-7A39-40F1-BADE-349C61AB22B3}"/>
            </a:ext>
          </a:extLst>
        </xdr:cNvPr>
        <xdr:cNvSpPr txBox="1"/>
      </xdr:nvSpPr>
      <xdr:spPr>
        <a:xfrm>
          <a:off x="11114865" y="443101"/>
          <a:ext cx="1365740" cy="41759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92ACF1-66A3-4365-BA12-84604D798BB5}" type="TxLink">
            <a:rPr lang="en-US" sz="1600" b="1" i="0" u="none" strike="noStrike">
              <a:solidFill>
                <a:schemeClr val="accent3">
                  <a:lumMod val="75000"/>
                </a:schemeClr>
              </a:solidFill>
              <a:latin typeface="Aptos Narrow"/>
              <a:ea typeface="+mn-ea"/>
              <a:cs typeface="+mn-cs"/>
            </a:rPr>
            <a:pPr marL="0" indent="0" algn="ctr"/>
            <a:t> $104 </a:t>
          </a:fld>
          <a:endParaRPr lang="en-US" sz="1600" b="1" i="0" u="none" strike="noStrike">
            <a:solidFill>
              <a:schemeClr val="accent3">
                <a:lumMod val="75000"/>
              </a:schemeClr>
            </a:solidFill>
            <a:latin typeface="Aptos Narrow"/>
            <a:ea typeface="+mn-ea"/>
            <a:cs typeface="+mn-cs"/>
          </a:endParaRPr>
        </a:p>
      </xdr:txBody>
    </xdr:sp>
    <xdr:clientData/>
  </xdr:twoCellAnchor>
  <xdr:twoCellAnchor>
    <xdr:from>
      <xdr:col>0</xdr:col>
      <xdr:colOff>116542</xdr:colOff>
      <xdr:row>0</xdr:row>
      <xdr:rowOff>125506</xdr:rowOff>
    </xdr:from>
    <xdr:to>
      <xdr:col>2</xdr:col>
      <xdr:colOff>107578</xdr:colOff>
      <xdr:row>4</xdr:row>
      <xdr:rowOff>17930</xdr:rowOff>
    </xdr:to>
    <xdr:grpSp>
      <xdr:nvGrpSpPr>
        <xdr:cNvPr id="51" name="Group 50">
          <a:hlinkClick xmlns:r="http://schemas.openxmlformats.org/officeDocument/2006/relationships" r:id="rId12"/>
          <a:extLst>
            <a:ext uri="{FF2B5EF4-FFF2-40B4-BE49-F238E27FC236}">
              <a16:creationId xmlns:a16="http://schemas.microsoft.com/office/drawing/2014/main" id="{5E50ADA5-5B09-A498-66A4-575933B207E4}"/>
            </a:ext>
          </a:extLst>
        </xdr:cNvPr>
        <xdr:cNvGrpSpPr/>
      </xdr:nvGrpSpPr>
      <xdr:grpSpPr>
        <a:xfrm>
          <a:off x="116542" y="125506"/>
          <a:ext cx="1210236" cy="632653"/>
          <a:chOff x="116542" y="125506"/>
          <a:chExt cx="1210236" cy="609600"/>
        </a:xfrm>
        <a:effectLst>
          <a:outerShdw blurRad="50800" dist="38100" dir="2700000" algn="tl" rotWithShape="0">
            <a:prstClr val="black">
              <a:alpha val="40000"/>
            </a:prstClr>
          </a:outerShdw>
        </a:effectLst>
      </xdr:grpSpPr>
      <xdr:sp macro="" textlink="">
        <xdr:nvSpPr>
          <xdr:cNvPr id="37" name="Rectangle: Rounded Corners 36">
            <a:extLst>
              <a:ext uri="{FF2B5EF4-FFF2-40B4-BE49-F238E27FC236}">
                <a16:creationId xmlns:a16="http://schemas.microsoft.com/office/drawing/2014/main" id="{B7D745A1-AB87-125E-8B41-3CD6F53D698B}"/>
              </a:ext>
            </a:extLst>
          </xdr:cNvPr>
          <xdr:cNvSpPr/>
        </xdr:nvSpPr>
        <xdr:spPr>
          <a:xfrm>
            <a:off x="125508" y="125506"/>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pic>
        <xdr:nvPicPr>
          <xdr:cNvPr id="35" name="Graphic 34" descr="Dollar with solid fill">
            <a:extLst>
              <a:ext uri="{FF2B5EF4-FFF2-40B4-BE49-F238E27FC236}">
                <a16:creationId xmlns:a16="http://schemas.microsoft.com/office/drawing/2014/main" id="{684C5A21-9277-EB10-0672-B9A235E6E93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3059" y="376518"/>
            <a:ext cx="403411" cy="304800"/>
          </a:xfrm>
          <a:prstGeom prst="rect">
            <a:avLst/>
          </a:prstGeom>
        </xdr:spPr>
      </xdr:pic>
      <xdr:sp macro="" textlink="">
        <xdr:nvSpPr>
          <xdr:cNvPr id="36" name="TextBox 35">
            <a:extLst>
              <a:ext uri="{FF2B5EF4-FFF2-40B4-BE49-F238E27FC236}">
                <a16:creationId xmlns:a16="http://schemas.microsoft.com/office/drawing/2014/main" id="{96780A3A-6224-08FA-293A-60A1A7491F15}"/>
              </a:ext>
            </a:extLst>
          </xdr:cNvPr>
          <xdr:cNvSpPr txBox="1"/>
        </xdr:nvSpPr>
        <xdr:spPr>
          <a:xfrm>
            <a:off x="116542" y="125506"/>
            <a:ext cx="1210236" cy="25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50000"/>
                  </a:schemeClr>
                </a:solidFill>
                <a:latin typeface="Aptos Narrow"/>
                <a:ea typeface="+mn-ea"/>
                <a:cs typeface="+mn-cs"/>
              </a:rPr>
              <a:t>Revenue</a:t>
            </a:r>
            <a:endParaRPr lang="en-US" sz="1400" b="1" i="0" u="none" strike="noStrike">
              <a:solidFill>
                <a:schemeClr val="accent6">
                  <a:lumMod val="50000"/>
                </a:schemeClr>
              </a:solidFill>
              <a:latin typeface="Aptos Narrow"/>
              <a:ea typeface="+mn-ea"/>
              <a:cs typeface="+mn-cs"/>
            </a:endParaRPr>
          </a:p>
        </xdr:txBody>
      </xdr:sp>
    </xdr:grpSp>
    <xdr:clientData/>
  </xdr:twoCellAnchor>
  <xdr:twoCellAnchor>
    <xdr:from>
      <xdr:col>0</xdr:col>
      <xdr:colOff>116543</xdr:colOff>
      <xdr:row>7</xdr:row>
      <xdr:rowOff>170329</xdr:rowOff>
    </xdr:from>
    <xdr:to>
      <xdr:col>2</xdr:col>
      <xdr:colOff>98613</xdr:colOff>
      <xdr:row>11</xdr:row>
      <xdr:rowOff>62753</xdr:rowOff>
    </xdr:to>
    <xdr:sp macro="" textlink="">
      <xdr:nvSpPr>
        <xdr:cNvPr id="41" name="Rectangle: Rounded Corners 40">
          <a:extLst>
            <a:ext uri="{FF2B5EF4-FFF2-40B4-BE49-F238E27FC236}">
              <a16:creationId xmlns:a16="http://schemas.microsoft.com/office/drawing/2014/main" id="{8F50E551-F81E-4BF4-817B-BD3FC2ED9441}"/>
            </a:ext>
          </a:extLst>
        </xdr:cNvPr>
        <xdr:cNvSpPr/>
      </xdr:nvSpPr>
      <xdr:spPr>
        <a:xfrm>
          <a:off x="116543" y="142538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71718</xdr:colOff>
      <xdr:row>7</xdr:row>
      <xdr:rowOff>161362</xdr:rowOff>
    </xdr:from>
    <xdr:to>
      <xdr:col>2</xdr:col>
      <xdr:colOff>322730</xdr:colOff>
      <xdr:row>9</xdr:row>
      <xdr:rowOff>44823</xdr:rowOff>
    </xdr:to>
    <xdr:sp macro="" textlink="">
      <xdr:nvSpPr>
        <xdr:cNvPr id="43" name="TextBox 42">
          <a:extLst>
            <a:ext uri="{FF2B5EF4-FFF2-40B4-BE49-F238E27FC236}">
              <a16:creationId xmlns:a16="http://schemas.microsoft.com/office/drawing/2014/main" id="{C466B1AB-F701-43E3-A3D7-705BFD6D6D95}"/>
            </a:ext>
          </a:extLst>
        </xdr:cNvPr>
        <xdr:cNvSpPr txBox="1"/>
      </xdr:nvSpPr>
      <xdr:spPr>
        <a:xfrm>
          <a:off x="71718" y="1416421"/>
          <a:ext cx="1470212"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effectLst/>
              <a:latin typeface="+mn-lt"/>
              <a:ea typeface="+mn-ea"/>
              <a:cs typeface="+mn-cs"/>
            </a:rPr>
            <a:t>Customer Behavior</a:t>
          </a:r>
        </a:p>
      </xdr:txBody>
    </xdr:sp>
    <xdr:clientData/>
  </xdr:twoCellAnchor>
  <xdr:twoCellAnchor>
    <xdr:from>
      <xdr:col>0</xdr:col>
      <xdr:colOff>116543</xdr:colOff>
      <xdr:row>11</xdr:row>
      <xdr:rowOff>98613</xdr:rowOff>
    </xdr:from>
    <xdr:to>
      <xdr:col>2</xdr:col>
      <xdr:colOff>98613</xdr:colOff>
      <xdr:row>14</xdr:row>
      <xdr:rowOff>170330</xdr:rowOff>
    </xdr:to>
    <xdr:sp macro="" textlink="">
      <xdr:nvSpPr>
        <xdr:cNvPr id="44" name="Rectangle: Rounded Corners 43">
          <a:extLst>
            <a:ext uri="{FF2B5EF4-FFF2-40B4-BE49-F238E27FC236}">
              <a16:creationId xmlns:a16="http://schemas.microsoft.com/office/drawing/2014/main" id="{90ADA0AD-5627-4D26-BFE2-C448273A611B}"/>
            </a:ext>
          </a:extLst>
        </xdr:cNvPr>
        <xdr:cNvSpPr/>
      </xdr:nvSpPr>
      <xdr:spPr>
        <a:xfrm>
          <a:off x="116543" y="207084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143433</xdr:colOff>
      <xdr:row>11</xdr:row>
      <xdr:rowOff>107576</xdr:rowOff>
    </xdr:from>
    <xdr:to>
      <xdr:col>2</xdr:col>
      <xdr:colOff>8964</xdr:colOff>
      <xdr:row>12</xdr:row>
      <xdr:rowOff>143436</xdr:rowOff>
    </xdr:to>
    <xdr:sp macro="" textlink="">
      <xdr:nvSpPr>
        <xdr:cNvPr id="46" name="TextBox 45">
          <a:extLst>
            <a:ext uri="{FF2B5EF4-FFF2-40B4-BE49-F238E27FC236}">
              <a16:creationId xmlns:a16="http://schemas.microsoft.com/office/drawing/2014/main" id="{2D074291-E2DD-45BB-A236-0FBFEC87E440}"/>
            </a:ext>
          </a:extLst>
        </xdr:cNvPr>
        <xdr:cNvSpPr txBox="1"/>
      </xdr:nvSpPr>
      <xdr:spPr>
        <a:xfrm>
          <a:off x="143433" y="2079811"/>
          <a:ext cx="1084731"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2">
                  <a:lumMod val="10000"/>
                </a:schemeClr>
              </a:solidFill>
              <a:latin typeface="Aptos Narrow"/>
              <a:ea typeface="+mn-ea"/>
              <a:cs typeface="+mn-cs"/>
            </a:rPr>
            <a:t>Channel</a:t>
          </a:r>
          <a:r>
            <a:rPr lang="en-US" sz="1100" b="1" i="0" u="none" strike="noStrike" baseline="0">
              <a:solidFill>
                <a:schemeClr val="bg2">
                  <a:lumMod val="10000"/>
                </a:schemeClr>
              </a:solidFill>
              <a:latin typeface="Aptos Narrow"/>
              <a:ea typeface="+mn-ea"/>
              <a:cs typeface="+mn-cs"/>
            </a:rPr>
            <a:t> Types</a:t>
          </a:r>
          <a:endParaRPr lang="en-US" sz="1000" b="1" i="0" u="none" strike="noStrike">
            <a:solidFill>
              <a:schemeClr val="bg2">
                <a:lumMod val="10000"/>
              </a:schemeClr>
            </a:solidFill>
            <a:latin typeface="Aptos Narrow"/>
            <a:ea typeface="+mn-ea"/>
            <a:cs typeface="+mn-cs"/>
          </a:endParaRPr>
        </a:p>
      </xdr:txBody>
    </xdr:sp>
    <xdr:clientData/>
  </xdr:twoCellAnchor>
  <xdr:twoCellAnchor>
    <xdr:from>
      <xdr:col>0</xdr:col>
      <xdr:colOff>125507</xdr:colOff>
      <xdr:row>15</xdr:row>
      <xdr:rowOff>17929</xdr:rowOff>
    </xdr:from>
    <xdr:to>
      <xdr:col>2</xdr:col>
      <xdr:colOff>107577</xdr:colOff>
      <xdr:row>18</xdr:row>
      <xdr:rowOff>89647</xdr:rowOff>
    </xdr:to>
    <xdr:sp macro="" textlink="">
      <xdr:nvSpPr>
        <xdr:cNvPr id="47" name="Rectangle: Rounded Corners 46">
          <a:extLst>
            <a:ext uri="{FF2B5EF4-FFF2-40B4-BE49-F238E27FC236}">
              <a16:creationId xmlns:a16="http://schemas.microsoft.com/office/drawing/2014/main" id="{69A507B2-FB97-446D-B494-C32C250B70ED}"/>
            </a:ext>
          </a:extLst>
        </xdr:cNvPr>
        <xdr:cNvSpPr/>
      </xdr:nvSpPr>
      <xdr:spPr>
        <a:xfrm>
          <a:off x="125507" y="2707341"/>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107575</xdr:colOff>
      <xdr:row>15</xdr:row>
      <xdr:rowOff>8962</xdr:rowOff>
    </xdr:from>
    <xdr:to>
      <xdr:col>2</xdr:col>
      <xdr:colOff>98611</xdr:colOff>
      <xdr:row>16</xdr:row>
      <xdr:rowOff>62753</xdr:rowOff>
    </xdr:to>
    <xdr:sp macro="" textlink="">
      <xdr:nvSpPr>
        <xdr:cNvPr id="49" name="TextBox 48">
          <a:extLst>
            <a:ext uri="{FF2B5EF4-FFF2-40B4-BE49-F238E27FC236}">
              <a16:creationId xmlns:a16="http://schemas.microsoft.com/office/drawing/2014/main" id="{6F4FCEB3-AFF3-4EDA-B490-243A23537D4A}"/>
            </a:ext>
          </a:extLst>
        </xdr:cNvPr>
        <xdr:cNvSpPr txBox="1"/>
      </xdr:nvSpPr>
      <xdr:spPr>
        <a:xfrm>
          <a:off x="107575" y="2698374"/>
          <a:ext cx="1210236" cy="2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chemeClr val="accent3">
                  <a:lumMod val="50000"/>
                </a:schemeClr>
              </a:solidFill>
              <a:latin typeface="+mn-lt"/>
              <a:ea typeface="+mn-ea"/>
              <a:cs typeface="+mn-cs"/>
            </a:rPr>
            <a:t>Seasonality</a:t>
          </a:r>
          <a:endParaRPr lang="en-US" sz="1050" b="1" i="0" u="none" strike="noStrike">
            <a:solidFill>
              <a:schemeClr val="accent3">
                <a:lumMod val="50000"/>
              </a:schemeClr>
            </a:solidFill>
            <a:latin typeface="Aptos Narrow"/>
            <a:ea typeface="+mn-ea"/>
            <a:cs typeface="+mn-cs"/>
          </a:endParaRPr>
        </a:p>
      </xdr:txBody>
    </xdr:sp>
    <xdr:clientData/>
  </xdr:twoCellAnchor>
  <xdr:twoCellAnchor>
    <xdr:from>
      <xdr:col>0</xdr:col>
      <xdr:colOff>116544</xdr:colOff>
      <xdr:row>4</xdr:row>
      <xdr:rowOff>53786</xdr:rowOff>
    </xdr:from>
    <xdr:to>
      <xdr:col>2</xdr:col>
      <xdr:colOff>98614</xdr:colOff>
      <xdr:row>7</xdr:row>
      <xdr:rowOff>134471</xdr:rowOff>
    </xdr:to>
    <xdr:grpSp>
      <xdr:nvGrpSpPr>
        <xdr:cNvPr id="64" name="Group 63">
          <a:hlinkClick xmlns:r="http://schemas.openxmlformats.org/officeDocument/2006/relationships" r:id="rId15"/>
          <a:extLst>
            <a:ext uri="{FF2B5EF4-FFF2-40B4-BE49-F238E27FC236}">
              <a16:creationId xmlns:a16="http://schemas.microsoft.com/office/drawing/2014/main" id="{041BC84B-FA51-5E91-0961-BD8888601839}"/>
            </a:ext>
          </a:extLst>
        </xdr:cNvPr>
        <xdr:cNvGrpSpPr/>
      </xdr:nvGrpSpPr>
      <xdr:grpSpPr>
        <a:xfrm>
          <a:off x="116544" y="794015"/>
          <a:ext cx="1201270" cy="635856"/>
          <a:chOff x="116544" y="770962"/>
          <a:chExt cx="1201270" cy="618568"/>
        </a:xfrm>
        <a:effectLst>
          <a:outerShdw blurRad="50800" dist="38100" dir="2700000" algn="tl" rotWithShape="0">
            <a:prstClr val="black">
              <a:alpha val="40000"/>
            </a:prstClr>
          </a:outerShdw>
        </a:effectLst>
      </xdr:grpSpPr>
      <xdr:sp macro="" textlink="">
        <xdr:nvSpPr>
          <xdr:cNvPr id="38" name="Rectangle: Rounded Corners 37">
            <a:extLst>
              <a:ext uri="{FF2B5EF4-FFF2-40B4-BE49-F238E27FC236}">
                <a16:creationId xmlns:a16="http://schemas.microsoft.com/office/drawing/2014/main" id="{4717310D-6D82-447A-91C2-BD0DEDDE41E8}"/>
              </a:ext>
            </a:extLst>
          </xdr:cNvPr>
          <xdr:cNvSpPr/>
        </xdr:nvSpPr>
        <xdr:spPr>
          <a:xfrm>
            <a:off x="116544" y="779930"/>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40" name="TextBox 39">
            <a:extLst>
              <a:ext uri="{FF2B5EF4-FFF2-40B4-BE49-F238E27FC236}">
                <a16:creationId xmlns:a16="http://schemas.microsoft.com/office/drawing/2014/main" id="{13C6A1EF-04E5-4C8A-A675-3A12A7DFB4E9}"/>
              </a:ext>
            </a:extLst>
          </xdr:cNvPr>
          <xdr:cNvSpPr txBox="1"/>
        </xdr:nvSpPr>
        <xdr:spPr>
          <a:xfrm>
            <a:off x="134473" y="770962"/>
            <a:ext cx="1156445"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lumMod val="50000"/>
                  </a:schemeClr>
                </a:solidFill>
                <a:effectLst/>
                <a:latin typeface="+mn-lt"/>
                <a:ea typeface="+mn-ea"/>
                <a:cs typeface="+mn-cs"/>
              </a:rPr>
              <a:t>Cancellation </a:t>
            </a:r>
          </a:p>
        </xdr:txBody>
      </xdr:sp>
      <xdr:pic>
        <xdr:nvPicPr>
          <xdr:cNvPr id="53" name="Graphic 52" descr="Close with solid fill">
            <a:extLst>
              <a:ext uri="{FF2B5EF4-FFF2-40B4-BE49-F238E27FC236}">
                <a16:creationId xmlns:a16="http://schemas.microsoft.com/office/drawing/2014/main" id="{EB00E7F9-BB50-2346-6BBE-F8CBF2EA72E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19954" y="977154"/>
            <a:ext cx="376518" cy="376518"/>
          </a:xfrm>
          <a:prstGeom prst="rect">
            <a:avLst/>
          </a:prstGeom>
        </xdr:spPr>
      </xdr:pic>
    </xdr:grpSp>
    <xdr:clientData/>
  </xdr:twoCellAnchor>
  <xdr:twoCellAnchor editAs="oneCell">
    <xdr:from>
      <xdr:col>0</xdr:col>
      <xdr:colOff>475129</xdr:colOff>
      <xdr:row>8</xdr:row>
      <xdr:rowOff>152400</xdr:rowOff>
    </xdr:from>
    <xdr:to>
      <xdr:col>1</xdr:col>
      <xdr:colOff>295834</xdr:colOff>
      <xdr:row>11</xdr:row>
      <xdr:rowOff>80682</xdr:rowOff>
    </xdr:to>
    <xdr:pic>
      <xdr:nvPicPr>
        <xdr:cNvPr id="55" name="Graphic 54" descr="Target Audience with solid fill">
          <a:extLst>
            <a:ext uri="{FF2B5EF4-FFF2-40B4-BE49-F238E27FC236}">
              <a16:creationId xmlns:a16="http://schemas.microsoft.com/office/drawing/2014/main" id="{D8D4CBE1-B098-4079-2B5A-003A5D21328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75129" y="1586753"/>
          <a:ext cx="430305" cy="466164"/>
        </a:xfrm>
        <a:prstGeom prst="rect">
          <a:avLst/>
        </a:prstGeom>
      </xdr:spPr>
    </xdr:pic>
    <xdr:clientData/>
  </xdr:twoCellAnchor>
  <xdr:twoCellAnchor editAs="oneCell">
    <xdr:from>
      <xdr:col>0</xdr:col>
      <xdr:colOff>510988</xdr:colOff>
      <xdr:row>12</xdr:row>
      <xdr:rowOff>80683</xdr:rowOff>
    </xdr:from>
    <xdr:to>
      <xdr:col>1</xdr:col>
      <xdr:colOff>322729</xdr:colOff>
      <xdr:row>14</xdr:row>
      <xdr:rowOff>143435</xdr:rowOff>
    </xdr:to>
    <xdr:pic>
      <xdr:nvPicPr>
        <xdr:cNvPr id="59" name="Graphic 58" descr="Marketing with solid fill">
          <a:extLst>
            <a:ext uri="{FF2B5EF4-FFF2-40B4-BE49-F238E27FC236}">
              <a16:creationId xmlns:a16="http://schemas.microsoft.com/office/drawing/2014/main" id="{B47A5E43-805E-C150-E004-799F67A18D9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10988" y="2232212"/>
          <a:ext cx="421341" cy="421341"/>
        </a:xfrm>
        <a:prstGeom prst="rect">
          <a:avLst/>
        </a:prstGeom>
      </xdr:spPr>
    </xdr:pic>
    <xdr:clientData/>
  </xdr:twoCellAnchor>
  <xdr:twoCellAnchor editAs="oneCell">
    <xdr:from>
      <xdr:col>0</xdr:col>
      <xdr:colOff>466165</xdr:colOff>
      <xdr:row>16</xdr:row>
      <xdr:rowOff>1</xdr:rowOff>
    </xdr:from>
    <xdr:to>
      <xdr:col>1</xdr:col>
      <xdr:colOff>277906</xdr:colOff>
      <xdr:row>18</xdr:row>
      <xdr:rowOff>62754</xdr:rowOff>
    </xdr:to>
    <xdr:pic>
      <xdr:nvPicPr>
        <xdr:cNvPr id="63" name="Graphic 62" descr="Leaf with solid fill">
          <a:extLst>
            <a:ext uri="{FF2B5EF4-FFF2-40B4-BE49-F238E27FC236}">
              <a16:creationId xmlns:a16="http://schemas.microsoft.com/office/drawing/2014/main" id="{C7AC2674-95DF-4FF4-7814-B59700BAD046}"/>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66165" y="2868707"/>
          <a:ext cx="421341" cy="4213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250564</xdr:colOff>
      <xdr:row>0</xdr:row>
      <xdr:rowOff>68580</xdr:rowOff>
    </xdr:from>
    <xdr:to>
      <xdr:col>20</xdr:col>
      <xdr:colOff>582706</xdr:colOff>
      <xdr:row>5</xdr:row>
      <xdr:rowOff>99060</xdr:rowOff>
    </xdr:to>
    <xdr:sp macro="" textlink="">
      <xdr:nvSpPr>
        <xdr:cNvPr id="3" name="Rectangle: Rounded Corners 2">
          <a:extLst>
            <a:ext uri="{FF2B5EF4-FFF2-40B4-BE49-F238E27FC236}">
              <a16:creationId xmlns:a16="http://schemas.microsoft.com/office/drawing/2014/main" id="{646FA8F4-B878-4B97-BF47-A0BA0C3E171D}"/>
            </a:ext>
          </a:extLst>
        </xdr:cNvPr>
        <xdr:cNvSpPr/>
      </xdr:nvSpPr>
      <xdr:spPr>
        <a:xfrm>
          <a:off x="1469764" y="68580"/>
          <a:ext cx="11304942" cy="926951"/>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71718</xdr:colOff>
      <xdr:row>0</xdr:row>
      <xdr:rowOff>60961</xdr:rowOff>
    </xdr:from>
    <xdr:to>
      <xdr:col>2</xdr:col>
      <xdr:colOff>160020</xdr:colOff>
      <xdr:row>32</xdr:row>
      <xdr:rowOff>80683</xdr:rowOff>
    </xdr:to>
    <xdr:sp macro="" textlink="">
      <xdr:nvSpPr>
        <xdr:cNvPr id="4" name="Rectangle: Rounded Corners 3">
          <a:extLst>
            <a:ext uri="{FF2B5EF4-FFF2-40B4-BE49-F238E27FC236}">
              <a16:creationId xmlns:a16="http://schemas.microsoft.com/office/drawing/2014/main" id="{4E250ADD-882B-4829-B477-FCC878CD4C79}"/>
            </a:ext>
          </a:extLst>
        </xdr:cNvPr>
        <xdr:cNvSpPr/>
      </xdr:nvSpPr>
      <xdr:spPr>
        <a:xfrm>
          <a:off x="71718" y="60961"/>
          <a:ext cx="1307502" cy="5871882"/>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161365</xdr:colOff>
      <xdr:row>0</xdr:row>
      <xdr:rowOff>0</xdr:rowOff>
    </xdr:from>
    <xdr:to>
      <xdr:col>8</xdr:col>
      <xdr:colOff>295835</xdr:colOff>
      <xdr:row>5</xdr:row>
      <xdr:rowOff>80682</xdr:rowOff>
    </xdr:to>
    <xdr:sp macro="" textlink="">
      <xdr:nvSpPr>
        <xdr:cNvPr id="18" name="TextBox 17">
          <a:extLst>
            <a:ext uri="{FF2B5EF4-FFF2-40B4-BE49-F238E27FC236}">
              <a16:creationId xmlns:a16="http://schemas.microsoft.com/office/drawing/2014/main" id="{82E2D156-802D-4859-9CFB-75F710925E6E}"/>
            </a:ext>
          </a:extLst>
        </xdr:cNvPr>
        <xdr:cNvSpPr txBox="1"/>
      </xdr:nvSpPr>
      <xdr:spPr>
        <a:xfrm>
          <a:off x="1380565" y="0"/>
          <a:ext cx="3792070" cy="97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accent3"/>
                </a:solidFill>
              </a:ln>
              <a:solidFill>
                <a:schemeClr val="bg1"/>
              </a:solidFill>
              <a:effectLst>
                <a:outerShdw blurRad="50800" dist="38100" algn="l" rotWithShape="0">
                  <a:prstClr val="black">
                    <a:alpha val="40000"/>
                  </a:prstClr>
                </a:outerShdw>
              </a:effectLst>
            </a:rPr>
            <a:t>Cancellation</a:t>
          </a:r>
          <a:r>
            <a:rPr lang="en-US" sz="2800" b="1" baseline="0">
              <a:ln>
                <a:solidFill>
                  <a:schemeClr val="accent3"/>
                </a:solidFill>
              </a:ln>
              <a:solidFill>
                <a:schemeClr val="bg1"/>
              </a:solidFill>
              <a:effectLst>
                <a:outerShdw blurRad="50800" dist="38100" algn="l" rotWithShape="0">
                  <a:prstClr val="black">
                    <a:alpha val="40000"/>
                  </a:prstClr>
                </a:outerShdw>
              </a:effectLst>
            </a:rPr>
            <a:t> </a:t>
          </a:r>
          <a:r>
            <a:rPr lang="en-US" sz="2800" b="1">
              <a:ln>
                <a:solidFill>
                  <a:schemeClr val="accent3"/>
                </a:solidFill>
              </a:ln>
              <a:solidFill>
                <a:schemeClr val="bg1"/>
              </a:solidFill>
              <a:effectLst>
                <a:outerShdw blurRad="50800" dist="38100" algn="l" rotWithShape="0">
                  <a:prstClr val="black">
                    <a:alpha val="40000"/>
                  </a:prstClr>
                </a:outerShdw>
              </a:effectLst>
            </a:rPr>
            <a:t>Analysis</a:t>
          </a:r>
        </a:p>
      </xdr:txBody>
    </xdr:sp>
    <xdr:clientData/>
  </xdr:twoCellAnchor>
  <xdr:twoCellAnchor editAs="oneCell">
    <xdr:from>
      <xdr:col>0</xdr:col>
      <xdr:colOff>131782</xdr:colOff>
      <xdr:row>23</xdr:row>
      <xdr:rowOff>126852</xdr:rowOff>
    </xdr:from>
    <xdr:to>
      <xdr:col>2</xdr:col>
      <xdr:colOff>116541</xdr:colOff>
      <xdr:row>32</xdr:row>
      <xdr:rowOff>0</xdr:rowOff>
    </xdr:to>
    <mc:AlternateContent xmlns:mc="http://schemas.openxmlformats.org/markup-compatibility/2006" xmlns:a14="http://schemas.microsoft.com/office/drawing/2010/main">
      <mc:Choice Requires="a14">
        <xdr:graphicFrame macro="">
          <xdr:nvGraphicFramePr>
            <xdr:cNvPr id="19" name="Date (Quarter) 2">
              <a:extLst>
                <a:ext uri="{FF2B5EF4-FFF2-40B4-BE49-F238E27FC236}">
                  <a16:creationId xmlns:a16="http://schemas.microsoft.com/office/drawing/2014/main" id="{07F2927D-554F-45BE-B31C-B94FC78755E0}"/>
                </a:ext>
              </a:extLst>
            </xdr:cNvPr>
            <xdr:cNvGraphicFramePr/>
          </xdr:nvGraphicFramePr>
          <xdr:xfrm>
            <a:off x="0" y="0"/>
            <a:ext cx="0" cy="0"/>
          </xdr:xfrm>
          <a:graphic>
            <a:graphicData uri="http://schemas.microsoft.com/office/drawing/2010/slicer">
              <sle:slicer xmlns:sle="http://schemas.microsoft.com/office/drawing/2010/slicer" name="Date (Quarter) 2"/>
            </a:graphicData>
          </a:graphic>
        </xdr:graphicFrame>
      </mc:Choice>
      <mc:Fallback xmlns="">
        <xdr:sp macro="" textlink="">
          <xdr:nvSpPr>
            <xdr:cNvPr id="0" name=""/>
            <xdr:cNvSpPr>
              <a:spLocks noTextEdit="1"/>
            </xdr:cNvSpPr>
          </xdr:nvSpPr>
          <xdr:spPr>
            <a:xfrm>
              <a:off x="131782" y="4250617"/>
              <a:ext cx="1203959" cy="14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xdr:colOff>
      <xdr:row>18</xdr:row>
      <xdr:rowOff>98612</xdr:rowOff>
    </xdr:from>
    <xdr:to>
      <xdr:col>2</xdr:col>
      <xdr:colOff>107576</xdr:colOff>
      <xdr:row>23</xdr:row>
      <xdr:rowOff>152400</xdr:rowOff>
    </xdr:to>
    <mc:AlternateContent xmlns:mc="http://schemas.openxmlformats.org/markup-compatibility/2006" xmlns:a14="http://schemas.microsoft.com/office/drawing/2010/main">
      <mc:Choice Requires="a14">
        <xdr:graphicFrame macro="">
          <xdr:nvGraphicFramePr>
            <xdr:cNvPr id="20" name="Date (Year) 2">
              <a:extLst>
                <a:ext uri="{FF2B5EF4-FFF2-40B4-BE49-F238E27FC236}">
                  <a16:creationId xmlns:a16="http://schemas.microsoft.com/office/drawing/2014/main" id="{EFBC473D-5960-4B09-8033-4CD2B2F3470A}"/>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134470" y="3325906"/>
              <a:ext cx="1192306"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116542</xdr:colOff>
      <xdr:row>0</xdr:row>
      <xdr:rowOff>125506</xdr:rowOff>
    </xdr:from>
    <xdr:to>
      <xdr:col>2</xdr:col>
      <xdr:colOff>107578</xdr:colOff>
      <xdr:row>4</xdr:row>
      <xdr:rowOff>17930</xdr:rowOff>
    </xdr:to>
    <xdr:grpSp>
      <xdr:nvGrpSpPr>
        <xdr:cNvPr id="24" name="Group 23">
          <a:hlinkClick xmlns:r="http://schemas.openxmlformats.org/officeDocument/2006/relationships" r:id="rId1"/>
          <a:extLst>
            <a:ext uri="{FF2B5EF4-FFF2-40B4-BE49-F238E27FC236}">
              <a16:creationId xmlns:a16="http://schemas.microsoft.com/office/drawing/2014/main" id="{D28498DB-DBE4-4D76-B7C4-89A6A760E484}"/>
            </a:ext>
          </a:extLst>
        </xdr:cNvPr>
        <xdr:cNvGrpSpPr/>
      </xdr:nvGrpSpPr>
      <xdr:grpSpPr>
        <a:xfrm>
          <a:off x="116542" y="125506"/>
          <a:ext cx="1210236" cy="623944"/>
          <a:chOff x="116542" y="125506"/>
          <a:chExt cx="1210236" cy="609600"/>
        </a:xfrm>
        <a:effectLst>
          <a:outerShdw blurRad="50800" dist="38100" dir="2700000" algn="t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7BED9C7C-83CC-2951-8B98-6FC45689DA1B}"/>
              </a:ext>
            </a:extLst>
          </xdr:cNvPr>
          <xdr:cNvSpPr/>
        </xdr:nvSpPr>
        <xdr:spPr>
          <a:xfrm>
            <a:off x="125508" y="125506"/>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pic>
        <xdr:nvPicPr>
          <xdr:cNvPr id="26" name="Graphic 25" descr="Dollar with solid fill">
            <a:extLst>
              <a:ext uri="{FF2B5EF4-FFF2-40B4-BE49-F238E27FC236}">
                <a16:creationId xmlns:a16="http://schemas.microsoft.com/office/drawing/2014/main" id="{CFB1E79D-68E2-D276-2FF0-719DD01ED29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3059" y="376518"/>
            <a:ext cx="403411" cy="304800"/>
          </a:xfrm>
          <a:prstGeom prst="rect">
            <a:avLst/>
          </a:prstGeom>
        </xdr:spPr>
      </xdr:pic>
      <xdr:sp macro="" textlink="">
        <xdr:nvSpPr>
          <xdr:cNvPr id="27" name="TextBox 26">
            <a:extLst>
              <a:ext uri="{FF2B5EF4-FFF2-40B4-BE49-F238E27FC236}">
                <a16:creationId xmlns:a16="http://schemas.microsoft.com/office/drawing/2014/main" id="{E90EB654-E93B-A07C-3F19-D8DEB8AE13A0}"/>
              </a:ext>
            </a:extLst>
          </xdr:cNvPr>
          <xdr:cNvSpPr txBox="1"/>
        </xdr:nvSpPr>
        <xdr:spPr>
          <a:xfrm>
            <a:off x="116542" y="125506"/>
            <a:ext cx="1210236" cy="25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50000"/>
                  </a:schemeClr>
                </a:solidFill>
                <a:latin typeface="Aptos Narrow"/>
                <a:ea typeface="+mn-ea"/>
                <a:cs typeface="+mn-cs"/>
              </a:rPr>
              <a:t>Revenue</a:t>
            </a:r>
            <a:endParaRPr lang="en-US" sz="1400" b="1" i="0" u="none" strike="noStrike">
              <a:solidFill>
                <a:schemeClr val="accent6">
                  <a:lumMod val="50000"/>
                </a:schemeClr>
              </a:solidFill>
              <a:latin typeface="Aptos Narrow"/>
              <a:ea typeface="+mn-ea"/>
              <a:cs typeface="+mn-cs"/>
            </a:endParaRPr>
          </a:p>
        </xdr:txBody>
      </xdr:sp>
    </xdr:grpSp>
    <xdr:clientData/>
  </xdr:twoCellAnchor>
  <xdr:twoCellAnchor>
    <xdr:from>
      <xdr:col>0</xdr:col>
      <xdr:colOff>116543</xdr:colOff>
      <xdr:row>7</xdr:row>
      <xdr:rowOff>170329</xdr:rowOff>
    </xdr:from>
    <xdr:to>
      <xdr:col>2</xdr:col>
      <xdr:colOff>98613</xdr:colOff>
      <xdr:row>11</xdr:row>
      <xdr:rowOff>62753</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0BAC379E-0AA8-49C5-8734-552BEDCE1DB5}"/>
            </a:ext>
          </a:extLst>
        </xdr:cNvPr>
        <xdr:cNvSpPr/>
      </xdr:nvSpPr>
      <xdr:spPr>
        <a:xfrm>
          <a:off x="116543" y="1450489"/>
          <a:ext cx="1201270" cy="623944"/>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71718</xdr:colOff>
      <xdr:row>7</xdr:row>
      <xdr:rowOff>161362</xdr:rowOff>
    </xdr:from>
    <xdr:to>
      <xdr:col>2</xdr:col>
      <xdr:colOff>322730</xdr:colOff>
      <xdr:row>9</xdr:row>
      <xdr:rowOff>44823</xdr:rowOff>
    </xdr:to>
    <xdr:sp macro="" textlink="">
      <xdr:nvSpPr>
        <xdr:cNvPr id="31" name="TextBox 30">
          <a:extLst>
            <a:ext uri="{FF2B5EF4-FFF2-40B4-BE49-F238E27FC236}">
              <a16:creationId xmlns:a16="http://schemas.microsoft.com/office/drawing/2014/main" id="{7112E410-D621-41E2-9C92-DF07C94FF34B}"/>
            </a:ext>
          </a:extLst>
        </xdr:cNvPr>
        <xdr:cNvSpPr txBox="1"/>
      </xdr:nvSpPr>
      <xdr:spPr>
        <a:xfrm>
          <a:off x="71718" y="1441522"/>
          <a:ext cx="1470212" cy="249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effectLst/>
              <a:latin typeface="+mn-lt"/>
              <a:ea typeface="+mn-ea"/>
              <a:cs typeface="+mn-cs"/>
            </a:rPr>
            <a:t>Customer Behavior</a:t>
          </a:r>
        </a:p>
      </xdr:txBody>
    </xdr:sp>
    <xdr:clientData/>
  </xdr:twoCellAnchor>
  <xdr:twoCellAnchor>
    <xdr:from>
      <xdr:col>0</xdr:col>
      <xdr:colOff>116543</xdr:colOff>
      <xdr:row>11</xdr:row>
      <xdr:rowOff>98613</xdr:rowOff>
    </xdr:from>
    <xdr:to>
      <xdr:col>2</xdr:col>
      <xdr:colOff>98613</xdr:colOff>
      <xdr:row>14</xdr:row>
      <xdr:rowOff>170330</xdr:rowOff>
    </xdr:to>
    <xdr:sp macro="" textlink="">
      <xdr:nvSpPr>
        <xdr:cNvPr id="32" name="Rectangle: Rounded Corners 31">
          <a:extLst>
            <a:ext uri="{FF2B5EF4-FFF2-40B4-BE49-F238E27FC236}">
              <a16:creationId xmlns:a16="http://schemas.microsoft.com/office/drawing/2014/main" id="{59C5AFC8-E8E4-4FBA-82E4-5E09AD1CF0E3}"/>
            </a:ext>
          </a:extLst>
        </xdr:cNvPr>
        <xdr:cNvSpPr/>
      </xdr:nvSpPr>
      <xdr:spPr>
        <a:xfrm>
          <a:off x="116543" y="2110293"/>
          <a:ext cx="1201270" cy="620357"/>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143433</xdr:colOff>
      <xdr:row>11</xdr:row>
      <xdr:rowOff>107576</xdr:rowOff>
    </xdr:from>
    <xdr:to>
      <xdr:col>2</xdr:col>
      <xdr:colOff>8964</xdr:colOff>
      <xdr:row>12</xdr:row>
      <xdr:rowOff>143436</xdr:rowOff>
    </xdr:to>
    <xdr:sp macro="" textlink="">
      <xdr:nvSpPr>
        <xdr:cNvPr id="33" name="TextBox 32">
          <a:extLst>
            <a:ext uri="{FF2B5EF4-FFF2-40B4-BE49-F238E27FC236}">
              <a16:creationId xmlns:a16="http://schemas.microsoft.com/office/drawing/2014/main" id="{367D11A1-4384-43DD-850F-4E1ECEF2F4DC}"/>
            </a:ext>
          </a:extLst>
        </xdr:cNvPr>
        <xdr:cNvSpPr txBox="1"/>
      </xdr:nvSpPr>
      <xdr:spPr>
        <a:xfrm>
          <a:off x="143433" y="2119256"/>
          <a:ext cx="1084731" cy="21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2">
                  <a:lumMod val="10000"/>
                </a:schemeClr>
              </a:solidFill>
              <a:latin typeface="Aptos Narrow"/>
              <a:ea typeface="+mn-ea"/>
              <a:cs typeface="+mn-cs"/>
            </a:rPr>
            <a:t>Channel</a:t>
          </a:r>
          <a:r>
            <a:rPr lang="en-US" sz="1100" b="1" i="0" u="none" strike="noStrike" baseline="0">
              <a:solidFill>
                <a:schemeClr val="bg2">
                  <a:lumMod val="10000"/>
                </a:schemeClr>
              </a:solidFill>
              <a:latin typeface="Aptos Narrow"/>
              <a:ea typeface="+mn-ea"/>
              <a:cs typeface="+mn-cs"/>
            </a:rPr>
            <a:t> Types</a:t>
          </a:r>
          <a:endParaRPr lang="en-US" sz="1000" b="1" i="0" u="none" strike="noStrike">
            <a:solidFill>
              <a:schemeClr val="bg2">
                <a:lumMod val="10000"/>
              </a:schemeClr>
            </a:solidFill>
            <a:latin typeface="Aptos Narrow"/>
            <a:ea typeface="+mn-ea"/>
            <a:cs typeface="+mn-cs"/>
          </a:endParaRPr>
        </a:p>
      </xdr:txBody>
    </xdr:sp>
    <xdr:clientData/>
  </xdr:twoCellAnchor>
  <xdr:twoCellAnchor>
    <xdr:from>
      <xdr:col>0</xdr:col>
      <xdr:colOff>125507</xdr:colOff>
      <xdr:row>15</xdr:row>
      <xdr:rowOff>17929</xdr:rowOff>
    </xdr:from>
    <xdr:to>
      <xdr:col>2</xdr:col>
      <xdr:colOff>107577</xdr:colOff>
      <xdr:row>18</xdr:row>
      <xdr:rowOff>89647</xdr:rowOff>
    </xdr:to>
    <xdr:sp macro="" textlink="">
      <xdr:nvSpPr>
        <xdr:cNvPr id="34" name="Rectangle: Rounded Corners 33">
          <a:extLst>
            <a:ext uri="{FF2B5EF4-FFF2-40B4-BE49-F238E27FC236}">
              <a16:creationId xmlns:a16="http://schemas.microsoft.com/office/drawing/2014/main" id="{28648431-9C74-43AB-8B6B-7C77CF910E30}"/>
            </a:ext>
          </a:extLst>
        </xdr:cNvPr>
        <xdr:cNvSpPr/>
      </xdr:nvSpPr>
      <xdr:spPr>
        <a:xfrm>
          <a:off x="125507" y="2761129"/>
          <a:ext cx="1201270" cy="620358"/>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107575</xdr:colOff>
      <xdr:row>15</xdr:row>
      <xdr:rowOff>8962</xdr:rowOff>
    </xdr:from>
    <xdr:to>
      <xdr:col>2</xdr:col>
      <xdr:colOff>98611</xdr:colOff>
      <xdr:row>16</xdr:row>
      <xdr:rowOff>62753</xdr:rowOff>
    </xdr:to>
    <xdr:sp macro="" textlink="">
      <xdr:nvSpPr>
        <xdr:cNvPr id="35" name="TextBox 34">
          <a:extLst>
            <a:ext uri="{FF2B5EF4-FFF2-40B4-BE49-F238E27FC236}">
              <a16:creationId xmlns:a16="http://schemas.microsoft.com/office/drawing/2014/main" id="{41AB2A94-DFD6-42E0-B6BF-0ED9D111E12F}"/>
            </a:ext>
          </a:extLst>
        </xdr:cNvPr>
        <xdr:cNvSpPr txBox="1"/>
      </xdr:nvSpPr>
      <xdr:spPr>
        <a:xfrm>
          <a:off x="107575" y="2752162"/>
          <a:ext cx="1210236" cy="23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chemeClr val="accent3">
                  <a:lumMod val="50000"/>
                </a:schemeClr>
              </a:solidFill>
              <a:latin typeface="+mn-lt"/>
              <a:ea typeface="+mn-ea"/>
              <a:cs typeface="+mn-cs"/>
            </a:rPr>
            <a:t>Seasonality</a:t>
          </a:r>
          <a:endParaRPr lang="en-US" sz="1050" b="1" i="0" u="none" strike="noStrike">
            <a:solidFill>
              <a:schemeClr val="accent3">
                <a:lumMod val="50000"/>
              </a:schemeClr>
            </a:solidFill>
            <a:latin typeface="Aptos Narrow"/>
            <a:ea typeface="+mn-ea"/>
            <a:cs typeface="+mn-cs"/>
          </a:endParaRPr>
        </a:p>
      </xdr:txBody>
    </xdr:sp>
    <xdr:clientData/>
  </xdr:twoCellAnchor>
  <xdr:twoCellAnchor>
    <xdr:from>
      <xdr:col>0</xdr:col>
      <xdr:colOff>116544</xdr:colOff>
      <xdr:row>4</xdr:row>
      <xdr:rowOff>53786</xdr:rowOff>
    </xdr:from>
    <xdr:to>
      <xdr:col>2</xdr:col>
      <xdr:colOff>98614</xdr:colOff>
      <xdr:row>7</xdr:row>
      <xdr:rowOff>134471</xdr:rowOff>
    </xdr:to>
    <xdr:grpSp>
      <xdr:nvGrpSpPr>
        <xdr:cNvPr id="40" name="Group 39">
          <a:hlinkClick xmlns:r="http://schemas.openxmlformats.org/officeDocument/2006/relationships" r:id="rId5"/>
          <a:extLst>
            <a:ext uri="{FF2B5EF4-FFF2-40B4-BE49-F238E27FC236}">
              <a16:creationId xmlns:a16="http://schemas.microsoft.com/office/drawing/2014/main" id="{E2569689-AFCF-F2FC-0A2B-7415971774F5}"/>
            </a:ext>
          </a:extLst>
        </xdr:cNvPr>
        <xdr:cNvGrpSpPr/>
      </xdr:nvGrpSpPr>
      <xdr:grpSpPr>
        <a:xfrm>
          <a:off x="116544" y="785306"/>
          <a:ext cx="1201270" cy="629325"/>
          <a:chOff x="116544" y="770962"/>
          <a:chExt cx="1201270" cy="618568"/>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5476AF3A-2608-49C6-9F29-9D1F06FF8296}"/>
              </a:ext>
            </a:extLst>
          </xdr:cNvPr>
          <xdr:cNvSpPr/>
        </xdr:nvSpPr>
        <xdr:spPr>
          <a:xfrm>
            <a:off x="116544" y="779930"/>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9" name="TextBox 28">
            <a:extLst>
              <a:ext uri="{FF2B5EF4-FFF2-40B4-BE49-F238E27FC236}">
                <a16:creationId xmlns:a16="http://schemas.microsoft.com/office/drawing/2014/main" id="{D106A636-8738-4C5B-BE58-5A88DECE58D9}"/>
              </a:ext>
            </a:extLst>
          </xdr:cNvPr>
          <xdr:cNvSpPr txBox="1"/>
        </xdr:nvSpPr>
        <xdr:spPr>
          <a:xfrm>
            <a:off x="134473" y="770962"/>
            <a:ext cx="1156445"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lumMod val="50000"/>
                  </a:schemeClr>
                </a:solidFill>
                <a:effectLst/>
                <a:latin typeface="+mn-lt"/>
                <a:ea typeface="+mn-ea"/>
                <a:cs typeface="+mn-cs"/>
              </a:rPr>
              <a:t>Cancellation </a:t>
            </a:r>
          </a:p>
        </xdr:txBody>
      </xdr:sp>
      <xdr:pic>
        <xdr:nvPicPr>
          <xdr:cNvPr id="36" name="Graphic 35" descr="Close with solid fill">
            <a:extLst>
              <a:ext uri="{FF2B5EF4-FFF2-40B4-BE49-F238E27FC236}">
                <a16:creationId xmlns:a16="http://schemas.microsoft.com/office/drawing/2014/main" id="{A71E7F05-86FA-4BDE-AD86-671A5D3D87F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9954" y="977154"/>
            <a:ext cx="376518" cy="376518"/>
          </a:xfrm>
          <a:prstGeom prst="rect">
            <a:avLst/>
          </a:prstGeom>
        </xdr:spPr>
      </xdr:pic>
    </xdr:grpSp>
    <xdr:clientData/>
  </xdr:twoCellAnchor>
  <xdr:twoCellAnchor editAs="oneCell">
    <xdr:from>
      <xdr:col>0</xdr:col>
      <xdr:colOff>475129</xdr:colOff>
      <xdr:row>8</xdr:row>
      <xdr:rowOff>152400</xdr:rowOff>
    </xdr:from>
    <xdr:to>
      <xdr:col>1</xdr:col>
      <xdr:colOff>295834</xdr:colOff>
      <xdr:row>11</xdr:row>
      <xdr:rowOff>80682</xdr:rowOff>
    </xdr:to>
    <xdr:pic>
      <xdr:nvPicPr>
        <xdr:cNvPr id="37" name="Graphic 36" descr="Target Audience with solid fill">
          <a:extLst>
            <a:ext uri="{FF2B5EF4-FFF2-40B4-BE49-F238E27FC236}">
              <a16:creationId xmlns:a16="http://schemas.microsoft.com/office/drawing/2014/main" id="{F7B2EC44-940F-43BC-B690-A085B0A6C04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5129" y="1615440"/>
          <a:ext cx="430305" cy="476922"/>
        </a:xfrm>
        <a:prstGeom prst="rect">
          <a:avLst/>
        </a:prstGeom>
      </xdr:spPr>
    </xdr:pic>
    <xdr:clientData/>
  </xdr:twoCellAnchor>
  <xdr:twoCellAnchor editAs="oneCell">
    <xdr:from>
      <xdr:col>0</xdr:col>
      <xdr:colOff>510988</xdr:colOff>
      <xdr:row>12</xdr:row>
      <xdr:rowOff>80683</xdr:rowOff>
    </xdr:from>
    <xdr:to>
      <xdr:col>1</xdr:col>
      <xdr:colOff>322729</xdr:colOff>
      <xdr:row>14</xdr:row>
      <xdr:rowOff>143435</xdr:rowOff>
    </xdr:to>
    <xdr:pic>
      <xdr:nvPicPr>
        <xdr:cNvPr id="38" name="Graphic 37" descr="Marketing with solid fill">
          <a:extLst>
            <a:ext uri="{FF2B5EF4-FFF2-40B4-BE49-F238E27FC236}">
              <a16:creationId xmlns:a16="http://schemas.microsoft.com/office/drawing/2014/main" id="{95E2BB8F-5F80-43DD-8186-25E4886BF2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10988" y="2275243"/>
          <a:ext cx="421341" cy="428512"/>
        </a:xfrm>
        <a:prstGeom prst="rect">
          <a:avLst/>
        </a:prstGeom>
      </xdr:spPr>
    </xdr:pic>
    <xdr:clientData/>
  </xdr:twoCellAnchor>
  <xdr:twoCellAnchor editAs="oneCell">
    <xdr:from>
      <xdr:col>0</xdr:col>
      <xdr:colOff>466165</xdr:colOff>
      <xdr:row>16</xdr:row>
      <xdr:rowOff>1</xdr:rowOff>
    </xdr:from>
    <xdr:to>
      <xdr:col>1</xdr:col>
      <xdr:colOff>277906</xdr:colOff>
      <xdr:row>18</xdr:row>
      <xdr:rowOff>62754</xdr:rowOff>
    </xdr:to>
    <xdr:pic>
      <xdr:nvPicPr>
        <xdr:cNvPr id="39" name="Graphic 38" descr="Leaf with solid fill">
          <a:extLst>
            <a:ext uri="{FF2B5EF4-FFF2-40B4-BE49-F238E27FC236}">
              <a16:creationId xmlns:a16="http://schemas.microsoft.com/office/drawing/2014/main" id="{EAA2F57B-1576-49DB-862C-5FA9FD363B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66165" y="2926081"/>
          <a:ext cx="421341" cy="428513"/>
        </a:xfrm>
        <a:prstGeom prst="rect">
          <a:avLst/>
        </a:prstGeom>
      </xdr:spPr>
    </xdr:pic>
    <xdr:clientData/>
  </xdr:twoCellAnchor>
  <xdr:twoCellAnchor>
    <xdr:from>
      <xdr:col>2</xdr:col>
      <xdr:colOff>268941</xdr:colOff>
      <xdr:row>5</xdr:row>
      <xdr:rowOff>170330</xdr:rowOff>
    </xdr:from>
    <xdr:to>
      <xdr:col>6</xdr:col>
      <xdr:colOff>475129</xdr:colOff>
      <xdr:row>17</xdr:row>
      <xdr:rowOff>0</xdr:rowOff>
    </xdr:to>
    <xdr:graphicFrame macro="">
      <xdr:nvGraphicFramePr>
        <xdr:cNvPr id="50" name="Chart 49">
          <a:extLst>
            <a:ext uri="{FF2B5EF4-FFF2-40B4-BE49-F238E27FC236}">
              <a16:creationId xmlns:a16="http://schemas.microsoft.com/office/drawing/2014/main" id="{188CBCE5-053A-484B-8691-B4090A4E2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259977</xdr:colOff>
      <xdr:row>17</xdr:row>
      <xdr:rowOff>89648</xdr:rowOff>
    </xdr:from>
    <xdr:to>
      <xdr:col>7</xdr:col>
      <xdr:colOff>268941</xdr:colOff>
      <xdr:row>32</xdr:row>
      <xdr:rowOff>71717</xdr:rowOff>
    </xdr:to>
    <xdr:graphicFrame macro="">
      <xdr:nvGraphicFramePr>
        <xdr:cNvPr id="51" name="Chart 50">
          <a:extLst>
            <a:ext uri="{FF2B5EF4-FFF2-40B4-BE49-F238E27FC236}">
              <a16:creationId xmlns:a16="http://schemas.microsoft.com/office/drawing/2014/main" id="{B3859033-D6ED-4F08-AE3E-20CB52379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331695</xdr:colOff>
      <xdr:row>17</xdr:row>
      <xdr:rowOff>89645</xdr:rowOff>
    </xdr:from>
    <xdr:to>
      <xdr:col>12</xdr:col>
      <xdr:colOff>510988</xdr:colOff>
      <xdr:row>32</xdr:row>
      <xdr:rowOff>62750</xdr:rowOff>
    </xdr:to>
    <xdr:graphicFrame macro="">
      <xdr:nvGraphicFramePr>
        <xdr:cNvPr id="52" name="Chart 51">
          <a:extLst>
            <a:ext uri="{FF2B5EF4-FFF2-40B4-BE49-F238E27FC236}">
              <a16:creationId xmlns:a16="http://schemas.microsoft.com/office/drawing/2014/main" id="{437A593C-6ECC-4645-8C0F-CC1B0F22C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537883</xdr:colOff>
      <xdr:row>5</xdr:row>
      <xdr:rowOff>179293</xdr:rowOff>
    </xdr:from>
    <xdr:to>
      <xdr:col>10</xdr:col>
      <xdr:colOff>600636</xdr:colOff>
      <xdr:row>16</xdr:row>
      <xdr:rowOff>161365</xdr:rowOff>
    </xdr:to>
    <xdr:graphicFrame macro="">
      <xdr:nvGraphicFramePr>
        <xdr:cNvPr id="53" name="Chart 52">
          <a:extLst>
            <a:ext uri="{FF2B5EF4-FFF2-40B4-BE49-F238E27FC236}">
              <a16:creationId xmlns:a16="http://schemas.microsoft.com/office/drawing/2014/main" id="{20435AC9-76E5-4E39-B90C-FF1289EAA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564777</xdr:colOff>
      <xdr:row>17</xdr:row>
      <xdr:rowOff>80683</xdr:rowOff>
    </xdr:from>
    <xdr:to>
      <xdr:col>16</xdr:col>
      <xdr:colOff>591671</xdr:colOff>
      <xdr:row>32</xdr:row>
      <xdr:rowOff>71716</xdr:rowOff>
    </xdr:to>
    <xdr:graphicFrame macro="">
      <xdr:nvGraphicFramePr>
        <xdr:cNvPr id="54" name="Chart 53">
          <a:extLst>
            <a:ext uri="{FF2B5EF4-FFF2-40B4-BE49-F238E27FC236}">
              <a16:creationId xmlns:a16="http://schemas.microsoft.com/office/drawing/2014/main" id="{1CE47776-2284-4C26-804B-8D5002AEA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44824</xdr:colOff>
      <xdr:row>17</xdr:row>
      <xdr:rowOff>80682</xdr:rowOff>
    </xdr:from>
    <xdr:to>
      <xdr:col>20</xdr:col>
      <xdr:colOff>591671</xdr:colOff>
      <xdr:row>32</xdr:row>
      <xdr:rowOff>53788</xdr:rowOff>
    </xdr:to>
    <xdr:graphicFrame macro="">
      <xdr:nvGraphicFramePr>
        <xdr:cNvPr id="55" name="Chart 54">
          <a:extLst>
            <a:ext uri="{FF2B5EF4-FFF2-40B4-BE49-F238E27FC236}">
              <a16:creationId xmlns:a16="http://schemas.microsoft.com/office/drawing/2014/main" id="{EB116AAD-BB17-4F59-933F-7F13236BB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62752</xdr:colOff>
      <xdr:row>5</xdr:row>
      <xdr:rowOff>161364</xdr:rowOff>
    </xdr:from>
    <xdr:to>
      <xdr:col>20</xdr:col>
      <xdr:colOff>582705</xdr:colOff>
      <xdr:row>16</xdr:row>
      <xdr:rowOff>152400</xdr:rowOff>
    </xdr:to>
    <xdr:graphicFrame macro="">
      <xdr:nvGraphicFramePr>
        <xdr:cNvPr id="56" name="Chart 55">
          <a:extLst>
            <a:ext uri="{FF2B5EF4-FFF2-40B4-BE49-F238E27FC236}">
              <a16:creationId xmlns:a16="http://schemas.microsoft.com/office/drawing/2014/main" id="{61DCB753-6602-4F41-8F89-1FC48CF72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109523</xdr:colOff>
      <xdr:row>0</xdr:row>
      <xdr:rowOff>136343</xdr:rowOff>
    </xdr:from>
    <xdr:to>
      <xdr:col>20</xdr:col>
      <xdr:colOff>609598</xdr:colOff>
      <xdr:row>5</xdr:row>
      <xdr:rowOff>40788</xdr:rowOff>
    </xdr:to>
    <xdr:grpSp>
      <xdr:nvGrpSpPr>
        <xdr:cNvPr id="22" name="Group 21">
          <a:extLst>
            <a:ext uri="{FF2B5EF4-FFF2-40B4-BE49-F238E27FC236}">
              <a16:creationId xmlns:a16="http://schemas.microsoft.com/office/drawing/2014/main" id="{EB96FEEA-355B-4DB7-21A8-3C45BD06F464}"/>
            </a:ext>
          </a:extLst>
        </xdr:cNvPr>
        <xdr:cNvGrpSpPr/>
      </xdr:nvGrpSpPr>
      <xdr:grpSpPr>
        <a:xfrm>
          <a:off x="4986323" y="136343"/>
          <a:ext cx="7815275" cy="818845"/>
          <a:chOff x="4977358" y="118414"/>
          <a:chExt cx="8868469" cy="800916"/>
        </a:xfrm>
      </xdr:grpSpPr>
      <xdr:grpSp>
        <xdr:nvGrpSpPr>
          <xdr:cNvPr id="5" name="Group 4">
            <a:extLst>
              <a:ext uri="{FF2B5EF4-FFF2-40B4-BE49-F238E27FC236}">
                <a16:creationId xmlns:a16="http://schemas.microsoft.com/office/drawing/2014/main" id="{72A94F79-C232-412E-98C2-1696C16491A5}"/>
              </a:ext>
            </a:extLst>
          </xdr:cNvPr>
          <xdr:cNvGrpSpPr/>
        </xdr:nvGrpSpPr>
        <xdr:grpSpPr>
          <a:xfrm>
            <a:off x="4977358" y="136344"/>
            <a:ext cx="4336971" cy="782986"/>
            <a:chOff x="1501140" y="137160"/>
            <a:chExt cx="4954213" cy="80010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7AA039D5-DD56-33A6-9932-0EE8CA7A79A3}"/>
                </a:ext>
              </a:extLst>
            </xdr:cNvPr>
            <xdr:cNvSpPr/>
          </xdr:nvSpPr>
          <xdr:spPr>
            <a:xfrm>
              <a:off x="1501140" y="14478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200" b="1">
                <a:solidFill>
                  <a:srgbClr val="002060"/>
                </a:solidFill>
              </a:endParaRPr>
            </a:p>
          </xdr:txBody>
        </xdr:sp>
        <xdr:sp macro="" textlink="Sheet2!C38">
          <xdr:nvSpPr>
            <xdr:cNvPr id="7" name="TextBox 6">
              <a:extLst>
                <a:ext uri="{FF2B5EF4-FFF2-40B4-BE49-F238E27FC236}">
                  <a16:creationId xmlns:a16="http://schemas.microsoft.com/office/drawing/2014/main" id="{B8DE9B21-FBA3-22EC-4449-EBAAFAC62673}"/>
                </a:ext>
              </a:extLst>
            </xdr:cNvPr>
            <xdr:cNvSpPr txBox="1"/>
          </xdr:nvSpPr>
          <xdr:spPr>
            <a:xfrm>
              <a:off x="2127574" y="397696"/>
              <a:ext cx="1531621"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5C2E682-3BFF-44EF-A786-662496F11170}" type="TxLink">
                <a:rPr lang="en-US" sz="1800" b="1" i="0" u="none" strike="noStrike">
                  <a:solidFill>
                    <a:schemeClr val="accent2">
                      <a:lumMod val="75000"/>
                    </a:schemeClr>
                  </a:solidFill>
                  <a:latin typeface="Aptos Narrow"/>
                  <a:ea typeface="+mn-ea"/>
                  <a:cs typeface="+mn-cs"/>
                </a:rPr>
                <a:pPr marL="0" indent="0" algn="ctr"/>
                <a:t>32.8%</a:t>
              </a:fld>
              <a:endParaRPr lang="en-US" sz="1800" b="1" i="0" u="none" strike="noStrike">
                <a:solidFill>
                  <a:schemeClr val="accent2">
                    <a:lumMod val="75000"/>
                  </a:schemeClr>
                </a:solidFill>
                <a:latin typeface="Aptos Narrow"/>
                <a:ea typeface="+mn-ea"/>
                <a:cs typeface="+mn-cs"/>
              </a:endParaRPr>
            </a:p>
          </xdr:txBody>
        </xdr:sp>
        <xdr:sp macro="" textlink="">
          <xdr:nvSpPr>
            <xdr:cNvPr id="9" name="Rectangle: Rounded Corners 8">
              <a:extLst>
                <a:ext uri="{FF2B5EF4-FFF2-40B4-BE49-F238E27FC236}">
                  <a16:creationId xmlns:a16="http://schemas.microsoft.com/office/drawing/2014/main" id="{8CF80C7A-DFC2-CB11-CCA5-83B19A6D17A6}"/>
                </a:ext>
              </a:extLst>
            </xdr:cNvPr>
            <xdr:cNvSpPr/>
          </xdr:nvSpPr>
          <xdr:spPr>
            <a:xfrm>
              <a:off x="4032193" y="13716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US" sz="1200" b="1">
                <a:solidFill>
                  <a:schemeClr val="accent2">
                    <a:lumMod val="50000"/>
                  </a:schemeClr>
                </a:solidFill>
                <a:latin typeface="+mn-lt"/>
                <a:ea typeface="+mn-ea"/>
                <a:cs typeface="+mn-cs"/>
              </a:endParaRPr>
            </a:p>
          </xdr:txBody>
        </xdr:sp>
        <xdr:sp macro="" textlink="Sheet2!D3">
          <xdr:nvSpPr>
            <xdr:cNvPr id="11" name="TextBox 10">
              <a:extLst>
                <a:ext uri="{FF2B5EF4-FFF2-40B4-BE49-F238E27FC236}">
                  <a16:creationId xmlns:a16="http://schemas.microsoft.com/office/drawing/2014/main" id="{4143C716-EF7A-84BA-FF9B-ACF7818E41A5}"/>
                </a:ext>
              </a:extLst>
            </xdr:cNvPr>
            <xdr:cNvSpPr txBox="1"/>
          </xdr:nvSpPr>
          <xdr:spPr>
            <a:xfrm>
              <a:off x="4618734" y="390162"/>
              <a:ext cx="1531619"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20A30-A124-4689-875F-E2AAB672DABE}" type="TxLink">
                <a:rPr lang="en-US" sz="1600" b="1" i="0" u="none" strike="noStrike">
                  <a:solidFill>
                    <a:schemeClr val="accent2">
                      <a:lumMod val="75000"/>
                    </a:schemeClr>
                  </a:solidFill>
                  <a:latin typeface="Aptos Narrow"/>
                  <a:ea typeface="+mn-ea"/>
                  <a:cs typeface="+mn-cs"/>
                </a:rPr>
                <a:pPr marL="0" indent="0" algn="ctr"/>
                <a:t> $4,293,921 </a:t>
              </a:fld>
              <a:endParaRPr lang="en-US" sz="1600" b="1" i="0" u="none" strike="noStrike">
                <a:solidFill>
                  <a:schemeClr val="accent2">
                    <a:lumMod val="75000"/>
                  </a:schemeClr>
                </a:solidFill>
                <a:latin typeface="Aptos Narrow"/>
                <a:ea typeface="+mn-ea"/>
                <a:cs typeface="+mn-cs"/>
              </a:endParaRPr>
            </a:p>
          </xdr:txBody>
        </xdr:sp>
        <xdr:pic>
          <xdr:nvPicPr>
            <xdr:cNvPr id="14" name="Graphic 13" descr="Bar graph with downward trend with solid fill">
              <a:extLst>
                <a:ext uri="{FF2B5EF4-FFF2-40B4-BE49-F238E27FC236}">
                  <a16:creationId xmlns:a16="http://schemas.microsoft.com/office/drawing/2014/main" id="{CAAD76B3-4FC3-2AFC-FA5B-5F07943C42F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4145705" y="428387"/>
              <a:ext cx="488904" cy="417515"/>
            </a:xfrm>
            <a:prstGeom prst="rect">
              <a:avLst/>
            </a:prstGeom>
          </xdr:spPr>
        </xdr:pic>
      </xdr:grpSp>
      <xdr:sp macro="" textlink="">
        <xdr:nvSpPr>
          <xdr:cNvPr id="41" name="TextBox 40">
            <a:extLst>
              <a:ext uri="{FF2B5EF4-FFF2-40B4-BE49-F238E27FC236}">
                <a16:creationId xmlns:a16="http://schemas.microsoft.com/office/drawing/2014/main" id="{66E826D1-2177-FC67-F29A-68859C68A996}"/>
              </a:ext>
            </a:extLst>
          </xdr:cNvPr>
          <xdr:cNvSpPr txBox="1"/>
        </xdr:nvSpPr>
        <xdr:spPr>
          <a:xfrm>
            <a:off x="5137792" y="134469"/>
            <a:ext cx="1861746"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50000"/>
                  </a:schemeClr>
                </a:solidFill>
              </a:rPr>
              <a:t>Cancellation Rate</a:t>
            </a:r>
          </a:p>
        </xdr:txBody>
      </xdr:sp>
      <xdr:pic>
        <xdr:nvPicPr>
          <xdr:cNvPr id="43" name="Graphic 42" descr="Close with solid fill">
            <a:extLst>
              <a:ext uri="{FF2B5EF4-FFF2-40B4-BE49-F238E27FC236}">
                <a16:creationId xmlns:a16="http://schemas.microsoft.com/office/drawing/2014/main" id="{DAEA319D-46BC-05E1-D312-63DB2B98F34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88657" y="367552"/>
            <a:ext cx="484094" cy="484094"/>
          </a:xfrm>
          <a:prstGeom prst="rect">
            <a:avLst/>
          </a:prstGeom>
        </xdr:spPr>
      </xdr:pic>
      <xdr:sp macro="" textlink="">
        <xdr:nvSpPr>
          <xdr:cNvPr id="44" name="TextBox 43">
            <a:extLst>
              <a:ext uri="{FF2B5EF4-FFF2-40B4-BE49-F238E27FC236}">
                <a16:creationId xmlns:a16="http://schemas.microsoft.com/office/drawing/2014/main" id="{9A4CDBE9-7648-4CDE-9002-DA098FFA43B1}"/>
              </a:ext>
            </a:extLst>
          </xdr:cNvPr>
          <xdr:cNvSpPr txBox="1"/>
        </xdr:nvSpPr>
        <xdr:spPr>
          <a:xfrm>
            <a:off x="7187786" y="143433"/>
            <a:ext cx="221253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rPr>
              <a:t>Rev Lost From Cancellation</a:t>
            </a:r>
          </a:p>
        </xdr:txBody>
      </xdr:sp>
      <xdr:grpSp>
        <xdr:nvGrpSpPr>
          <xdr:cNvPr id="2" name="Group 1">
            <a:extLst>
              <a:ext uri="{FF2B5EF4-FFF2-40B4-BE49-F238E27FC236}">
                <a16:creationId xmlns:a16="http://schemas.microsoft.com/office/drawing/2014/main" id="{37B6DB39-1CE1-43E0-BBE4-CB617F40DD55}"/>
              </a:ext>
            </a:extLst>
          </xdr:cNvPr>
          <xdr:cNvGrpSpPr/>
        </xdr:nvGrpSpPr>
        <xdr:grpSpPr>
          <a:xfrm>
            <a:off x="9396958" y="118414"/>
            <a:ext cx="4336971" cy="782986"/>
            <a:chOff x="1501140" y="137160"/>
            <a:chExt cx="4954213" cy="80010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5BDA311F-5AB0-627C-3169-CE07B2ADCF56}"/>
                </a:ext>
              </a:extLst>
            </xdr:cNvPr>
            <xdr:cNvSpPr/>
          </xdr:nvSpPr>
          <xdr:spPr>
            <a:xfrm>
              <a:off x="1501140" y="14478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200" b="1">
                <a:solidFill>
                  <a:srgbClr val="002060"/>
                </a:solidFill>
              </a:endParaRPr>
            </a:p>
          </xdr:txBody>
        </xdr:sp>
        <xdr:sp macro="" textlink="Sheet2!K64">
          <xdr:nvSpPr>
            <xdr:cNvPr id="10" name="TextBox 9">
              <a:extLst>
                <a:ext uri="{FF2B5EF4-FFF2-40B4-BE49-F238E27FC236}">
                  <a16:creationId xmlns:a16="http://schemas.microsoft.com/office/drawing/2014/main" id="{3B7BF1B1-3964-AA1B-94D4-D49EAB6C7F95}"/>
                </a:ext>
              </a:extLst>
            </xdr:cNvPr>
            <xdr:cNvSpPr txBox="1"/>
          </xdr:nvSpPr>
          <xdr:spPr>
            <a:xfrm>
              <a:off x="1918403" y="416017"/>
              <a:ext cx="1531621"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1D039E-C203-4184-8934-592BBC3E7FC0}" type="TxLink">
                <a:rPr lang="en-US" sz="1600" b="1" i="0" u="none" strike="noStrike">
                  <a:solidFill>
                    <a:schemeClr val="accent6">
                      <a:lumMod val="50000"/>
                    </a:schemeClr>
                  </a:solidFill>
                  <a:latin typeface="Aptos Narrow"/>
                  <a:ea typeface="+mn-ea"/>
                  <a:cs typeface="+mn-cs"/>
                </a:rPr>
                <a:pPr marL="0" indent="0" algn="ctr"/>
                <a:t> 36,238 </a:t>
              </a:fld>
              <a:endParaRPr lang="en-US" sz="1600" b="1" i="0" u="none" strike="noStrike">
                <a:solidFill>
                  <a:schemeClr val="accent6">
                    <a:lumMod val="50000"/>
                  </a:schemeClr>
                </a:solidFill>
                <a:latin typeface="Aptos Narrow"/>
                <a:ea typeface="+mn-ea"/>
                <a:cs typeface="+mn-cs"/>
              </a:endParaRPr>
            </a:p>
          </xdr:txBody>
        </xdr:sp>
        <xdr:sp macro="" textlink="">
          <xdr:nvSpPr>
            <xdr:cNvPr id="12" name="Rectangle: Rounded Corners 11">
              <a:extLst>
                <a:ext uri="{FF2B5EF4-FFF2-40B4-BE49-F238E27FC236}">
                  <a16:creationId xmlns:a16="http://schemas.microsoft.com/office/drawing/2014/main" id="{2C52E242-77BD-9A91-DBD2-3138D0260208}"/>
                </a:ext>
              </a:extLst>
            </xdr:cNvPr>
            <xdr:cNvSpPr/>
          </xdr:nvSpPr>
          <xdr:spPr>
            <a:xfrm>
              <a:off x="4032193" y="13716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US" sz="1200" b="1">
                <a:solidFill>
                  <a:schemeClr val="accent2">
                    <a:lumMod val="50000"/>
                  </a:schemeClr>
                </a:solidFill>
                <a:latin typeface="+mn-lt"/>
                <a:ea typeface="+mn-ea"/>
                <a:cs typeface="+mn-cs"/>
              </a:endParaRPr>
            </a:p>
          </xdr:txBody>
        </xdr:sp>
        <xdr:sp macro="" textlink="Sheet2!K62">
          <xdr:nvSpPr>
            <xdr:cNvPr id="13" name="TextBox 12">
              <a:extLst>
                <a:ext uri="{FF2B5EF4-FFF2-40B4-BE49-F238E27FC236}">
                  <a16:creationId xmlns:a16="http://schemas.microsoft.com/office/drawing/2014/main" id="{F11C85EE-243E-1DEF-F3FF-5E108437004E}"/>
                </a:ext>
              </a:extLst>
            </xdr:cNvPr>
            <xdr:cNvSpPr txBox="1"/>
          </xdr:nvSpPr>
          <xdr:spPr>
            <a:xfrm>
              <a:off x="4444425" y="408483"/>
              <a:ext cx="1531619"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8271E6-FEB6-4FBF-AE77-E3E4DF16A72A}" type="TxLink">
                <a:rPr lang="en-US" sz="1600" b="1" i="0" u="none" strike="noStrike">
                  <a:solidFill>
                    <a:schemeClr val="accent2">
                      <a:lumMod val="75000"/>
                    </a:schemeClr>
                  </a:solidFill>
                  <a:latin typeface="Aptos Narrow"/>
                  <a:ea typeface="+mn-ea"/>
                  <a:cs typeface="+mn-cs"/>
                </a:rPr>
                <a:pPr marL="0" indent="0" algn="ctr"/>
                <a:t> 11,878 </a:t>
              </a:fld>
              <a:endParaRPr lang="en-US" sz="1600" b="1" i="0" u="none" strike="noStrike">
                <a:solidFill>
                  <a:schemeClr val="accent2">
                    <a:lumMod val="75000"/>
                  </a:schemeClr>
                </a:solidFill>
                <a:latin typeface="Aptos Narrow"/>
                <a:ea typeface="+mn-ea"/>
                <a:cs typeface="+mn-cs"/>
              </a:endParaRPr>
            </a:p>
          </xdr:txBody>
        </xdr:sp>
      </xdr:grpSp>
      <xdr:sp macro="" textlink="">
        <xdr:nvSpPr>
          <xdr:cNvPr id="16" name="TextBox 15">
            <a:extLst>
              <a:ext uri="{FF2B5EF4-FFF2-40B4-BE49-F238E27FC236}">
                <a16:creationId xmlns:a16="http://schemas.microsoft.com/office/drawing/2014/main" id="{8FE8A905-5EE1-49C7-B5A1-470036B7BC0E}"/>
              </a:ext>
            </a:extLst>
          </xdr:cNvPr>
          <xdr:cNvSpPr txBox="1"/>
        </xdr:nvSpPr>
        <xdr:spPr>
          <a:xfrm>
            <a:off x="9445489" y="134469"/>
            <a:ext cx="2416644"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3">
                    <a:lumMod val="50000"/>
                  </a:schemeClr>
                </a:solidFill>
              </a:rPr>
              <a:t>Total Number of Bookings</a:t>
            </a:r>
          </a:p>
        </xdr:txBody>
      </xdr:sp>
      <xdr:sp macro="" textlink="">
        <xdr:nvSpPr>
          <xdr:cNvPr id="21" name="TextBox 20">
            <a:extLst>
              <a:ext uri="{FF2B5EF4-FFF2-40B4-BE49-F238E27FC236}">
                <a16:creationId xmlns:a16="http://schemas.microsoft.com/office/drawing/2014/main" id="{2BCBE545-0BE7-4448-9953-D98A62B776C0}"/>
              </a:ext>
            </a:extLst>
          </xdr:cNvPr>
          <xdr:cNvSpPr txBox="1"/>
        </xdr:nvSpPr>
        <xdr:spPr>
          <a:xfrm>
            <a:off x="11576865" y="134467"/>
            <a:ext cx="2268962"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latin typeface="+mn-lt"/>
                <a:ea typeface="+mn-ea"/>
                <a:cs typeface="+mn-cs"/>
              </a:rPr>
              <a:t>Number of Bookings Canceled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250564</xdr:colOff>
      <xdr:row>0</xdr:row>
      <xdr:rowOff>68580</xdr:rowOff>
    </xdr:from>
    <xdr:to>
      <xdr:col>20</xdr:col>
      <xdr:colOff>582706</xdr:colOff>
      <xdr:row>5</xdr:row>
      <xdr:rowOff>99060</xdr:rowOff>
    </xdr:to>
    <xdr:sp macro="" textlink="">
      <xdr:nvSpPr>
        <xdr:cNvPr id="2" name="Rectangle: Rounded Corners 1">
          <a:extLst>
            <a:ext uri="{FF2B5EF4-FFF2-40B4-BE49-F238E27FC236}">
              <a16:creationId xmlns:a16="http://schemas.microsoft.com/office/drawing/2014/main" id="{F5C2EBCC-5000-4E92-B8D6-4134775AB82D}"/>
            </a:ext>
          </a:extLst>
        </xdr:cNvPr>
        <xdr:cNvSpPr/>
      </xdr:nvSpPr>
      <xdr:spPr>
        <a:xfrm>
          <a:off x="1469764" y="68580"/>
          <a:ext cx="11304942" cy="9448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71718</xdr:colOff>
      <xdr:row>0</xdr:row>
      <xdr:rowOff>60961</xdr:rowOff>
    </xdr:from>
    <xdr:to>
      <xdr:col>2</xdr:col>
      <xdr:colOff>160020</xdr:colOff>
      <xdr:row>32</xdr:row>
      <xdr:rowOff>80683</xdr:rowOff>
    </xdr:to>
    <xdr:sp macro="" textlink="">
      <xdr:nvSpPr>
        <xdr:cNvPr id="3" name="Rectangle: Rounded Corners 2">
          <a:extLst>
            <a:ext uri="{FF2B5EF4-FFF2-40B4-BE49-F238E27FC236}">
              <a16:creationId xmlns:a16="http://schemas.microsoft.com/office/drawing/2014/main" id="{B789497F-96E2-48E6-BDEC-A3DBD2791999}"/>
            </a:ext>
          </a:extLst>
        </xdr:cNvPr>
        <xdr:cNvSpPr/>
      </xdr:nvSpPr>
      <xdr:spPr>
        <a:xfrm>
          <a:off x="71718" y="60961"/>
          <a:ext cx="1307502" cy="5871882"/>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161364</xdr:colOff>
      <xdr:row>0</xdr:row>
      <xdr:rowOff>0</xdr:rowOff>
    </xdr:from>
    <xdr:to>
      <xdr:col>8</xdr:col>
      <xdr:colOff>44823</xdr:colOff>
      <xdr:row>5</xdr:row>
      <xdr:rowOff>80682</xdr:rowOff>
    </xdr:to>
    <xdr:sp macro="" textlink="">
      <xdr:nvSpPr>
        <xdr:cNvPr id="10" name="TextBox 9">
          <a:extLst>
            <a:ext uri="{FF2B5EF4-FFF2-40B4-BE49-F238E27FC236}">
              <a16:creationId xmlns:a16="http://schemas.microsoft.com/office/drawing/2014/main" id="{E5B5A5D1-885D-4D2E-894D-D8E35C252134}"/>
            </a:ext>
          </a:extLst>
        </xdr:cNvPr>
        <xdr:cNvSpPr txBox="1"/>
      </xdr:nvSpPr>
      <xdr:spPr>
        <a:xfrm>
          <a:off x="1380564" y="0"/>
          <a:ext cx="3541059" cy="97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accent3"/>
                </a:solidFill>
              </a:ln>
              <a:solidFill>
                <a:schemeClr val="bg1"/>
              </a:solidFill>
              <a:effectLst>
                <a:outerShdw blurRad="50800" dist="38100" algn="l" rotWithShape="0">
                  <a:prstClr val="black">
                    <a:alpha val="40000"/>
                  </a:prstClr>
                </a:outerShdw>
              </a:effectLst>
            </a:rPr>
            <a:t>Customer Behaivior</a:t>
          </a:r>
        </a:p>
      </xdr:txBody>
    </xdr:sp>
    <xdr:clientData/>
  </xdr:twoCellAnchor>
  <xdr:twoCellAnchor editAs="oneCell">
    <xdr:from>
      <xdr:col>0</xdr:col>
      <xdr:colOff>131782</xdr:colOff>
      <xdr:row>23</xdr:row>
      <xdr:rowOff>126852</xdr:rowOff>
    </xdr:from>
    <xdr:to>
      <xdr:col>2</xdr:col>
      <xdr:colOff>116541</xdr:colOff>
      <xdr:row>32</xdr:row>
      <xdr:rowOff>0</xdr:rowOff>
    </xdr:to>
    <mc:AlternateContent xmlns:mc="http://schemas.openxmlformats.org/markup-compatibility/2006" xmlns:a14="http://schemas.microsoft.com/office/drawing/2010/main">
      <mc:Choice Requires="a14">
        <xdr:graphicFrame macro="">
          <xdr:nvGraphicFramePr>
            <xdr:cNvPr id="11" name="Date (Quarter) 3">
              <a:extLst>
                <a:ext uri="{FF2B5EF4-FFF2-40B4-BE49-F238E27FC236}">
                  <a16:creationId xmlns:a16="http://schemas.microsoft.com/office/drawing/2014/main" id="{190B4100-534F-4F6B-812C-116EFFE59F22}"/>
                </a:ext>
              </a:extLst>
            </xdr:cNvPr>
            <xdr:cNvGraphicFramePr/>
          </xdr:nvGraphicFramePr>
          <xdr:xfrm>
            <a:off x="0" y="0"/>
            <a:ext cx="0" cy="0"/>
          </xdr:xfrm>
          <a:graphic>
            <a:graphicData uri="http://schemas.microsoft.com/office/drawing/2010/slicer">
              <sle:slicer xmlns:sle="http://schemas.microsoft.com/office/drawing/2010/slicer" name="Date (Quarter) 3"/>
            </a:graphicData>
          </a:graphic>
        </xdr:graphicFrame>
      </mc:Choice>
      <mc:Fallback xmlns="">
        <xdr:sp macro="" textlink="">
          <xdr:nvSpPr>
            <xdr:cNvPr id="0" name=""/>
            <xdr:cNvSpPr>
              <a:spLocks noTextEdit="1"/>
            </xdr:cNvSpPr>
          </xdr:nvSpPr>
          <xdr:spPr>
            <a:xfrm>
              <a:off x="131782" y="4250617"/>
              <a:ext cx="1203959" cy="14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xdr:colOff>
      <xdr:row>18</xdr:row>
      <xdr:rowOff>98612</xdr:rowOff>
    </xdr:from>
    <xdr:to>
      <xdr:col>2</xdr:col>
      <xdr:colOff>107576</xdr:colOff>
      <xdr:row>23</xdr:row>
      <xdr:rowOff>152400</xdr:rowOff>
    </xdr:to>
    <mc:AlternateContent xmlns:mc="http://schemas.openxmlformats.org/markup-compatibility/2006" xmlns:a14="http://schemas.microsoft.com/office/drawing/2010/main">
      <mc:Choice Requires="a14">
        <xdr:graphicFrame macro="">
          <xdr:nvGraphicFramePr>
            <xdr:cNvPr id="12" name="Date (Year) 3">
              <a:extLst>
                <a:ext uri="{FF2B5EF4-FFF2-40B4-BE49-F238E27FC236}">
                  <a16:creationId xmlns:a16="http://schemas.microsoft.com/office/drawing/2014/main" id="{3AE4A429-AF7E-4E04-9404-526020B85095}"/>
                </a:ext>
              </a:extLst>
            </xdr:cNvPr>
            <xdr:cNvGraphicFramePr/>
          </xdr:nvGraphicFramePr>
          <xdr:xfrm>
            <a:off x="0" y="0"/>
            <a:ext cx="0" cy="0"/>
          </xdr:xfrm>
          <a:graphic>
            <a:graphicData uri="http://schemas.microsoft.com/office/drawing/2010/slicer">
              <sle:slicer xmlns:sle="http://schemas.microsoft.com/office/drawing/2010/slicer" name="Date (Year) 3"/>
            </a:graphicData>
          </a:graphic>
        </xdr:graphicFrame>
      </mc:Choice>
      <mc:Fallback xmlns="">
        <xdr:sp macro="" textlink="">
          <xdr:nvSpPr>
            <xdr:cNvPr id="0" name=""/>
            <xdr:cNvSpPr>
              <a:spLocks noTextEdit="1"/>
            </xdr:cNvSpPr>
          </xdr:nvSpPr>
          <xdr:spPr>
            <a:xfrm>
              <a:off x="134470" y="3325906"/>
              <a:ext cx="1192306"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116542</xdr:colOff>
      <xdr:row>0</xdr:row>
      <xdr:rowOff>125506</xdr:rowOff>
    </xdr:from>
    <xdr:to>
      <xdr:col>2</xdr:col>
      <xdr:colOff>107578</xdr:colOff>
      <xdr:row>4</xdr:row>
      <xdr:rowOff>17930</xdr:rowOff>
    </xdr:to>
    <xdr:grpSp>
      <xdr:nvGrpSpPr>
        <xdr:cNvPr id="13" name="Group 12">
          <a:hlinkClick xmlns:r="http://schemas.openxmlformats.org/officeDocument/2006/relationships" r:id="rId1"/>
          <a:extLst>
            <a:ext uri="{FF2B5EF4-FFF2-40B4-BE49-F238E27FC236}">
              <a16:creationId xmlns:a16="http://schemas.microsoft.com/office/drawing/2014/main" id="{A7D7FBA0-E15B-4F36-A08C-1CA87D887180}"/>
            </a:ext>
          </a:extLst>
        </xdr:cNvPr>
        <xdr:cNvGrpSpPr/>
      </xdr:nvGrpSpPr>
      <xdr:grpSpPr>
        <a:xfrm>
          <a:off x="116542" y="125506"/>
          <a:ext cx="1201885" cy="643986"/>
          <a:chOff x="116542" y="125506"/>
          <a:chExt cx="1210236" cy="609600"/>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4D273FEE-7F57-1DC8-6095-09A7C182BC62}"/>
              </a:ext>
            </a:extLst>
          </xdr:cNvPr>
          <xdr:cNvSpPr/>
        </xdr:nvSpPr>
        <xdr:spPr>
          <a:xfrm>
            <a:off x="125508" y="125506"/>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pic>
        <xdr:nvPicPr>
          <xdr:cNvPr id="15" name="Graphic 14" descr="Dollar with solid fill">
            <a:extLst>
              <a:ext uri="{FF2B5EF4-FFF2-40B4-BE49-F238E27FC236}">
                <a16:creationId xmlns:a16="http://schemas.microsoft.com/office/drawing/2014/main" id="{C3559B12-E180-2B70-CAD4-29AC3B21C1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3059" y="376518"/>
            <a:ext cx="403411" cy="304800"/>
          </a:xfrm>
          <a:prstGeom prst="rect">
            <a:avLst/>
          </a:prstGeom>
        </xdr:spPr>
      </xdr:pic>
      <xdr:sp macro="" textlink="">
        <xdr:nvSpPr>
          <xdr:cNvPr id="16" name="TextBox 15">
            <a:extLst>
              <a:ext uri="{FF2B5EF4-FFF2-40B4-BE49-F238E27FC236}">
                <a16:creationId xmlns:a16="http://schemas.microsoft.com/office/drawing/2014/main" id="{8D8D9A1C-E109-62ED-FCCE-94CFCBA5B520}"/>
              </a:ext>
            </a:extLst>
          </xdr:cNvPr>
          <xdr:cNvSpPr txBox="1"/>
        </xdr:nvSpPr>
        <xdr:spPr>
          <a:xfrm>
            <a:off x="116542" y="125506"/>
            <a:ext cx="1210236" cy="25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50000"/>
                  </a:schemeClr>
                </a:solidFill>
                <a:latin typeface="Aptos Narrow"/>
                <a:ea typeface="+mn-ea"/>
                <a:cs typeface="+mn-cs"/>
              </a:rPr>
              <a:t>Revenue</a:t>
            </a:r>
            <a:endParaRPr lang="en-US" sz="1400" b="1" i="0" u="none" strike="noStrike">
              <a:solidFill>
                <a:schemeClr val="accent6">
                  <a:lumMod val="50000"/>
                </a:schemeClr>
              </a:solidFill>
              <a:latin typeface="Aptos Narrow"/>
              <a:ea typeface="+mn-ea"/>
              <a:cs typeface="+mn-cs"/>
            </a:endParaRPr>
          </a:p>
        </xdr:txBody>
      </xdr:sp>
    </xdr:grpSp>
    <xdr:clientData/>
  </xdr:twoCellAnchor>
  <xdr:twoCellAnchor>
    <xdr:from>
      <xdr:col>0</xdr:col>
      <xdr:colOff>116543</xdr:colOff>
      <xdr:row>11</xdr:row>
      <xdr:rowOff>98613</xdr:rowOff>
    </xdr:from>
    <xdr:to>
      <xdr:col>2</xdr:col>
      <xdr:colOff>98613</xdr:colOff>
      <xdr:row>14</xdr:row>
      <xdr:rowOff>170330</xdr:rowOff>
    </xdr:to>
    <xdr:sp macro="" textlink="">
      <xdr:nvSpPr>
        <xdr:cNvPr id="19" name="Rectangle: Rounded Corners 18">
          <a:extLst>
            <a:ext uri="{FF2B5EF4-FFF2-40B4-BE49-F238E27FC236}">
              <a16:creationId xmlns:a16="http://schemas.microsoft.com/office/drawing/2014/main" id="{2B68F5F2-D5F8-411C-B6A3-E40B2AAA7513}"/>
            </a:ext>
          </a:extLst>
        </xdr:cNvPr>
        <xdr:cNvSpPr/>
      </xdr:nvSpPr>
      <xdr:spPr>
        <a:xfrm>
          <a:off x="116543" y="2110293"/>
          <a:ext cx="1201270" cy="620357"/>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143433</xdr:colOff>
      <xdr:row>11</xdr:row>
      <xdr:rowOff>107576</xdr:rowOff>
    </xdr:from>
    <xdr:to>
      <xdr:col>2</xdr:col>
      <xdr:colOff>8964</xdr:colOff>
      <xdr:row>12</xdr:row>
      <xdr:rowOff>143436</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482B930F-3420-4AB8-AB8B-F7672D8F8FEE}"/>
            </a:ext>
          </a:extLst>
        </xdr:cNvPr>
        <xdr:cNvSpPr txBox="1"/>
      </xdr:nvSpPr>
      <xdr:spPr>
        <a:xfrm>
          <a:off x="143433" y="2119256"/>
          <a:ext cx="1084731" cy="218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2">
                  <a:lumMod val="10000"/>
                </a:schemeClr>
              </a:solidFill>
              <a:latin typeface="Aptos Narrow"/>
              <a:ea typeface="+mn-ea"/>
              <a:cs typeface="+mn-cs"/>
            </a:rPr>
            <a:t>Channel</a:t>
          </a:r>
          <a:r>
            <a:rPr lang="en-US" sz="1100" b="1" i="0" u="none" strike="noStrike" baseline="0">
              <a:solidFill>
                <a:schemeClr val="bg2">
                  <a:lumMod val="10000"/>
                </a:schemeClr>
              </a:solidFill>
              <a:latin typeface="Aptos Narrow"/>
              <a:ea typeface="+mn-ea"/>
              <a:cs typeface="+mn-cs"/>
            </a:rPr>
            <a:t> Types</a:t>
          </a:r>
          <a:endParaRPr lang="en-US" sz="1000" b="1" i="0" u="none" strike="noStrike">
            <a:solidFill>
              <a:schemeClr val="bg2">
                <a:lumMod val="10000"/>
              </a:schemeClr>
            </a:solidFill>
            <a:latin typeface="Aptos Narrow"/>
            <a:ea typeface="+mn-ea"/>
            <a:cs typeface="+mn-cs"/>
          </a:endParaRPr>
        </a:p>
      </xdr:txBody>
    </xdr:sp>
    <xdr:clientData/>
  </xdr:twoCellAnchor>
  <xdr:twoCellAnchor>
    <xdr:from>
      <xdr:col>0</xdr:col>
      <xdr:colOff>125507</xdr:colOff>
      <xdr:row>15</xdr:row>
      <xdr:rowOff>17929</xdr:rowOff>
    </xdr:from>
    <xdr:to>
      <xdr:col>2</xdr:col>
      <xdr:colOff>107577</xdr:colOff>
      <xdr:row>18</xdr:row>
      <xdr:rowOff>89647</xdr:rowOff>
    </xdr:to>
    <xdr:sp macro="" textlink="">
      <xdr:nvSpPr>
        <xdr:cNvPr id="21" name="Rectangle: Rounded Corners 20">
          <a:extLst>
            <a:ext uri="{FF2B5EF4-FFF2-40B4-BE49-F238E27FC236}">
              <a16:creationId xmlns:a16="http://schemas.microsoft.com/office/drawing/2014/main" id="{25E94438-8F35-484F-B158-B8141DC7D0F2}"/>
            </a:ext>
          </a:extLst>
        </xdr:cNvPr>
        <xdr:cNvSpPr/>
      </xdr:nvSpPr>
      <xdr:spPr>
        <a:xfrm>
          <a:off x="125507" y="2761129"/>
          <a:ext cx="1201270" cy="620358"/>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107575</xdr:colOff>
      <xdr:row>15</xdr:row>
      <xdr:rowOff>8962</xdr:rowOff>
    </xdr:from>
    <xdr:to>
      <xdr:col>2</xdr:col>
      <xdr:colOff>98611</xdr:colOff>
      <xdr:row>16</xdr:row>
      <xdr:rowOff>62753</xdr:rowOff>
    </xdr:to>
    <xdr:sp macro="" textlink="">
      <xdr:nvSpPr>
        <xdr:cNvPr id="22" name="TextBox 21">
          <a:extLst>
            <a:ext uri="{FF2B5EF4-FFF2-40B4-BE49-F238E27FC236}">
              <a16:creationId xmlns:a16="http://schemas.microsoft.com/office/drawing/2014/main" id="{64AEF52B-CDBF-4228-AA32-B38DC072B9ED}"/>
            </a:ext>
          </a:extLst>
        </xdr:cNvPr>
        <xdr:cNvSpPr txBox="1"/>
      </xdr:nvSpPr>
      <xdr:spPr>
        <a:xfrm>
          <a:off x="107575" y="2752162"/>
          <a:ext cx="1210236" cy="23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chemeClr val="accent3">
                  <a:lumMod val="50000"/>
                </a:schemeClr>
              </a:solidFill>
              <a:latin typeface="+mn-lt"/>
              <a:ea typeface="+mn-ea"/>
              <a:cs typeface="+mn-cs"/>
            </a:rPr>
            <a:t>Seasonality</a:t>
          </a:r>
          <a:endParaRPr lang="en-US" sz="1050" b="1" i="0" u="none" strike="noStrike">
            <a:solidFill>
              <a:schemeClr val="accent3">
                <a:lumMod val="50000"/>
              </a:schemeClr>
            </a:solidFill>
            <a:latin typeface="Aptos Narrow"/>
            <a:ea typeface="+mn-ea"/>
            <a:cs typeface="+mn-cs"/>
          </a:endParaRPr>
        </a:p>
      </xdr:txBody>
    </xdr:sp>
    <xdr:clientData/>
  </xdr:twoCellAnchor>
  <xdr:twoCellAnchor>
    <xdr:from>
      <xdr:col>0</xdr:col>
      <xdr:colOff>116544</xdr:colOff>
      <xdr:row>4</xdr:row>
      <xdr:rowOff>53786</xdr:rowOff>
    </xdr:from>
    <xdr:to>
      <xdr:col>2</xdr:col>
      <xdr:colOff>98614</xdr:colOff>
      <xdr:row>7</xdr:row>
      <xdr:rowOff>134471</xdr:rowOff>
    </xdr:to>
    <xdr:grpSp>
      <xdr:nvGrpSpPr>
        <xdr:cNvPr id="23" name="Group 22">
          <a:hlinkClick xmlns:r="http://schemas.openxmlformats.org/officeDocument/2006/relationships" r:id="rId5"/>
          <a:extLst>
            <a:ext uri="{FF2B5EF4-FFF2-40B4-BE49-F238E27FC236}">
              <a16:creationId xmlns:a16="http://schemas.microsoft.com/office/drawing/2014/main" id="{156F38B3-2263-4785-9BED-4BD74A4E71BC}"/>
            </a:ext>
          </a:extLst>
        </xdr:cNvPr>
        <xdr:cNvGrpSpPr/>
      </xdr:nvGrpSpPr>
      <xdr:grpSpPr>
        <a:xfrm>
          <a:off x="116544" y="805348"/>
          <a:ext cx="1192919" cy="644356"/>
          <a:chOff x="116544" y="770962"/>
          <a:chExt cx="1201270" cy="618568"/>
        </a:xfrm>
        <a:effectLst>
          <a:outerShdw blurRad="50800" dist="38100" dir="2700000" algn="tl" rotWithShape="0">
            <a:prstClr val="black">
              <a:alpha val="40000"/>
            </a:prstClr>
          </a:outerShdw>
        </a:effectLst>
      </xdr:grpSpPr>
      <xdr:sp macro="" textlink="">
        <xdr:nvSpPr>
          <xdr:cNvPr id="24" name="Rectangle: Rounded Corners 23">
            <a:extLst>
              <a:ext uri="{FF2B5EF4-FFF2-40B4-BE49-F238E27FC236}">
                <a16:creationId xmlns:a16="http://schemas.microsoft.com/office/drawing/2014/main" id="{2CC862F4-0A5B-79A3-3791-A296F2E01A39}"/>
              </a:ext>
            </a:extLst>
          </xdr:cNvPr>
          <xdr:cNvSpPr/>
        </xdr:nvSpPr>
        <xdr:spPr>
          <a:xfrm>
            <a:off x="116544" y="779930"/>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5" name="TextBox 24">
            <a:extLst>
              <a:ext uri="{FF2B5EF4-FFF2-40B4-BE49-F238E27FC236}">
                <a16:creationId xmlns:a16="http://schemas.microsoft.com/office/drawing/2014/main" id="{60D13F4A-3093-1DAC-0135-7F089C30AEEB}"/>
              </a:ext>
            </a:extLst>
          </xdr:cNvPr>
          <xdr:cNvSpPr txBox="1"/>
        </xdr:nvSpPr>
        <xdr:spPr>
          <a:xfrm>
            <a:off x="134473" y="770962"/>
            <a:ext cx="1156445"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lumMod val="50000"/>
                  </a:schemeClr>
                </a:solidFill>
                <a:effectLst/>
                <a:latin typeface="+mn-lt"/>
                <a:ea typeface="+mn-ea"/>
                <a:cs typeface="+mn-cs"/>
              </a:rPr>
              <a:t>Cancellation </a:t>
            </a:r>
          </a:p>
        </xdr:txBody>
      </xdr:sp>
      <xdr:pic>
        <xdr:nvPicPr>
          <xdr:cNvPr id="26" name="Graphic 25" descr="Close with solid fill">
            <a:extLst>
              <a:ext uri="{FF2B5EF4-FFF2-40B4-BE49-F238E27FC236}">
                <a16:creationId xmlns:a16="http://schemas.microsoft.com/office/drawing/2014/main" id="{756AE0B4-DCE6-35DB-E53A-C14123DC839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9954" y="977154"/>
            <a:ext cx="376518" cy="376518"/>
          </a:xfrm>
          <a:prstGeom prst="rect">
            <a:avLst/>
          </a:prstGeom>
        </xdr:spPr>
      </xdr:pic>
    </xdr:grpSp>
    <xdr:clientData/>
  </xdr:twoCellAnchor>
  <xdr:twoCellAnchor>
    <xdr:from>
      <xdr:col>0</xdr:col>
      <xdr:colOff>71718</xdr:colOff>
      <xdr:row>7</xdr:row>
      <xdr:rowOff>161362</xdr:rowOff>
    </xdr:from>
    <xdr:to>
      <xdr:col>2</xdr:col>
      <xdr:colOff>322730</xdr:colOff>
      <xdr:row>11</xdr:row>
      <xdr:rowOff>80682</xdr:rowOff>
    </xdr:to>
    <xdr:grpSp>
      <xdr:nvGrpSpPr>
        <xdr:cNvPr id="56" name="Group 55">
          <a:extLst>
            <a:ext uri="{FF2B5EF4-FFF2-40B4-BE49-F238E27FC236}">
              <a16:creationId xmlns:a16="http://schemas.microsoft.com/office/drawing/2014/main" id="{72377943-57D4-857D-BCD5-E6E7763886BB}"/>
            </a:ext>
          </a:extLst>
        </xdr:cNvPr>
        <xdr:cNvGrpSpPr/>
      </xdr:nvGrpSpPr>
      <xdr:grpSpPr>
        <a:xfrm>
          <a:off x="71718" y="1476595"/>
          <a:ext cx="1461861" cy="670882"/>
          <a:chOff x="71718" y="1416421"/>
          <a:chExt cx="1470212" cy="636496"/>
        </a:xfrm>
      </xdr:grpSpPr>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DDB9B280-17BC-4716-B13A-5F624F7F1FF8}"/>
              </a:ext>
            </a:extLst>
          </xdr:cNvPr>
          <xdr:cNvSpPr/>
        </xdr:nvSpPr>
        <xdr:spPr>
          <a:xfrm>
            <a:off x="116543" y="142538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8" name="TextBox 17">
            <a:hlinkClick xmlns:r="http://schemas.openxmlformats.org/officeDocument/2006/relationships" r:id="rId8"/>
            <a:extLst>
              <a:ext uri="{FF2B5EF4-FFF2-40B4-BE49-F238E27FC236}">
                <a16:creationId xmlns:a16="http://schemas.microsoft.com/office/drawing/2014/main" id="{C7838D77-8A7D-4E13-8758-51F4927F4479}"/>
              </a:ext>
            </a:extLst>
          </xdr:cNvPr>
          <xdr:cNvSpPr txBox="1"/>
        </xdr:nvSpPr>
        <xdr:spPr>
          <a:xfrm>
            <a:off x="71718" y="1416421"/>
            <a:ext cx="1470212"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effectLst/>
                <a:latin typeface="+mn-lt"/>
                <a:ea typeface="+mn-ea"/>
                <a:cs typeface="+mn-cs"/>
              </a:rPr>
              <a:t>Customer Behavior</a:t>
            </a:r>
          </a:p>
        </xdr:txBody>
      </xdr:sp>
      <xdr:pic>
        <xdr:nvPicPr>
          <xdr:cNvPr id="27" name="Graphic 26" descr="Target Audience with solid fill">
            <a:hlinkClick xmlns:r="http://schemas.openxmlformats.org/officeDocument/2006/relationships" r:id="rId8"/>
            <a:extLst>
              <a:ext uri="{FF2B5EF4-FFF2-40B4-BE49-F238E27FC236}">
                <a16:creationId xmlns:a16="http://schemas.microsoft.com/office/drawing/2014/main" id="{88958183-99C1-4DF4-A0C5-B96833482B1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5129" y="1586753"/>
            <a:ext cx="430305" cy="466164"/>
          </a:xfrm>
          <a:prstGeom prst="rect">
            <a:avLst/>
          </a:prstGeom>
        </xdr:spPr>
      </xdr:pic>
    </xdr:grpSp>
    <xdr:clientData/>
  </xdr:twoCellAnchor>
  <xdr:twoCellAnchor editAs="oneCell">
    <xdr:from>
      <xdr:col>0</xdr:col>
      <xdr:colOff>510988</xdr:colOff>
      <xdr:row>12</xdr:row>
      <xdr:rowOff>80683</xdr:rowOff>
    </xdr:from>
    <xdr:to>
      <xdr:col>1</xdr:col>
      <xdr:colOff>322729</xdr:colOff>
      <xdr:row>14</xdr:row>
      <xdr:rowOff>143435</xdr:rowOff>
    </xdr:to>
    <xdr:pic>
      <xdr:nvPicPr>
        <xdr:cNvPr id="28" name="Graphic 27" descr="Marketing with solid fill">
          <a:hlinkClick xmlns:r="http://schemas.openxmlformats.org/officeDocument/2006/relationships" r:id="rId4"/>
          <a:extLst>
            <a:ext uri="{FF2B5EF4-FFF2-40B4-BE49-F238E27FC236}">
              <a16:creationId xmlns:a16="http://schemas.microsoft.com/office/drawing/2014/main" id="{98905999-65A0-49BA-A3A7-BDF9DF22A8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0988" y="2275243"/>
          <a:ext cx="421341" cy="428512"/>
        </a:xfrm>
        <a:prstGeom prst="rect">
          <a:avLst/>
        </a:prstGeom>
      </xdr:spPr>
    </xdr:pic>
    <xdr:clientData/>
  </xdr:twoCellAnchor>
  <xdr:twoCellAnchor editAs="oneCell">
    <xdr:from>
      <xdr:col>0</xdr:col>
      <xdr:colOff>466165</xdr:colOff>
      <xdr:row>16</xdr:row>
      <xdr:rowOff>1</xdr:rowOff>
    </xdr:from>
    <xdr:to>
      <xdr:col>1</xdr:col>
      <xdr:colOff>277906</xdr:colOff>
      <xdr:row>18</xdr:row>
      <xdr:rowOff>62754</xdr:rowOff>
    </xdr:to>
    <xdr:pic>
      <xdr:nvPicPr>
        <xdr:cNvPr id="29" name="Graphic 28" descr="Leaf with solid fill">
          <a:extLst>
            <a:ext uri="{FF2B5EF4-FFF2-40B4-BE49-F238E27FC236}">
              <a16:creationId xmlns:a16="http://schemas.microsoft.com/office/drawing/2014/main" id="{0D202F49-C420-42E8-895C-74B7703FB07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66165" y="2926081"/>
          <a:ext cx="421341" cy="428513"/>
        </a:xfrm>
        <a:prstGeom prst="rect">
          <a:avLst/>
        </a:prstGeom>
      </xdr:spPr>
    </xdr:pic>
    <xdr:clientData/>
  </xdr:twoCellAnchor>
  <xdr:twoCellAnchor>
    <xdr:from>
      <xdr:col>2</xdr:col>
      <xdr:colOff>268942</xdr:colOff>
      <xdr:row>17</xdr:row>
      <xdr:rowOff>89646</xdr:rowOff>
    </xdr:from>
    <xdr:to>
      <xdr:col>8</xdr:col>
      <xdr:colOff>555812</xdr:colOff>
      <xdr:row>32</xdr:row>
      <xdr:rowOff>71717</xdr:rowOff>
    </xdr:to>
    <xdr:graphicFrame macro="">
      <xdr:nvGraphicFramePr>
        <xdr:cNvPr id="40" name="Chart 39">
          <a:extLst>
            <a:ext uri="{FF2B5EF4-FFF2-40B4-BE49-F238E27FC236}">
              <a16:creationId xmlns:a16="http://schemas.microsoft.com/office/drawing/2014/main" id="{37A48507-475E-40F6-B77C-0A6D3DDEA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17929</xdr:colOff>
      <xdr:row>17</xdr:row>
      <xdr:rowOff>98611</xdr:rowOff>
    </xdr:from>
    <xdr:to>
      <xdr:col>15</xdr:col>
      <xdr:colOff>35858</xdr:colOff>
      <xdr:row>32</xdr:row>
      <xdr:rowOff>71717</xdr:rowOff>
    </xdr:to>
    <xdr:graphicFrame macro="">
      <xdr:nvGraphicFramePr>
        <xdr:cNvPr id="41" name="Chart 40">
          <a:extLst>
            <a:ext uri="{FF2B5EF4-FFF2-40B4-BE49-F238E27FC236}">
              <a16:creationId xmlns:a16="http://schemas.microsoft.com/office/drawing/2014/main" id="{AB4A5C7C-8158-4C5F-BD63-7F5C33783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268942</xdr:colOff>
      <xdr:row>5</xdr:row>
      <xdr:rowOff>170329</xdr:rowOff>
    </xdr:from>
    <xdr:to>
      <xdr:col>8</xdr:col>
      <xdr:colOff>134471</xdr:colOff>
      <xdr:row>16</xdr:row>
      <xdr:rowOff>152400</xdr:rowOff>
    </xdr:to>
    <xdr:graphicFrame macro="">
      <xdr:nvGraphicFramePr>
        <xdr:cNvPr id="42" name="Chart 41">
          <a:extLst>
            <a:ext uri="{FF2B5EF4-FFF2-40B4-BE49-F238E27FC236}">
              <a16:creationId xmlns:a16="http://schemas.microsoft.com/office/drawing/2014/main" id="{EB5A2D2A-3F24-4F75-8DD8-09E8B93E9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170328</xdr:colOff>
      <xdr:row>0</xdr:row>
      <xdr:rowOff>134470</xdr:rowOff>
    </xdr:from>
    <xdr:to>
      <xdr:col>21</xdr:col>
      <xdr:colOff>71718</xdr:colOff>
      <xdr:row>5</xdr:row>
      <xdr:rowOff>19356</xdr:rowOff>
    </xdr:to>
    <xdr:grpSp>
      <xdr:nvGrpSpPr>
        <xdr:cNvPr id="50" name="Group 49">
          <a:extLst>
            <a:ext uri="{FF2B5EF4-FFF2-40B4-BE49-F238E27FC236}">
              <a16:creationId xmlns:a16="http://schemas.microsoft.com/office/drawing/2014/main" id="{D9D20D20-BA2B-589A-FB0A-A98A7306A7D5}"/>
            </a:ext>
          </a:extLst>
        </xdr:cNvPr>
        <xdr:cNvGrpSpPr/>
      </xdr:nvGrpSpPr>
      <xdr:grpSpPr>
        <a:xfrm>
          <a:off x="6829999" y="134470"/>
          <a:ext cx="5955637" cy="824338"/>
          <a:chOff x="5255264" y="143435"/>
          <a:chExt cx="6864067" cy="781357"/>
        </a:xfrm>
      </xdr:grpSpPr>
      <xdr:grpSp>
        <xdr:nvGrpSpPr>
          <xdr:cNvPr id="4" name="Group 3">
            <a:extLst>
              <a:ext uri="{FF2B5EF4-FFF2-40B4-BE49-F238E27FC236}">
                <a16:creationId xmlns:a16="http://schemas.microsoft.com/office/drawing/2014/main" id="{F546B4C9-51AF-4B70-B8FE-3AF9B09DEEB6}"/>
              </a:ext>
            </a:extLst>
          </xdr:cNvPr>
          <xdr:cNvGrpSpPr/>
        </xdr:nvGrpSpPr>
        <xdr:grpSpPr>
          <a:xfrm>
            <a:off x="5255264" y="143802"/>
            <a:ext cx="4407392" cy="777036"/>
            <a:chOff x="1501140" y="144780"/>
            <a:chExt cx="4942707" cy="79402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30D3DC49-805C-6F6E-6E9A-D6C10E0F70BE}"/>
                </a:ext>
              </a:extLst>
            </xdr:cNvPr>
            <xdr:cNvSpPr/>
          </xdr:nvSpPr>
          <xdr:spPr>
            <a:xfrm>
              <a:off x="1501140" y="14478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200" b="1">
                <a:solidFill>
                  <a:srgbClr val="002060"/>
                </a:solidFill>
              </a:endParaRPr>
            </a:p>
          </xdr:txBody>
        </xdr:sp>
        <xdr:sp macro="" textlink="Sheet2!F444">
          <xdr:nvSpPr>
            <xdr:cNvPr id="6" name="TextBox 5">
              <a:extLst>
                <a:ext uri="{FF2B5EF4-FFF2-40B4-BE49-F238E27FC236}">
                  <a16:creationId xmlns:a16="http://schemas.microsoft.com/office/drawing/2014/main" id="{330DA4A3-DD42-A854-FB0A-E3A32E1751B7}"/>
                </a:ext>
              </a:extLst>
            </xdr:cNvPr>
            <xdr:cNvSpPr txBox="1"/>
          </xdr:nvSpPr>
          <xdr:spPr>
            <a:xfrm>
              <a:off x="1778588" y="443500"/>
              <a:ext cx="1770688"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0A1479-2299-4E00-BD5E-1D63774FD1A8}" type="TxLink">
                <a:rPr lang="en-US" sz="2400" b="1" i="0" u="none" strike="noStrike">
                  <a:solidFill>
                    <a:schemeClr val="accent6">
                      <a:lumMod val="50000"/>
                    </a:schemeClr>
                  </a:solidFill>
                  <a:latin typeface="Aptos Narrow"/>
                  <a:ea typeface="+mn-ea"/>
                  <a:cs typeface="+mn-cs"/>
                </a:rPr>
                <a:pPr marL="0" indent="0" algn="ctr"/>
                <a:t>85 Day</a:t>
              </a:fld>
              <a:endParaRPr lang="en-US" sz="2400" b="1" i="0" u="none" strike="noStrike">
                <a:solidFill>
                  <a:schemeClr val="accent6">
                    <a:lumMod val="50000"/>
                  </a:schemeClr>
                </a:solidFill>
                <a:latin typeface="Aptos Narrow"/>
                <a:ea typeface="+mn-ea"/>
                <a:cs typeface="+mn-cs"/>
              </a:endParaRPr>
            </a:p>
          </xdr:txBody>
        </xdr:sp>
        <xdr:sp macro="" textlink="">
          <xdr:nvSpPr>
            <xdr:cNvPr id="7" name="Rectangle: Rounded Corners 6">
              <a:extLst>
                <a:ext uri="{FF2B5EF4-FFF2-40B4-BE49-F238E27FC236}">
                  <a16:creationId xmlns:a16="http://schemas.microsoft.com/office/drawing/2014/main" id="{9499E54C-9E50-539C-C2D3-2046E00359F4}"/>
                </a:ext>
              </a:extLst>
            </xdr:cNvPr>
            <xdr:cNvSpPr/>
          </xdr:nvSpPr>
          <xdr:spPr>
            <a:xfrm>
              <a:off x="4020687" y="14632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US" sz="1200" b="1">
                <a:solidFill>
                  <a:schemeClr val="accent2">
                    <a:lumMod val="50000"/>
                  </a:schemeClr>
                </a:solidFill>
                <a:latin typeface="+mn-lt"/>
                <a:ea typeface="+mn-ea"/>
                <a:cs typeface="+mn-cs"/>
              </a:endParaRPr>
            </a:p>
          </xdr:txBody>
        </xdr:sp>
        <xdr:sp macro="" textlink="Sheet2!I448">
          <xdr:nvSpPr>
            <xdr:cNvPr id="8" name="TextBox 7">
              <a:extLst>
                <a:ext uri="{FF2B5EF4-FFF2-40B4-BE49-F238E27FC236}">
                  <a16:creationId xmlns:a16="http://schemas.microsoft.com/office/drawing/2014/main" id="{8381474F-7EC6-962E-A554-B9E4DE1173DA}"/>
                </a:ext>
              </a:extLst>
            </xdr:cNvPr>
            <xdr:cNvSpPr txBox="1"/>
          </xdr:nvSpPr>
          <xdr:spPr>
            <a:xfrm>
              <a:off x="4441902" y="445124"/>
              <a:ext cx="1531618"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D4B5E4-B1C5-414B-A0EE-9FE1E2874C14}" type="TxLink">
                <a:rPr lang="en-US" sz="2400" b="1" i="0" u="none" strike="noStrike">
                  <a:solidFill>
                    <a:schemeClr val="accent6">
                      <a:lumMod val="50000"/>
                    </a:schemeClr>
                  </a:solidFill>
                  <a:latin typeface="Aptos Narrow"/>
                  <a:ea typeface="+mn-ea"/>
                  <a:cs typeface="+mn-cs"/>
                </a:rPr>
                <a:pPr marL="0" indent="0" algn="ctr"/>
                <a:t> 70,683 </a:t>
              </a:fld>
              <a:endParaRPr lang="en-US" sz="2400" b="1" i="0" u="none" strike="noStrike">
                <a:solidFill>
                  <a:schemeClr val="accent6">
                    <a:lumMod val="50000"/>
                  </a:schemeClr>
                </a:solidFill>
                <a:latin typeface="Aptos Narrow"/>
                <a:ea typeface="+mn-ea"/>
                <a:cs typeface="+mn-cs"/>
              </a:endParaRPr>
            </a:p>
          </xdr:txBody>
        </xdr:sp>
      </xdr:grpSp>
      <xdr:sp macro="" textlink="">
        <xdr:nvSpPr>
          <xdr:cNvPr id="30" name="TextBox 29">
            <a:extLst>
              <a:ext uri="{FF2B5EF4-FFF2-40B4-BE49-F238E27FC236}">
                <a16:creationId xmlns:a16="http://schemas.microsoft.com/office/drawing/2014/main" id="{32EF6EF1-CF63-48C1-A717-491D6B49A6B2}"/>
              </a:ext>
            </a:extLst>
          </xdr:cNvPr>
          <xdr:cNvSpPr txBox="1"/>
        </xdr:nvSpPr>
        <xdr:spPr>
          <a:xfrm>
            <a:off x="5411682" y="152401"/>
            <a:ext cx="2016153"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75000"/>
                  </a:schemeClr>
                </a:solidFill>
              </a:rPr>
              <a:t>Average Lead Time</a:t>
            </a:r>
          </a:p>
        </xdr:txBody>
      </xdr:sp>
      <xdr:sp macro="" textlink="">
        <xdr:nvSpPr>
          <xdr:cNvPr id="32" name="TextBox 31">
            <a:extLst>
              <a:ext uri="{FF2B5EF4-FFF2-40B4-BE49-F238E27FC236}">
                <a16:creationId xmlns:a16="http://schemas.microsoft.com/office/drawing/2014/main" id="{785AF435-E1DC-46F1-800B-DFAC92A602AB}"/>
              </a:ext>
            </a:extLst>
          </xdr:cNvPr>
          <xdr:cNvSpPr txBox="1"/>
        </xdr:nvSpPr>
        <xdr:spPr>
          <a:xfrm>
            <a:off x="7485159" y="143435"/>
            <a:ext cx="221276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3">
                    <a:lumMod val="75000"/>
                  </a:schemeClr>
                </a:solidFill>
                <a:latin typeface="+mn-lt"/>
                <a:ea typeface="+mn-ea"/>
                <a:cs typeface="+mn-cs"/>
              </a:rPr>
              <a:t>Total Number of Guests</a:t>
            </a:r>
          </a:p>
        </xdr:txBody>
      </xdr:sp>
      <xdr:sp macro="" textlink="">
        <xdr:nvSpPr>
          <xdr:cNvPr id="44" name="Rectangle: Rounded Corners 43">
            <a:extLst>
              <a:ext uri="{FF2B5EF4-FFF2-40B4-BE49-F238E27FC236}">
                <a16:creationId xmlns:a16="http://schemas.microsoft.com/office/drawing/2014/main" id="{973D56D0-EFBB-4801-A40C-3E2F8752BAB5}"/>
              </a:ext>
            </a:extLst>
          </xdr:cNvPr>
          <xdr:cNvSpPr/>
        </xdr:nvSpPr>
        <xdr:spPr>
          <a:xfrm>
            <a:off x="9742893" y="149263"/>
            <a:ext cx="2160722" cy="775529"/>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US" sz="1200" b="1">
              <a:solidFill>
                <a:schemeClr val="accent2">
                  <a:lumMod val="50000"/>
                </a:schemeClr>
              </a:solidFill>
              <a:latin typeface="+mn-lt"/>
              <a:ea typeface="+mn-ea"/>
              <a:cs typeface="+mn-cs"/>
            </a:endParaRPr>
          </a:p>
        </xdr:txBody>
      </xdr:sp>
      <xdr:sp macro="" textlink="">
        <xdr:nvSpPr>
          <xdr:cNvPr id="46" name="TextBox 45">
            <a:extLst>
              <a:ext uri="{FF2B5EF4-FFF2-40B4-BE49-F238E27FC236}">
                <a16:creationId xmlns:a16="http://schemas.microsoft.com/office/drawing/2014/main" id="{14E99EC0-3CCB-4E32-838D-D58699CEFC96}"/>
              </a:ext>
            </a:extLst>
          </xdr:cNvPr>
          <xdr:cNvSpPr txBox="1"/>
        </xdr:nvSpPr>
        <xdr:spPr>
          <a:xfrm>
            <a:off x="9749850" y="170329"/>
            <a:ext cx="236948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3">
                    <a:lumMod val="75000"/>
                  </a:schemeClr>
                </a:solidFill>
                <a:latin typeface="+mn-lt"/>
                <a:ea typeface="+mn-ea"/>
                <a:cs typeface="+mn-cs"/>
              </a:rPr>
              <a:t>Average Length of Stay</a:t>
            </a:r>
          </a:p>
        </xdr:txBody>
      </xdr:sp>
      <xdr:sp macro="" textlink="Sheet2!K442">
        <xdr:nvSpPr>
          <xdr:cNvPr id="47" name="TextBox 46">
            <a:extLst>
              <a:ext uri="{FF2B5EF4-FFF2-40B4-BE49-F238E27FC236}">
                <a16:creationId xmlns:a16="http://schemas.microsoft.com/office/drawing/2014/main" id="{03802425-1090-4AD0-9C3C-92C4D6506610}"/>
              </a:ext>
            </a:extLst>
          </xdr:cNvPr>
          <xdr:cNvSpPr txBox="1"/>
        </xdr:nvSpPr>
        <xdr:spPr>
          <a:xfrm>
            <a:off x="9800528" y="427168"/>
            <a:ext cx="2021257" cy="417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97E5E1-1CF8-4D7C-8F64-185843AA75B6}" type="TxLink">
              <a:rPr lang="en-US" sz="2400" b="1" i="0" u="none" strike="noStrike">
                <a:solidFill>
                  <a:schemeClr val="accent6">
                    <a:lumMod val="50000"/>
                  </a:schemeClr>
                </a:solidFill>
                <a:latin typeface="Aptos Narrow"/>
                <a:ea typeface="+mn-ea"/>
                <a:cs typeface="+mn-cs"/>
              </a:rPr>
              <a:pPr marL="0" indent="0" algn="ctr"/>
              <a:t>3 Nights</a:t>
            </a:fld>
            <a:endParaRPr lang="en-US" sz="2400" b="1" i="0" u="none" strike="noStrike">
              <a:solidFill>
                <a:schemeClr val="accent6">
                  <a:lumMod val="50000"/>
                </a:schemeClr>
              </a:solidFill>
              <a:latin typeface="Aptos Narrow"/>
              <a:ea typeface="+mn-ea"/>
              <a:cs typeface="+mn-cs"/>
            </a:endParaRPr>
          </a:p>
        </xdr:txBody>
      </xdr:sp>
    </xdr:grpSp>
    <xdr:clientData/>
  </xdr:twoCellAnchor>
  <xdr:twoCellAnchor>
    <xdr:from>
      <xdr:col>8</xdr:col>
      <xdr:colOff>224118</xdr:colOff>
      <xdr:row>5</xdr:row>
      <xdr:rowOff>170329</xdr:rowOff>
    </xdr:from>
    <xdr:to>
      <xdr:col>13</xdr:col>
      <xdr:colOff>322729</xdr:colOff>
      <xdr:row>16</xdr:row>
      <xdr:rowOff>152399</xdr:rowOff>
    </xdr:to>
    <xdr:graphicFrame macro="">
      <xdr:nvGraphicFramePr>
        <xdr:cNvPr id="48" name="Chart 47">
          <a:extLst>
            <a:ext uri="{FF2B5EF4-FFF2-40B4-BE49-F238E27FC236}">
              <a16:creationId xmlns:a16="http://schemas.microsoft.com/office/drawing/2014/main" id="{8F2A6FCC-723D-4A59-B6CC-5DAEB45CA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493059</xdr:colOff>
      <xdr:row>0</xdr:row>
      <xdr:rowOff>134471</xdr:rowOff>
    </xdr:from>
    <xdr:to>
      <xdr:col>11</xdr:col>
      <xdr:colOff>96742</xdr:colOff>
      <xdr:row>5</xdr:row>
      <xdr:rowOff>13529</xdr:rowOff>
    </xdr:to>
    <xdr:sp macro="" textlink="">
      <xdr:nvSpPr>
        <xdr:cNvPr id="51" name="Rectangle: Rounded Corners 50">
          <a:extLst>
            <a:ext uri="{FF2B5EF4-FFF2-40B4-BE49-F238E27FC236}">
              <a16:creationId xmlns:a16="http://schemas.microsoft.com/office/drawing/2014/main" id="{7590FE14-F427-45B7-977D-EFBE6340A2CC}"/>
            </a:ext>
          </a:extLst>
        </xdr:cNvPr>
        <xdr:cNvSpPr/>
      </xdr:nvSpPr>
      <xdr:spPr>
        <a:xfrm>
          <a:off x="4760259" y="134471"/>
          <a:ext cx="2042083" cy="7755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200" b="1">
            <a:solidFill>
              <a:srgbClr val="002060"/>
            </a:solidFill>
          </a:endParaRPr>
        </a:p>
      </xdr:txBody>
    </xdr:sp>
    <xdr:clientData/>
  </xdr:twoCellAnchor>
  <xdr:twoCellAnchor>
    <xdr:from>
      <xdr:col>8</xdr:col>
      <xdr:colOff>276997</xdr:colOff>
      <xdr:row>2</xdr:row>
      <xdr:rowOff>68213</xdr:rowOff>
    </xdr:from>
    <xdr:to>
      <xdr:col>10</xdr:col>
      <xdr:colOff>348547</xdr:colOff>
      <xdr:row>4</xdr:row>
      <xdr:rowOff>127218</xdr:rowOff>
    </xdr:to>
    <xdr:sp macro="" textlink="Sheet2!C443">
      <xdr:nvSpPr>
        <xdr:cNvPr id="52" name="TextBox 51">
          <a:extLst>
            <a:ext uri="{FF2B5EF4-FFF2-40B4-BE49-F238E27FC236}">
              <a16:creationId xmlns:a16="http://schemas.microsoft.com/office/drawing/2014/main" id="{451B7903-E2D4-43A7-8579-27B8244C007B}"/>
            </a:ext>
          </a:extLst>
        </xdr:cNvPr>
        <xdr:cNvSpPr txBox="1"/>
      </xdr:nvSpPr>
      <xdr:spPr>
        <a:xfrm>
          <a:off x="5153797" y="426801"/>
          <a:ext cx="1290750" cy="417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32E28C-BFA8-437B-B678-AE727C99BE99}" type="TxLink">
            <a:rPr lang="en-US" sz="2400" b="1" i="0" u="none" strike="noStrike">
              <a:solidFill>
                <a:schemeClr val="accent6">
                  <a:lumMod val="50000"/>
                </a:schemeClr>
              </a:solidFill>
              <a:latin typeface="Aptos Narrow"/>
              <a:ea typeface="+mn-ea"/>
              <a:cs typeface="+mn-cs"/>
            </a:rPr>
            <a:pPr marL="0" indent="0" algn="ctr"/>
            <a:t>2.6%</a:t>
          </a:fld>
          <a:endParaRPr lang="en-US" sz="2400" b="1" i="0" u="none" strike="noStrike">
            <a:solidFill>
              <a:schemeClr val="accent6">
                <a:lumMod val="50000"/>
              </a:schemeClr>
            </a:solidFill>
            <a:latin typeface="Aptos Narrow"/>
            <a:ea typeface="+mn-ea"/>
            <a:cs typeface="+mn-cs"/>
          </a:endParaRPr>
        </a:p>
      </xdr:txBody>
    </xdr:sp>
    <xdr:clientData/>
  </xdr:twoCellAnchor>
  <xdr:twoCellAnchor>
    <xdr:from>
      <xdr:col>8</xdr:col>
      <xdr:colOff>116543</xdr:colOff>
      <xdr:row>0</xdr:row>
      <xdr:rowOff>143070</xdr:rowOff>
    </xdr:from>
    <xdr:to>
      <xdr:col>11</xdr:col>
      <xdr:colOff>53789</xdr:colOff>
      <xdr:row>2</xdr:row>
      <xdr:rowOff>125140</xdr:rowOff>
    </xdr:to>
    <xdr:sp macro="" textlink="">
      <xdr:nvSpPr>
        <xdr:cNvPr id="53" name="TextBox 52">
          <a:extLst>
            <a:ext uri="{FF2B5EF4-FFF2-40B4-BE49-F238E27FC236}">
              <a16:creationId xmlns:a16="http://schemas.microsoft.com/office/drawing/2014/main" id="{E32EB444-30C4-4D06-AFCA-F2B6E818D5CB}"/>
            </a:ext>
          </a:extLst>
        </xdr:cNvPr>
        <xdr:cNvSpPr txBox="1"/>
      </xdr:nvSpPr>
      <xdr:spPr>
        <a:xfrm>
          <a:off x="4993343" y="143070"/>
          <a:ext cx="1766046"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75000"/>
                </a:schemeClr>
              </a:solidFill>
            </a:rPr>
            <a:t>Repeated</a:t>
          </a:r>
          <a:r>
            <a:rPr lang="en-US" sz="1400" b="1" baseline="0">
              <a:solidFill>
                <a:schemeClr val="accent3">
                  <a:lumMod val="75000"/>
                </a:schemeClr>
              </a:solidFill>
            </a:rPr>
            <a:t> Guest %</a:t>
          </a:r>
          <a:endParaRPr lang="en-US" sz="1400" b="1">
            <a:solidFill>
              <a:schemeClr val="accent3">
                <a:lumMod val="75000"/>
              </a:schemeClr>
            </a:solidFill>
          </a:endParaRPr>
        </a:p>
      </xdr:txBody>
    </xdr:sp>
    <xdr:clientData/>
  </xdr:twoCellAnchor>
  <xdr:twoCellAnchor>
    <xdr:from>
      <xdr:col>13</xdr:col>
      <xdr:colOff>412377</xdr:colOff>
      <xdr:row>6</xdr:row>
      <xdr:rowOff>0</xdr:rowOff>
    </xdr:from>
    <xdr:to>
      <xdr:col>20</xdr:col>
      <xdr:colOff>582707</xdr:colOff>
      <xdr:row>16</xdr:row>
      <xdr:rowOff>134471</xdr:rowOff>
    </xdr:to>
    <xdr:graphicFrame macro="">
      <xdr:nvGraphicFramePr>
        <xdr:cNvPr id="54" name="Chart 53">
          <a:extLst>
            <a:ext uri="{FF2B5EF4-FFF2-40B4-BE49-F238E27FC236}">
              <a16:creationId xmlns:a16="http://schemas.microsoft.com/office/drawing/2014/main" id="{A1CDF164-32B4-4D8E-A24F-A43545CAC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98612</xdr:colOff>
      <xdr:row>17</xdr:row>
      <xdr:rowOff>89647</xdr:rowOff>
    </xdr:from>
    <xdr:to>
      <xdr:col>20</xdr:col>
      <xdr:colOff>573741</xdr:colOff>
      <xdr:row>32</xdr:row>
      <xdr:rowOff>62753</xdr:rowOff>
    </xdr:to>
    <xdr:graphicFrame macro="">
      <xdr:nvGraphicFramePr>
        <xdr:cNvPr id="57" name="Chart 56">
          <a:extLst>
            <a:ext uri="{FF2B5EF4-FFF2-40B4-BE49-F238E27FC236}">
              <a16:creationId xmlns:a16="http://schemas.microsoft.com/office/drawing/2014/main" id="{7485771A-0127-4192-AEBD-4FEE75BCF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250564</xdr:colOff>
      <xdr:row>0</xdr:row>
      <xdr:rowOff>68580</xdr:rowOff>
    </xdr:from>
    <xdr:to>
      <xdr:col>20</xdr:col>
      <xdr:colOff>582706</xdr:colOff>
      <xdr:row>5</xdr:row>
      <xdr:rowOff>99060</xdr:rowOff>
    </xdr:to>
    <xdr:sp macro="" textlink="">
      <xdr:nvSpPr>
        <xdr:cNvPr id="2" name="Rectangle: Rounded Corners 1">
          <a:extLst>
            <a:ext uri="{FF2B5EF4-FFF2-40B4-BE49-F238E27FC236}">
              <a16:creationId xmlns:a16="http://schemas.microsoft.com/office/drawing/2014/main" id="{0046C5CC-9038-4C90-AEFD-CC3239D980D5}"/>
            </a:ext>
          </a:extLst>
        </xdr:cNvPr>
        <xdr:cNvSpPr/>
      </xdr:nvSpPr>
      <xdr:spPr>
        <a:xfrm>
          <a:off x="1469764" y="68580"/>
          <a:ext cx="11304942" cy="94488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71718</xdr:colOff>
      <xdr:row>0</xdr:row>
      <xdr:rowOff>60961</xdr:rowOff>
    </xdr:from>
    <xdr:to>
      <xdr:col>2</xdr:col>
      <xdr:colOff>160020</xdr:colOff>
      <xdr:row>32</xdr:row>
      <xdr:rowOff>80683</xdr:rowOff>
    </xdr:to>
    <xdr:sp macro="" textlink="">
      <xdr:nvSpPr>
        <xdr:cNvPr id="3" name="Rectangle: Rounded Corners 2">
          <a:extLst>
            <a:ext uri="{FF2B5EF4-FFF2-40B4-BE49-F238E27FC236}">
              <a16:creationId xmlns:a16="http://schemas.microsoft.com/office/drawing/2014/main" id="{716C1F8D-AE10-43C1-B863-D4770513559C}"/>
            </a:ext>
          </a:extLst>
        </xdr:cNvPr>
        <xdr:cNvSpPr/>
      </xdr:nvSpPr>
      <xdr:spPr>
        <a:xfrm>
          <a:off x="71718" y="60961"/>
          <a:ext cx="1307502" cy="5871882"/>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376518</xdr:colOff>
      <xdr:row>0</xdr:row>
      <xdr:rowOff>0</xdr:rowOff>
    </xdr:from>
    <xdr:to>
      <xdr:col>9</xdr:col>
      <xdr:colOff>448236</xdr:colOff>
      <xdr:row>5</xdr:row>
      <xdr:rowOff>80682</xdr:rowOff>
    </xdr:to>
    <xdr:sp macro="" textlink="">
      <xdr:nvSpPr>
        <xdr:cNvPr id="4" name="TextBox 3">
          <a:extLst>
            <a:ext uri="{FF2B5EF4-FFF2-40B4-BE49-F238E27FC236}">
              <a16:creationId xmlns:a16="http://schemas.microsoft.com/office/drawing/2014/main" id="{6BE14ED6-660B-4F5D-BE64-D61964FFB803}"/>
            </a:ext>
          </a:extLst>
        </xdr:cNvPr>
        <xdr:cNvSpPr txBox="1"/>
      </xdr:nvSpPr>
      <xdr:spPr>
        <a:xfrm>
          <a:off x="2205318" y="0"/>
          <a:ext cx="3729318" cy="977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accent3"/>
                </a:solidFill>
              </a:ln>
              <a:solidFill>
                <a:schemeClr val="bg1"/>
              </a:solidFill>
              <a:effectLst>
                <a:outerShdw blurRad="50800" dist="38100" algn="l" rotWithShape="0">
                  <a:prstClr val="black">
                    <a:alpha val="40000"/>
                  </a:prstClr>
                </a:outerShdw>
              </a:effectLst>
            </a:rPr>
            <a:t>Channel Types Analysis</a:t>
          </a:r>
        </a:p>
      </xdr:txBody>
    </xdr:sp>
    <xdr:clientData/>
  </xdr:twoCellAnchor>
  <xdr:twoCellAnchor editAs="oneCell">
    <xdr:from>
      <xdr:col>0</xdr:col>
      <xdr:colOff>131782</xdr:colOff>
      <xdr:row>23</xdr:row>
      <xdr:rowOff>126852</xdr:rowOff>
    </xdr:from>
    <xdr:to>
      <xdr:col>2</xdr:col>
      <xdr:colOff>116541</xdr:colOff>
      <xdr:row>32</xdr:row>
      <xdr:rowOff>0</xdr:rowOff>
    </xdr:to>
    <mc:AlternateContent xmlns:mc="http://schemas.openxmlformats.org/markup-compatibility/2006" xmlns:a14="http://schemas.microsoft.com/office/drawing/2010/main">
      <mc:Choice Requires="a14">
        <xdr:graphicFrame macro="">
          <xdr:nvGraphicFramePr>
            <xdr:cNvPr id="5" name="Date (Quarter) 4">
              <a:extLst>
                <a:ext uri="{FF2B5EF4-FFF2-40B4-BE49-F238E27FC236}">
                  <a16:creationId xmlns:a16="http://schemas.microsoft.com/office/drawing/2014/main" id="{83969B63-A0E7-4B9D-93F0-83A8F0BD4BCD}"/>
                </a:ext>
              </a:extLst>
            </xdr:cNvPr>
            <xdr:cNvGraphicFramePr/>
          </xdr:nvGraphicFramePr>
          <xdr:xfrm>
            <a:off x="0" y="0"/>
            <a:ext cx="0" cy="0"/>
          </xdr:xfrm>
          <a:graphic>
            <a:graphicData uri="http://schemas.microsoft.com/office/drawing/2010/slicer">
              <sle:slicer xmlns:sle="http://schemas.microsoft.com/office/drawing/2010/slicer" name="Date (Quarter) 4"/>
            </a:graphicData>
          </a:graphic>
        </xdr:graphicFrame>
      </mc:Choice>
      <mc:Fallback xmlns="">
        <xdr:sp macro="" textlink="">
          <xdr:nvSpPr>
            <xdr:cNvPr id="0" name=""/>
            <xdr:cNvSpPr>
              <a:spLocks noTextEdit="1"/>
            </xdr:cNvSpPr>
          </xdr:nvSpPr>
          <xdr:spPr>
            <a:xfrm>
              <a:off x="131782" y="4250617"/>
              <a:ext cx="1203959" cy="14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xdr:colOff>
      <xdr:row>18</xdr:row>
      <xdr:rowOff>98612</xdr:rowOff>
    </xdr:from>
    <xdr:to>
      <xdr:col>2</xdr:col>
      <xdr:colOff>107576</xdr:colOff>
      <xdr:row>23</xdr:row>
      <xdr:rowOff>152400</xdr:rowOff>
    </xdr:to>
    <mc:AlternateContent xmlns:mc="http://schemas.openxmlformats.org/markup-compatibility/2006" xmlns:a14="http://schemas.microsoft.com/office/drawing/2010/main">
      <mc:Choice Requires="a14">
        <xdr:graphicFrame macro="">
          <xdr:nvGraphicFramePr>
            <xdr:cNvPr id="6" name="Date (Year) 4">
              <a:extLst>
                <a:ext uri="{FF2B5EF4-FFF2-40B4-BE49-F238E27FC236}">
                  <a16:creationId xmlns:a16="http://schemas.microsoft.com/office/drawing/2014/main" id="{A00FB8FE-8AB6-41DE-876E-6322B5AA5F83}"/>
                </a:ext>
              </a:extLst>
            </xdr:cNvPr>
            <xdr:cNvGraphicFramePr/>
          </xdr:nvGraphicFramePr>
          <xdr:xfrm>
            <a:off x="0" y="0"/>
            <a:ext cx="0" cy="0"/>
          </xdr:xfrm>
          <a:graphic>
            <a:graphicData uri="http://schemas.microsoft.com/office/drawing/2010/slicer">
              <sle:slicer xmlns:sle="http://schemas.microsoft.com/office/drawing/2010/slicer" name="Date (Year) 4"/>
            </a:graphicData>
          </a:graphic>
        </xdr:graphicFrame>
      </mc:Choice>
      <mc:Fallback xmlns="">
        <xdr:sp macro="" textlink="">
          <xdr:nvSpPr>
            <xdr:cNvPr id="0" name=""/>
            <xdr:cNvSpPr>
              <a:spLocks noTextEdit="1"/>
            </xdr:cNvSpPr>
          </xdr:nvSpPr>
          <xdr:spPr>
            <a:xfrm>
              <a:off x="134470" y="3325906"/>
              <a:ext cx="1192306"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116542</xdr:colOff>
      <xdr:row>0</xdr:row>
      <xdr:rowOff>125506</xdr:rowOff>
    </xdr:from>
    <xdr:to>
      <xdr:col>2</xdr:col>
      <xdr:colOff>107578</xdr:colOff>
      <xdr:row>4</xdr:row>
      <xdr:rowOff>17930</xdr:rowOff>
    </xdr:to>
    <xdr:grpSp>
      <xdr:nvGrpSpPr>
        <xdr:cNvPr id="7" name="Group 6">
          <a:hlinkClick xmlns:r="http://schemas.openxmlformats.org/officeDocument/2006/relationships" r:id="rId1"/>
          <a:extLst>
            <a:ext uri="{FF2B5EF4-FFF2-40B4-BE49-F238E27FC236}">
              <a16:creationId xmlns:a16="http://schemas.microsoft.com/office/drawing/2014/main" id="{47EA1A09-ED1B-4797-A855-F588F088E8F9}"/>
            </a:ext>
          </a:extLst>
        </xdr:cNvPr>
        <xdr:cNvGrpSpPr/>
      </xdr:nvGrpSpPr>
      <xdr:grpSpPr>
        <a:xfrm>
          <a:off x="116542" y="125506"/>
          <a:ext cx="1213585" cy="629303"/>
          <a:chOff x="116542" y="125506"/>
          <a:chExt cx="1210236" cy="60960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D76FEFB3-8581-BE6D-12DD-C82520A7C1AC}"/>
              </a:ext>
            </a:extLst>
          </xdr:cNvPr>
          <xdr:cNvSpPr/>
        </xdr:nvSpPr>
        <xdr:spPr>
          <a:xfrm>
            <a:off x="125508" y="125506"/>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pic>
        <xdr:nvPicPr>
          <xdr:cNvPr id="9" name="Graphic 8" descr="Dollar with solid fill">
            <a:extLst>
              <a:ext uri="{FF2B5EF4-FFF2-40B4-BE49-F238E27FC236}">
                <a16:creationId xmlns:a16="http://schemas.microsoft.com/office/drawing/2014/main" id="{70EA1CA0-52D9-BB54-1156-4BC2EAE9E0D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3059" y="376518"/>
            <a:ext cx="403411" cy="304800"/>
          </a:xfrm>
          <a:prstGeom prst="rect">
            <a:avLst/>
          </a:prstGeom>
        </xdr:spPr>
      </xdr:pic>
      <xdr:sp macro="" textlink="">
        <xdr:nvSpPr>
          <xdr:cNvPr id="10" name="TextBox 9">
            <a:extLst>
              <a:ext uri="{FF2B5EF4-FFF2-40B4-BE49-F238E27FC236}">
                <a16:creationId xmlns:a16="http://schemas.microsoft.com/office/drawing/2014/main" id="{5B85A4A4-1640-43B7-B2E1-43E473846EF6}"/>
              </a:ext>
            </a:extLst>
          </xdr:cNvPr>
          <xdr:cNvSpPr txBox="1"/>
        </xdr:nvSpPr>
        <xdr:spPr>
          <a:xfrm>
            <a:off x="116542" y="125506"/>
            <a:ext cx="1210236" cy="25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50000"/>
                  </a:schemeClr>
                </a:solidFill>
                <a:latin typeface="Aptos Narrow"/>
                <a:ea typeface="+mn-ea"/>
                <a:cs typeface="+mn-cs"/>
              </a:rPr>
              <a:t>Revenue</a:t>
            </a:r>
            <a:endParaRPr lang="en-US" sz="1400" b="1" i="0" u="none" strike="noStrike">
              <a:solidFill>
                <a:schemeClr val="accent6">
                  <a:lumMod val="50000"/>
                </a:schemeClr>
              </a:solidFill>
              <a:latin typeface="Aptos Narrow"/>
              <a:ea typeface="+mn-ea"/>
              <a:cs typeface="+mn-cs"/>
            </a:endParaRPr>
          </a:p>
        </xdr:txBody>
      </xdr:sp>
    </xdr:grpSp>
    <xdr:clientData/>
  </xdr:twoCellAnchor>
  <xdr:twoCellAnchor>
    <xdr:from>
      <xdr:col>0</xdr:col>
      <xdr:colOff>125507</xdr:colOff>
      <xdr:row>15</xdr:row>
      <xdr:rowOff>17929</xdr:rowOff>
    </xdr:from>
    <xdr:to>
      <xdr:col>2</xdr:col>
      <xdr:colOff>107577</xdr:colOff>
      <xdr:row>18</xdr:row>
      <xdr:rowOff>89647</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8795087E-9A70-4B3D-B4D4-7C522D0FA351}"/>
            </a:ext>
          </a:extLst>
        </xdr:cNvPr>
        <xdr:cNvSpPr/>
      </xdr:nvSpPr>
      <xdr:spPr>
        <a:xfrm>
          <a:off x="125507" y="2761129"/>
          <a:ext cx="1201270" cy="620358"/>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clientData/>
  </xdr:twoCellAnchor>
  <xdr:twoCellAnchor>
    <xdr:from>
      <xdr:col>0</xdr:col>
      <xdr:colOff>107575</xdr:colOff>
      <xdr:row>15</xdr:row>
      <xdr:rowOff>8962</xdr:rowOff>
    </xdr:from>
    <xdr:to>
      <xdr:col>2</xdr:col>
      <xdr:colOff>98611</xdr:colOff>
      <xdr:row>16</xdr:row>
      <xdr:rowOff>62753</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68C66D4C-CABD-4390-9A13-1AF4DB522EF4}"/>
            </a:ext>
          </a:extLst>
        </xdr:cNvPr>
        <xdr:cNvSpPr txBox="1"/>
      </xdr:nvSpPr>
      <xdr:spPr>
        <a:xfrm>
          <a:off x="107575" y="2752162"/>
          <a:ext cx="1210236" cy="236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chemeClr val="accent3">
                  <a:lumMod val="50000"/>
                </a:schemeClr>
              </a:solidFill>
              <a:latin typeface="+mn-lt"/>
              <a:ea typeface="+mn-ea"/>
              <a:cs typeface="+mn-cs"/>
            </a:rPr>
            <a:t>Seasonality</a:t>
          </a:r>
          <a:endParaRPr lang="en-US" sz="1050" b="1" i="0" u="none" strike="noStrike">
            <a:solidFill>
              <a:schemeClr val="accent3">
                <a:lumMod val="50000"/>
              </a:schemeClr>
            </a:solidFill>
            <a:latin typeface="Aptos Narrow"/>
            <a:ea typeface="+mn-ea"/>
            <a:cs typeface="+mn-cs"/>
          </a:endParaRPr>
        </a:p>
      </xdr:txBody>
    </xdr:sp>
    <xdr:clientData/>
  </xdr:twoCellAnchor>
  <xdr:twoCellAnchor>
    <xdr:from>
      <xdr:col>0</xdr:col>
      <xdr:colOff>116544</xdr:colOff>
      <xdr:row>4</xdr:row>
      <xdr:rowOff>53786</xdr:rowOff>
    </xdr:from>
    <xdr:to>
      <xdr:col>2</xdr:col>
      <xdr:colOff>98614</xdr:colOff>
      <xdr:row>7</xdr:row>
      <xdr:rowOff>134471</xdr:rowOff>
    </xdr:to>
    <xdr:grpSp>
      <xdr:nvGrpSpPr>
        <xdr:cNvPr id="15" name="Group 14">
          <a:hlinkClick xmlns:r="http://schemas.openxmlformats.org/officeDocument/2006/relationships" r:id="rId5"/>
          <a:extLst>
            <a:ext uri="{FF2B5EF4-FFF2-40B4-BE49-F238E27FC236}">
              <a16:creationId xmlns:a16="http://schemas.microsoft.com/office/drawing/2014/main" id="{31DD9836-35A3-4D00-867A-271E45E96F4E}"/>
            </a:ext>
          </a:extLst>
        </xdr:cNvPr>
        <xdr:cNvGrpSpPr/>
      </xdr:nvGrpSpPr>
      <xdr:grpSpPr>
        <a:xfrm>
          <a:off x="116544" y="790665"/>
          <a:ext cx="1204619" cy="633344"/>
          <a:chOff x="116544" y="770962"/>
          <a:chExt cx="1201270" cy="618568"/>
        </a:xfrm>
        <a:effectLst>
          <a:outerShdw blurRad="50800" dist="38100" dir="2700000" algn="tl"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C9F6AD50-42E4-10DB-CB75-58D89D6462FD}"/>
              </a:ext>
            </a:extLst>
          </xdr:cNvPr>
          <xdr:cNvSpPr/>
        </xdr:nvSpPr>
        <xdr:spPr>
          <a:xfrm>
            <a:off x="116544" y="779930"/>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7" name="TextBox 16">
            <a:extLst>
              <a:ext uri="{FF2B5EF4-FFF2-40B4-BE49-F238E27FC236}">
                <a16:creationId xmlns:a16="http://schemas.microsoft.com/office/drawing/2014/main" id="{966E7525-332F-ABFC-6923-F2042F7355AE}"/>
              </a:ext>
            </a:extLst>
          </xdr:cNvPr>
          <xdr:cNvSpPr txBox="1"/>
        </xdr:nvSpPr>
        <xdr:spPr>
          <a:xfrm>
            <a:off x="134473" y="770962"/>
            <a:ext cx="1156445"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lumMod val="50000"/>
                  </a:schemeClr>
                </a:solidFill>
                <a:effectLst/>
                <a:latin typeface="+mn-lt"/>
                <a:ea typeface="+mn-ea"/>
                <a:cs typeface="+mn-cs"/>
              </a:rPr>
              <a:t>Cancellation </a:t>
            </a:r>
          </a:p>
        </xdr:txBody>
      </xdr:sp>
      <xdr:pic>
        <xdr:nvPicPr>
          <xdr:cNvPr id="18" name="Graphic 17" descr="Close with solid fill">
            <a:extLst>
              <a:ext uri="{FF2B5EF4-FFF2-40B4-BE49-F238E27FC236}">
                <a16:creationId xmlns:a16="http://schemas.microsoft.com/office/drawing/2014/main" id="{90E970F0-A014-1C8A-FB84-811ECF28D04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19954" y="977154"/>
            <a:ext cx="376518" cy="376518"/>
          </a:xfrm>
          <a:prstGeom prst="rect">
            <a:avLst/>
          </a:prstGeom>
        </xdr:spPr>
      </xdr:pic>
    </xdr:grpSp>
    <xdr:clientData/>
  </xdr:twoCellAnchor>
  <xdr:twoCellAnchor>
    <xdr:from>
      <xdr:col>0</xdr:col>
      <xdr:colOff>71718</xdr:colOff>
      <xdr:row>7</xdr:row>
      <xdr:rowOff>161362</xdr:rowOff>
    </xdr:from>
    <xdr:to>
      <xdr:col>2</xdr:col>
      <xdr:colOff>322730</xdr:colOff>
      <xdr:row>11</xdr:row>
      <xdr:rowOff>80682</xdr:rowOff>
    </xdr:to>
    <xdr:grpSp>
      <xdr:nvGrpSpPr>
        <xdr:cNvPr id="19" name="Group 18">
          <a:extLst>
            <a:ext uri="{FF2B5EF4-FFF2-40B4-BE49-F238E27FC236}">
              <a16:creationId xmlns:a16="http://schemas.microsoft.com/office/drawing/2014/main" id="{29092A59-524D-4F3B-80F6-6E6F629C3B40}"/>
            </a:ext>
          </a:extLst>
        </xdr:cNvPr>
        <xdr:cNvGrpSpPr/>
      </xdr:nvGrpSpPr>
      <xdr:grpSpPr>
        <a:xfrm>
          <a:off x="71718" y="1450900"/>
          <a:ext cx="1473561" cy="656200"/>
          <a:chOff x="71718" y="1416421"/>
          <a:chExt cx="1470212" cy="636496"/>
        </a:xfrm>
      </xdr:grpSpPr>
      <xdr:sp macro="" textlink="">
        <xdr:nvSpPr>
          <xdr:cNvPr id="20" name="Rectangle: Rounded Corners 19">
            <a:hlinkClick xmlns:r="http://schemas.openxmlformats.org/officeDocument/2006/relationships" r:id="rId8"/>
            <a:extLst>
              <a:ext uri="{FF2B5EF4-FFF2-40B4-BE49-F238E27FC236}">
                <a16:creationId xmlns:a16="http://schemas.microsoft.com/office/drawing/2014/main" id="{1832177D-E50A-C02F-C9DA-8950BC3CED80}"/>
              </a:ext>
            </a:extLst>
          </xdr:cNvPr>
          <xdr:cNvSpPr/>
        </xdr:nvSpPr>
        <xdr:spPr>
          <a:xfrm>
            <a:off x="116543" y="142538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1" name="TextBox 20">
            <a:hlinkClick xmlns:r="http://schemas.openxmlformats.org/officeDocument/2006/relationships" r:id="rId8"/>
            <a:extLst>
              <a:ext uri="{FF2B5EF4-FFF2-40B4-BE49-F238E27FC236}">
                <a16:creationId xmlns:a16="http://schemas.microsoft.com/office/drawing/2014/main" id="{090051CF-1D12-BCCF-5A72-BB560351161A}"/>
              </a:ext>
            </a:extLst>
          </xdr:cNvPr>
          <xdr:cNvSpPr txBox="1"/>
        </xdr:nvSpPr>
        <xdr:spPr>
          <a:xfrm>
            <a:off x="71718" y="1416421"/>
            <a:ext cx="1470212"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effectLst/>
                <a:latin typeface="+mn-lt"/>
                <a:ea typeface="+mn-ea"/>
                <a:cs typeface="+mn-cs"/>
              </a:rPr>
              <a:t>Customer Behavior</a:t>
            </a:r>
          </a:p>
        </xdr:txBody>
      </xdr:sp>
      <xdr:pic>
        <xdr:nvPicPr>
          <xdr:cNvPr id="22" name="Graphic 21" descr="Target Audience with solid fill">
            <a:hlinkClick xmlns:r="http://schemas.openxmlformats.org/officeDocument/2006/relationships" r:id="rId8"/>
            <a:extLst>
              <a:ext uri="{FF2B5EF4-FFF2-40B4-BE49-F238E27FC236}">
                <a16:creationId xmlns:a16="http://schemas.microsoft.com/office/drawing/2014/main" id="{C5DA2E03-B93B-3424-6126-38FCCE75E2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5129" y="1586753"/>
            <a:ext cx="430305" cy="466164"/>
          </a:xfrm>
          <a:prstGeom prst="rect">
            <a:avLst/>
          </a:prstGeom>
        </xdr:spPr>
      </xdr:pic>
    </xdr:grpSp>
    <xdr:clientData/>
  </xdr:twoCellAnchor>
  <xdr:twoCellAnchor>
    <xdr:from>
      <xdr:col>0</xdr:col>
      <xdr:colOff>116543</xdr:colOff>
      <xdr:row>11</xdr:row>
      <xdr:rowOff>98613</xdr:rowOff>
    </xdr:from>
    <xdr:to>
      <xdr:col>2</xdr:col>
      <xdr:colOff>98613</xdr:colOff>
      <xdr:row>14</xdr:row>
      <xdr:rowOff>170330</xdr:rowOff>
    </xdr:to>
    <xdr:grpSp>
      <xdr:nvGrpSpPr>
        <xdr:cNvPr id="49" name="Group 48">
          <a:hlinkClick xmlns:r="http://schemas.openxmlformats.org/officeDocument/2006/relationships" r:id="rId11"/>
          <a:extLst>
            <a:ext uri="{FF2B5EF4-FFF2-40B4-BE49-F238E27FC236}">
              <a16:creationId xmlns:a16="http://schemas.microsoft.com/office/drawing/2014/main" id="{B81FF83D-B5B1-FF69-4915-3F545B7FE14D}"/>
            </a:ext>
          </a:extLst>
        </xdr:cNvPr>
        <xdr:cNvGrpSpPr/>
      </xdr:nvGrpSpPr>
      <xdr:grpSpPr>
        <a:xfrm>
          <a:off x="116543" y="2125031"/>
          <a:ext cx="1204619" cy="624376"/>
          <a:chOff x="116543" y="2070848"/>
          <a:chExt cx="1201270" cy="609600"/>
        </a:xfrm>
      </xdr:grpSpPr>
      <xdr:sp macro="" textlink="">
        <xdr:nvSpPr>
          <xdr:cNvPr id="11" name="Rectangle: Rounded Corners 10">
            <a:extLst>
              <a:ext uri="{FF2B5EF4-FFF2-40B4-BE49-F238E27FC236}">
                <a16:creationId xmlns:a16="http://schemas.microsoft.com/office/drawing/2014/main" id="{B4B53421-FA96-4C71-AA40-30D039B5B706}"/>
              </a:ext>
            </a:extLst>
          </xdr:cNvPr>
          <xdr:cNvSpPr/>
        </xdr:nvSpPr>
        <xdr:spPr>
          <a:xfrm>
            <a:off x="116543" y="207084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2" name="TextBox 11">
            <a:extLst>
              <a:ext uri="{FF2B5EF4-FFF2-40B4-BE49-F238E27FC236}">
                <a16:creationId xmlns:a16="http://schemas.microsoft.com/office/drawing/2014/main" id="{4FCEEE30-8058-439A-9FBA-FE7230F9E1AC}"/>
              </a:ext>
            </a:extLst>
          </xdr:cNvPr>
          <xdr:cNvSpPr txBox="1"/>
        </xdr:nvSpPr>
        <xdr:spPr>
          <a:xfrm>
            <a:off x="143433" y="2079811"/>
            <a:ext cx="1084731"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2">
                    <a:lumMod val="10000"/>
                  </a:schemeClr>
                </a:solidFill>
                <a:latin typeface="Aptos Narrow"/>
                <a:ea typeface="+mn-ea"/>
                <a:cs typeface="+mn-cs"/>
              </a:rPr>
              <a:t>Channel</a:t>
            </a:r>
            <a:r>
              <a:rPr lang="en-US" sz="1100" b="1" i="0" u="none" strike="noStrike" baseline="0">
                <a:solidFill>
                  <a:schemeClr val="bg2">
                    <a:lumMod val="10000"/>
                  </a:schemeClr>
                </a:solidFill>
                <a:latin typeface="Aptos Narrow"/>
                <a:ea typeface="+mn-ea"/>
                <a:cs typeface="+mn-cs"/>
              </a:rPr>
              <a:t> Types</a:t>
            </a:r>
            <a:endParaRPr lang="en-US" sz="1000" b="1" i="0" u="none" strike="noStrike">
              <a:solidFill>
                <a:schemeClr val="bg2">
                  <a:lumMod val="10000"/>
                </a:schemeClr>
              </a:solidFill>
              <a:latin typeface="Aptos Narrow"/>
              <a:ea typeface="+mn-ea"/>
              <a:cs typeface="+mn-cs"/>
            </a:endParaRPr>
          </a:p>
        </xdr:txBody>
      </xdr:sp>
      <xdr:pic>
        <xdr:nvPicPr>
          <xdr:cNvPr id="23" name="Graphic 22" descr="Marketing with solid fill">
            <a:extLst>
              <a:ext uri="{FF2B5EF4-FFF2-40B4-BE49-F238E27FC236}">
                <a16:creationId xmlns:a16="http://schemas.microsoft.com/office/drawing/2014/main" id="{348C6BBE-C473-4DB8-8D8A-0A777EE6EF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10988" y="2232212"/>
            <a:ext cx="421341" cy="421341"/>
          </a:xfrm>
          <a:prstGeom prst="rect">
            <a:avLst/>
          </a:prstGeom>
        </xdr:spPr>
      </xdr:pic>
    </xdr:grpSp>
    <xdr:clientData/>
  </xdr:twoCellAnchor>
  <xdr:twoCellAnchor editAs="oneCell">
    <xdr:from>
      <xdr:col>0</xdr:col>
      <xdr:colOff>466165</xdr:colOff>
      <xdr:row>16</xdr:row>
      <xdr:rowOff>1</xdr:rowOff>
    </xdr:from>
    <xdr:to>
      <xdr:col>1</xdr:col>
      <xdr:colOff>277906</xdr:colOff>
      <xdr:row>18</xdr:row>
      <xdr:rowOff>62754</xdr:rowOff>
    </xdr:to>
    <xdr:pic>
      <xdr:nvPicPr>
        <xdr:cNvPr id="24" name="Graphic 23" descr="Leaf with solid fill">
          <a:hlinkClick xmlns:r="http://schemas.openxmlformats.org/officeDocument/2006/relationships" r:id="rId4"/>
          <a:extLst>
            <a:ext uri="{FF2B5EF4-FFF2-40B4-BE49-F238E27FC236}">
              <a16:creationId xmlns:a16="http://schemas.microsoft.com/office/drawing/2014/main" id="{5CEF70E8-DD9D-41D9-820D-8077975F07C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6165" y="2926081"/>
          <a:ext cx="421341" cy="428513"/>
        </a:xfrm>
        <a:prstGeom prst="rect">
          <a:avLst/>
        </a:prstGeom>
      </xdr:spPr>
    </xdr:pic>
    <xdr:clientData/>
  </xdr:twoCellAnchor>
  <xdr:twoCellAnchor>
    <xdr:from>
      <xdr:col>11</xdr:col>
      <xdr:colOff>367551</xdr:colOff>
      <xdr:row>0</xdr:row>
      <xdr:rowOff>134837</xdr:rowOff>
    </xdr:from>
    <xdr:to>
      <xdr:col>21</xdr:col>
      <xdr:colOff>17929</xdr:colOff>
      <xdr:row>5</xdr:row>
      <xdr:rowOff>15402</xdr:rowOff>
    </xdr:to>
    <xdr:grpSp>
      <xdr:nvGrpSpPr>
        <xdr:cNvPr id="29" name="Group 28">
          <a:extLst>
            <a:ext uri="{FF2B5EF4-FFF2-40B4-BE49-F238E27FC236}">
              <a16:creationId xmlns:a16="http://schemas.microsoft.com/office/drawing/2014/main" id="{351ECF25-8546-4184-9259-17796AFED2D4}"/>
            </a:ext>
          </a:extLst>
        </xdr:cNvPr>
        <xdr:cNvGrpSpPr/>
      </xdr:nvGrpSpPr>
      <xdr:grpSpPr>
        <a:xfrm>
          <a:off x="7091573" y="134837"/>
          <a:ext cx="5763125" cy="801664"/>
          <a:chOff x="5255264" y="143802"/>
          <a:chExt cx="4517907" cy="777036"/>
        </a:xfrm>
      </xdr:grpSpPr>
      <xdr:grpSp>
        <xdr:nvGrpSpPr>
          <xdr:cNvPr id="30" name="Group 29">
            <a:extLst>
              <a:ext uri="{FF2B5EF4-FFF2-40B4-BE49-F238E27FC236}">
                <a16:creationId xmlns:a16="http://schemas.microsoft.com/office/drawing/2014/main" id="{BFC2F3B5-AD6D-B90F-973B-03867F982D71}"/>
              </a:ext>
            </a:extLst>
          </xdr:cNvPr>
          <xdr:cNvGrpSpPr/>
        </xdr:nvGrpSpPr>
        <xdr:grpSpPr>
          <a:xfrm>
            <a:off x="5255264" y="143802"/>
            <a:ext cx="4407392" cy="777036"/>
            <a:chOff x="1501140" y="144780"/>
            <a:chExt cx="4942707" cy="794020"/>
          </a:xfrm>
          <a:effectLst>
            <a:outerShdw blurRad="50800" dist="38100" dir="2700000" algn="tl" rotWithShape="0">
              <a:prstClr val="black">
                <a:alpha val="40000"/>
              </a:prstClr>
            </a:outerShdw>
          </a:effectLst>
        </xdr:grpSpPr>
        <xdr:sp macro="" textlink="">
          <xdr:nvSpPr>
            <xdr:cNvPr id="36" name="Rectangle: Rounded Corners 35">
              <a:extLst>
                <a:ext uri="{FF2B5EF4-FFF2-40B4-BE49-F238E27FC236}">
                  <a16:creationId xmlns:a16="http://schemas.microsoft.com/office/drawing/2014/main" id="{DB765AD8-3939-3FE8-553F-AE27FFEEBF0C}"/>
                </a:ext>
              </a:extLst>
            </xdr:cNvPr>
            <xdr:cNvSpPr/>
          </xdr:nvSpPr>
          <xdr:spPr>
            <a:xfrm>
              <a:off x="1501140" y="14478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200" b="1">
                <a:solidFill>
                  <a:srgbClr val="002060"/>
                </a:solidFill>
              </a:endParaRPr>
            </a:p>
          </xdr:txBody>
        </xdr:sp>
        <xdr:sp macro="" textlink="Sheet2!E477">
          <xdr:nvSpPr>
            <xdr:cNvPr id="37" name="TextBox 36">
              <a:extLst>
                <a:ext uri="{FF2B5EF4-FFF2-40B4-BE49-F238E27FC236}">
                  <a16:creationId xmlns:a16="http://schemas.microsoft.com/office/drawing/2014/main" id="{96220476-0F09-6F7F-C114-99453173E25C}"/>
                </a:ext>
              </a:extLst>
            </xdr:cNvPr>
            <xdr:cNvSpPr txBox="1"/>
          </xdr:nvSpPr>
          <xdr:spPr>
            <a:xfrm>
              <a:off x="1778588" y="443500"/>
              <a:ext cx="1770688"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17F8C0-7F73-4358-A904-AD25BDDAF477}" type="TxLink">
                <a:rPr lang="en-US" sz="2400" b="1" i="0" u="none" strike="noStrike">
                  <a:solidFill>
                    <a:schemeClr val="accent6">
                      <a:lumMod val="50000"/>
                    </a:schemeClr>
                  </a:solidFill>
                  <a:latin typeface="Aptos Narrow"/>
                  <a:ea typeface="+mn-ea"/>
                  <a:cs typeface="+mn-cs"/>
                </a:rPr>
                <a:pPr marL="0" indent="0" algn="ctr"/>
                <a:t>5 Channels</a:t>
              </a:fld>
              <a:endParaRPr lang="en-US" sz="2400" b="1" i="0" u="none" strike="noStrike">
                <a:solidFill>
                  <a:schemeClr val="accent6">
                    <a:lumMod val="50000"/>
                  </a:schemeClr>
                </a:solidFill>
                <a:latin typeface="Aptos Narrow"/>
                <a:ea typeface="+mn-ea"/>
                <a:cs typeface="+mn-cs"/>
              </a:endParaRPr>
            </a:p>
          </xdr:txBody>
        </xdr:sp>
        <xdr:sp macro="" textlink="">
          <xdr:nvSpPr>
            <xdr:cNvPr id="38" name="Rectangle: Rounded Corners 37">
              <a:extLst>
                <a:ext uri="{FF2B5EF4-FFF2-40B4-BE49-F238E27FC236}">
                  <a16:creationId xmlns:a16="http://schemas.microsoft.com/office/drawing/2014/main" id="{6C369A9E-64C8-96E9-9EE0-5D488398E3D9}"/>
                </a:ext>
              </a:extLst>
            </xdr:cNvPr>
            <xdr:cNvSpPr/>
          </xdr:nvSpPr>
          <xdr:spPr>
            <a:xfrm>
              <a:off x="4020687" y="146320"/>
              <a:ext cx="2423160" cy="792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US" sz="1200" b="1">
                <a:solidFill>
                  <a:schemeClr val="accent2">
                    <a:lumMod val="50000"/>
                  </a:schemeClr>
                </a:solidFill>
                <a:latin typeface="+mn-lt"/>
                <a:ea typeface="+mn-ea"/>
                <a:cs typeface="+mn-cs"/>
              </a:endParaRPr>
            </a:p>
          </xdr:txBody>
        </xdr:sp>
        <xdr:sp macro="" textlink="Sheet2!B467">
          <xdr:nvSpPr>
            <xdr:cNvPr id="39" name="TextBox 38">
              <a:extLst>
                <a:ext uri="{FF2B5EF4-FFF2-40B4-BE49-F238E27FC236}">
                  <a16:creationId xmlns:a16="http://schemas.microsoft.com/office/drawing/2014/main" id="{3D7F8B6C-435D-E90D-27DD-EB12E0C15DA0}"/>
                </a:ext>
              </a:extLst>
            </xdr:cNvPr>
            <xdr:cNvSpPr txBox="1"/>
          </xdr:nvSpPr>
          <xdr:spPr>
            <a:xfrm>
              <a:off x="4441902" y="445124"/>
              <a:ext cx="1531618" cy="426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B5D12B-8ECB-4C75-95F3-76B92B7D5E92}" type="TxLink">
                <a:rPr lang="en-US" sz="2400" b="1" i="0" u="none" strike="noStrike">
                  <a:solidFill>
                    <a:schemeClr val="accent6">
                      <a:lumMod val="50000"/>
                    </a:schemeClr>
                  </a:solidFill>
                  <a:latin typeface="Aptos Narrow"/>
                  <a:ea typeface="+mn-ea"/>
                  <a:cs typeface="+mn-cs"/>
                </a:rPr>
                <a:pPr marL="0" indent="0" algn="ctr"/>
                <a:t> 36,238 </a:t>
              </a:fld>
              <a:endParaRPr lang="en-US" sz="2400" b="1" i="0" u="none" strike="noStrike">
                <a:solidFill>
                  <a:schemeClr val="accent6">
                    <a:lumMod val="50000"/>
                  </a:schemeClr>
                </a:solidFill>
                <a:latin typeface="Aptos Narrow"/>
                <a:ea typeface="+mn-ea"/>
                <a:cs typeface="+mn-cs"/>
              </a:endParaRPr>
            </a:p>
          </xdr:txBody>
        </xdr:sp>
      </xdr:grpSp>
      <xdr:sp macro="" textlink="">
        <xdr:nvSpPr>
          <xdr:cNvPr id="31" name="TextBox 30">
            <a:extLst>
              <a:ext uri="{FF2B5EF4-FFF2-40B4-BE49-F238E27FC236}">
                <a16:creationId xmlns:a16="http://schemas.microsoft.com/office/drawing/2014/main" id="{61DA4734-0E3B-27BE-CCB6-1C99B7D07D37}"/>
              </a:ext>
            </a:extLst>
          </xdr:cNvPr>
          <xdr:cNvSpPr txBox="1"/>
        </xdr:nvSpPr>
        <xdr:spPr>
          <a:xfrm>
            <a:off x="5305959" y="161366"/>
            <a:ext cx="1979193"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3">
                    <a:lumMod val="75000"/>
                  </a:schemeClr>
                </a:solidFill>
              </a:rPr>
              <a:t>Number</a:t>
            </a:r>
            <a:r>
              <a:rPr lang="en-US" sz="1400" b="1" baseline="0">
                <a:solidFill>
                  <a:schemeClr val="accent3">
                    <a:lumMod val="75000"/>
                  </a:schemeClr>
                </a:solidFill>
              </a:rPr>
              <a:t> of Differant Channels</a:t>
            </a:r>
            <a:endParaRPr lang="en-US" sz="1400" b="1">
              <a:solidFill>
                <a:schemeClr val="accent3">
                  <a:lumMod val="75000"/>
                </a:schemeClr>
              </a:solidFill>
            </a:endParaRPr>
          </a:p>
        </xdr:txBody>
      </xdr:sp>
      <xdr:sp macro="" textlink="">
        <xdr:nvSpPr>
          <xdr:cNvPr id="32" name="TextBox 31">
            <a:extLst>
              <a:ext uri="{FF2B5EF4-FFF2-40B4-BE49-F238E27FC236}">
                <a16:creationId xmlns:a16="http://schemas.microsoft.com/office/drawing/2014/main" id="{67B3D257-BBFC-9158-A164-E01DDCC83E9C}"/>
              </a:ext>
            </a:extLst>
          </xdr:cNvPr>
          <xdr:cNvSpPr txBox="1"/>
        </xdr:nvSpPr>
        <xdr:spPr>
          <a:xfrm>
            <a:off x="7331347" y="161364"/>
            <a:ext cx="2441824"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3">
                    <a:lumMod val="75000"/>
                  </a:schemeClr>
                </a:solidFill>
                <a:latin typeface="+mn-lt"/>
                <a:ea typeface="+mn-ea"/>
                <a:cs typeface="+mn-cs"/>
              </a:rPr>
              <a:t>Total Number of Bookings</a:t>
            </a:r>
          </a:p>
        </xdr:txBody>
      </xdr:sp>
    </xdr:grpSp>
    <xdr:clientData/>
  </xdr:twoCellAnchor>
  <xdr:twoCellAnchor>
    <xdr:from>
      <xdr:col>11</xdr:col>
      <xdr:colOff>582706</xdr:colOff>
      <xdr:row>6</xdr:row>
      <xdr:rowOff>0</xdr:rowOff>
    </xdr:from>
    <xdr:to>
      <xdr:col>20</xdr:col>
      <xdr:colOff>582707</xdr:colOff>
      <xdr:row>17</xdr:row>
      <xdr:rowOff>161365</xdr:rowOff>
    </xdr:to>
    <xdr:graphicFrame macro="">
      <xdr:nvGraphicFramePr>
        <xdr:cNvPr id="44" name="Chart 43">
          <a:extLst>
            <a:ext uri="{FF2B5EF4-FFF2-40B4-BE49-F238E27FC236}">
              <a16:creationId xmlns:a16="http://schemas.microsoft.com/office/drawing/2014/main" id="{03B1E6DA-9D54-4819-B873-1D330F3FB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259976</xdr:colOff>
      <xdr:row>18</xdr:row>
      <xdr:rowOff>81288</xdr:rowOff>
    </xdr:from>
    <xdr:to>
      <xdr:col>9</xdr:col>
      <xdr:colOff>197224</xdr:colOff>
      <xdr:row>32</xdr:row>
      <xdr:rowOff>53788</xdr:rowOff>
    </xdr:to>
    <xdr:graphicFrame macro="">
      <xdr:nvGraphicFramePr>
        <xdr:cNvPr id="45" name="Chart 44">
          <a:extLst>
            <a:ext uri="{FF2B5EF4-FFF2-40B4-BE49-F238E27FC236}">
              <a16:creationId xmlns:a16="http://schemas.microsoft.com/office/drawing/2014/main" id="{C3ED0D2A-4EAF-4C36-8B13-92EA1D877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268941</xdr:colOff>
      <xdr:row>18</xdr:row>
      <xdr:rowOff>71718</xdr:rowOff>
    </xdr:from>
    <xdr:to>
      <xdr:col>15</xdr:col>
      <xdr:colOff>286871</xdr:colOff>
      <xdr:row>32</xdr:row>
      <xdr:rowOff>35859</xdr:rowOff>
    </xdr:to>
    <xdr:graphicFrame macro="">
      <xdr:nvGraphicFramePr>
        <xdr:cNvPr id="46" name="Chart 45">
          <a:extLst>
            <a:ext uri="{FF2B5EF4-FFF2-40B4-BE49-F238E27FC236}">
              <a16:creationId xmlns:a16="http://schemas.microsoft.com/office/drawing/2014/main" id="{F780DF9D-FD76-4660-9976-F64C5B79D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340659</xdr:colOff>
      <xdr:row>18</xdr:row>
      <xdr:rowOff>71717</xdr:rowOff>
    </xdr:from>
    <xdr:to>
      <xdr:col>20</xdr:col>
      <xdr:colOff>600635</xdr:colOff>
      <xdr:row>32</xdr:row>
      <xdr:rowOff>35859</xdr:rowOff>
    </xdr:to>
    <xdr:graphicFrame macro="">
      <xdr:nvGraphicFramePr>
        <xdr:cNvPr id="47" name="Chart 46">
          <a:extLst>
            <a:ext uri="{FF2B5EF4-FFF2-40B4-BE49-F238E27FC236}">
              <a16:creationId xmlns:a16="http://schemas.microsoft.com/office/drawing/2014/main" id="{D036D042-1C19-48DF-B188-248C0578F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268942</xdr:colOff>
      <xdr:row>6</xdr:row>
      <xdr:rowOff>0</xdr:rowOff>
    </xdr:from>
    <xdr:to>
      <xdr:col>11</xdr:col>
      <xdr:colOff>466165</xdr:colOff>
      <xdr:row>17</xdr:row>
      <xdr:rowOff>161365</xdr:rowOff>
    </xdr:to>
    <xdr:graphicFrame macro="">
      <xdr:nvGraphicFramePr>
        <xdr:cNvPr id="48" name="Chart 47">
          <a:extLst>
            <a:ext uri="{FF2B5EF4-FFF2-40B4-BE49-F238E27FC236}">
              <a16:creationId xmlns:a16="http://schemas.microsoft.com/office/drawing/2014/main" id="{F162C7D4-6AB9-49DF-A530-6561B779D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250564</xdr:colOff>
      <xdr:row>0</xdr:row>
      <xdr:rowOff>68580</xdr:rowOff>
    </xdr:from>
    <xdr:to>
      <xdr:col>20</xdr:col>
      <xdr:colOff>582706</xdr:colOff>
      <xdr:row>5</xdr:row>
      <xdr:rowOff>99060</xdr:rowOff>
    </xdr:to>
    <xdr:sp macro="" textlink="">
      <xdr:nvSpPr>
        <xdr:cNvPr id="2" name="Rectangle: Rounded Corners 1">
          <a:extLst>
            <a:ext uri="{FF2B5EF4-FFF2-40B4-BE49-F238E27FC236}">
              <a16:creationId xmlns:a16="http://schemas.microsoft.com/office/drawing/2014/main" id="{49CD5968-A11F-4C71-A23A-0F7379AFB6CA}"/>
            </a:ext>
          </a:extLst>
        </xdr:cNvPr>
        <xdr:cNvSpPr/>
      </xdr:nvSpPr>
      <xdr:spPr>
        <a:xfrm>
          <a:off x="1469764" y="68580"/>
          <a:ext cx="11304942" cy="926951"/>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71718</xdr:colOff>
      <xdr:row>0</xdr:row>
      <xdr:rowOff>60961</xdr:rowOff>
    </xdr:from>
    <xdr:to>
      <xdr:col>2</xdr:col>
      <xdr:colOff>160020</xdr:colOff>
      <xdr:row>32</xdr:row>
      <xdr:rowOff>80683</xdr:rowOff>
    </xdr:to>
    <xdr:sp macro="" textlink="">
      <xdr:nvSpPr>
        <xdr:cNvPr id="3" name="Rectangle: Rounded Corners 2">
          <a:extLst>
            <a:ext uri="{FF2B5EF4-FFF2-40B4-BE49-F238E27FC236}">
              <a16:creationId xmlns:a16="http://schemas.microsoft.com/office/drawing/2014/main" id="{44678899-9D2C-4DA6-8957-9BFC2089D5AC}"/>
            </a:ext>
          </a:extLst>
        </xdr:cNvPr>
        <xdr:cNvSpPr/>
      </xdr:nvSpPr>
      <xdr:spPr>
        <a:xfrm>
          <a:off x="71718" y="60961"/>
          <a:ext cx="1307502" cy="5871882"/>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233082</xdr:colOff>
      <xdr:row>0</xdr:row>
      <xdr:rowOff>0</xdr:rowOff>
    </xdr:from>
    <xdr:to>
      <xdr:col>8</xdr:col>
      <xdr:colOff>304800</xdr:colOff>
      <xdr:row>5</xdr:row>
      <xdr:rowOff>80682</xdr:rowOff>
    </xdr:to>
    <xdr:sp macro="" textlink="">
      <xdr:nvSpPr>
        <xdr:cNvPr id="4" name="TextBox 3">
          <a:extLst>
            <a:ext uri="{FF2B5EF4-FFF2-40B4-BE49-F238E27FC236}">
              <a16:creationId xmlns:a16="http://schemas.microsoft.com/office/drawing/2014/main" id="{79DDFC87-F00D-4A0A-BF99-1EFA502DB0A6}"/>
            </a:ext>
          </a:extLst>
        </xdr:cNvPr>
        <xdr:cNvSpPr txBox="1"/>
      </xdr:nvSpPr>
      <xdr:spPr>
        <a:xfrm>
          <a:off x="1452282" y="0"/>
          <a:ext cx="3729318" cy="995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solidFill>
                  <a:schemeClr val="accent3"/>
                </a:solidFill>
              </a:ln>
              <a:solidFill>
                <a:schemeClr val="bg1"/>
              </a:solidFill>
              <a:effectLst>
                <a:outerShdw blurRad="50800" dist="38100" algn="l" rotWithShape="0">
                  <a:prstClr val="black">
                    <a:alpha val="40000"/>
                  </a:prstClr>
                </a:outerShdw>
              </a:effectLst>
            </a:rPr>
            <a:t>Seasonality</a:t>
          </a:r>
          <a:r>
            <a:rPr lang="en-US" sz="2800" b="1" baseline="0">
              <a:ln>
                <a:solidFill>
                  <a:schemeClr val="accent3"/>
                </a:solidFill>
              </a:ln>
              <a:solidFill>
                <a:schemeClr val="bg1"/>
              </a:solidFill>
              <a:effectLst>
                <a:outerShdw blurRad="50800" dist="38100" algn="l" rotWithShape="0">
                  <a:prstClr val="black">
                    <a:alpha val="40000"/>
                  </a:prstClr>
                </a:outerShdw>
              </a:effectLst>
            </a:rPr>
            <a:t> Analysis</a:t>
          </a:r>
          <a:endParaRPr lang="en-US" sz="2800" b="1">
            <a:ln>
              <a:solidFill>
                <a:schemeClr val="accent3"/>
              </a:solidFill>
            </a:ln>
            <a:solidFill>
              <a:schemeClr val="bg1"/>
            </a:solidFill>
            <a:effectLst>
              <a:outerShdw blurRad="50800" dist="38100" algn="l" rotWithShape="0">
                <a:prstClr val="black">
                  <a:alpha val="40000"/>
                </a:prstClr>
              </a:outerShdw>
            </a:effectLst>
          </a:endParaRPr>
        </a:p>
      </xdr:txBody>
    </xdr:sp>
    <xdr:clientData/>
  </xdr:twoCellAnchor>
  <xdr:twoCellAnchor editAs="oneCell">
    <xdr:from>
      <xdr:col>0</xdr:col>
      <xdr:colOff>131782</xdr:colOff>
      <xdr:row>23</xdr:row>
      <xdr:rowOff>126852</xdr:rowOff>
    </xdr:from>
    <xdr:to>
      <xdr:col>2</xdr:col>
      <xdr:colOff>116541</xdr:colOff>
      <xdr:row>32</xdr:row>
      <xdr:rowOff>0</xdr:rowOff>
    </xdr:to>
    <mc:AlternateContent xmlns:mc="http://schemas.openxmlformats.org/markup-compatibility/2006" xmlns:a14="http://schemas.microsoft.com/office/drawing/2010/main">
      <mc:Choice Requires="a14">
        <xdr:graphicFrame macro="">
          <xdr:nvGraphicFramePr>
            <xdr:cNvPr id="5" name="Date (Quarter) 5">
              <a:extLst>
                <a:ext uri="{FF2B5EF4-FFF2-40B4-BE49-F238E27FC236}">
                  <a16:creationId xmlns:a16="http://schemas.microsoft.com/office/drawing/2014/main" id="{FF85B6D6-1009-4A9D-BD97-B4CE68D70C86}"/>
                </a:ext>
              </a:extLst>
            </xdr:cNvPr>
            <xdr:cNvGraphicFramePr/>
          </xdr:nvGraphicFramePr>
          <xdr:xfrm>
            <a:off x="0" y="0"/>
            <a:ext cx="0" cy="0"/>
          </xdr:xfrm>
          <a:graphic>
            <a:graphicData uri="http://schemas.microsoft.com/office/drawing/2010/slicer">
              <sle:slicer xmlns:sle="http://schemas.microsoft.com/office/drawing/2010/slicer" name="Date (Quarter) 5"/>
            </a:graphicData>
          </a:graphic>
        </xdr:graphicFrame>
      </mc:Choice>
      <mc:Fallback xmlns="">
        <xdr:sp macro="" textlink="">
          <xdr:nvSpPr>
            <xdr:cNvPr id="0" name=""/>
            <xdr:cNvSpPr>
              <a:spLocks noTextEdit="1"/>
            </xdr:cNvSpPr>
          </xdr:nvSpPr>
          <xdr:spPr>
            <a:xfrm>
              <a:off x="131782" y="4250617"/>
              <a:ext cx="1203959" cy="148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134470</xdr:colOff>
      <xdr:row>18</xdr:row>
      <xdr:rowOff>98612</xdr:rowOff>
    </xdr:from>
    <xdr:to>
      <xdr:col>2</xdr:col>
      <xdr:colOff>107576</xdr:colOff>
      <xdr:row>23</xdr:row>
      <xdr:rowOff>152400</xdr:rowOff>
    </xdr:to>
    <mc:AlternateContent xmlns:mc="http://schemas.openxmlformats.org/markup-compatibility/2006" xmlns:a14="http://schemas.microsoft.com/office/drawing/2010/main">
      <mc:Choice Requires="a14">
        <xdr:graphicFrame macro="">
          <xdr:nvGraphicFramePr>
            <xdr:cNvPr id="6" name="Date (Year) 5">
              <a:extLst>
                <a:ext uri="{FF2B5EF4-FFF2-40B4-BE49-F238E27FC236}">
                  <a16:creationId xmlns:a16="http://schemas.microsoft.com/office/drawing/2014/main" id="{20EC55A2-A756-4AAF-915C-98A2B7C4580E}"/>
                </a:ext>
              </a:extLst>
            </xdr:cNvPr>
            <xdr:cNvGraphicFramePr/>
          </xdr:nvGraphicFramePr>
          <xdr:xfrm>
            <a:off x="0" y="0"/>
            <a:ext cx="0" cy="0"/>
          </xdr:xfrm>
          <a:graphic>
            <a:graphicData uri="http://schemas.microsoft.com/office/drawing/2010/slicer">
              <sle:slicer xmlns:sle="http://schemas.microsoft.com/office/drawing/2010/slicer" name="Date (Year) 5"/>
            </a:graphicData>
          </a:graphic>
        </xdr:graphicFrame>
      </mc:Choice>
      <mc:Fallback xmlns="">
        <xdr:sp macro="" textlink="">
          <xdr:nvSpPr>
            <xdr:cNvPr id="0" name=""/>
            <xdr:cNvSpPr>
              <a:spLocks noTextEdit="1"/>
            </xdr:cNvSpPr>
          </xdr:nvSpPr>
          <xdr:spPr>
            <a:xfrm>
              <a:off x="134470" y="3325906"/>
              <a:ext cx="1192306" cy="950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116542</xdr:colOff>
      <xdr:row>0</xdr:row>
      <xdr:rowOff>125506</xdr:rowOff>
    </xdr:from>
    <xdr:to>
      <xdr:col>2</xdr:col>
      <xdr:colOff>107578</xdr:colOff>
      <xdr:row>4</xdr:row>
      <xdr:rowOff>17930</xdr:rowOff>
    </xdr:to>
    <xdr:grpSp>
      <xdr:nvGrpSpPr>
        <xdr:cNvPr id="7" name="Group 6">
          <a:hlinkClick xmlns:r="http://schemas.openxmlformats.org/officeDocument/2006/relationships" r:id="rId1"/>
          <a:extLst>
            <a:ext uri="{FF2B5EF4-FFF2-40B4-BE49-F238E27FC236}">
              <a16:creationId xmlns:a16="http://schemas.microsoft.com/office/drawing/2014/main" id="{A0CE96DF-D2B3-452B-90AC-A052D1B6FFD4}"/>
            </a:ext>
          </a:extLst>
        </xdr:cNvPr>
        <xdr:cNvGrpSpPr/>
      </xdr:nvGrpSpPr>
      <xdr:grpSpPr>
        <a:xfrm>
          <a:off x="116542" y="125506"/>
          <a:ext cx="1206117" cy="633829"/>
          <a:chOff x="116542" y="125506"/>
          <a:chExt cx="1210236" cy="60960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60CDE8CB-467E-9D26-5B6D-2146CB7FDF86}"/>
              </a:ext>
            </a:extLst>
          </xdr:cNvPr>
          <xdr:cNvSpPr/>
        </xdr:nvSpPr>
        <xdr:spPr>
          <a:xfrm>
            <a:off x="125508" y="125506"/>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3">
                  <a:lumMod val="40000"/>
                  <a:lumOff val="60000"/>
                </a:schemeClr>
              </a:solidFill>
            </a:endParaRPr>
          </a:p>
        </xdr:txBody>
      </xdr:sp>
      <xdr:pic>
        <xdr:nvPicPr>
          <xdr:cNvPr id="9" name="Graphic 8" descr="Dollar with solid fill">
            <a:extLst>
              <a:ext uri="{FF2B5EF4-FFF2-40B4-BE49-F238E27FC236}">
                <a16:creationId xmlns:a16="http://schemas.microsoft.com/office/drawing/2014/main" id="{6EAD5ABB-9C64-F252-2687-5361F0BDA14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3059" y="376518"/>
            <a:ext cx="403411" cy="304800"/>
          </a:xfrm>
          <a:prstGeom prst="rect">
            <a:avLst/>
          </a:prstGeom>
        </xdr:spPr>
      </xdr:pic>
      <xdr:sp macro="" textlink="">
        <xdr:nvSpPr>
          <xdr:cNvPr id="10" name="TextBox 9">
            <a:extLst>
              <a:ext uri="{FF2B5EF4-FFF2-40B4-BE49-F238E27FC236}">
                <a16:creationId xmlns:a16="http://schemas.microsoft.com/office/drawing/2014/main" id="{2B44A372-C55D-ED88-08D5-F0BB73D64F4C}"/>
              </a:ext>
            </a:extLst>
          </xdr:cNvPr>
          <xdr:cNvSpPr txBox="1"/>
        </xdr:nvSpPr>
        <xdr:spPr>
          <a:xfrm>
            <a:off x="116542" y="125506"/>
            <a:ext cx="1210236" cy="251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i="0" u="none" strike="noStrike">
                <a:solidFill>
                  <a:schemeClr val="accent6">
                    <a:lumMod val="50000"/>
                  </a:schemeClr>
                </a:solidFill>
                <a:latin typeface="Aptos Narrow"/>
                <a:ea typeface="+mn-ea"/>
                <a:cs typeface="+mn-cs"/>
              </a:rPr>
              <a:t>Revenue</a:t>
            </a:r>
            <a:endParaRPr lang="en-US" sz="1400" b="1" i="0" u="none" strike="noStrike">
              <a:solidFill>
                <a:schemeClr val="accent6">
                  <a:lumMod val="50000"/>
                </a:schemeClr>
              </a:solidFill>
              <a:latin typeface="Aptos Narrow"/>
              <a:ea typeface="+mn-ea"/>
              <a:cs typeface="+mn-cs"/>
            </a:endParaRPr>
          </a:p>
        </xdr:txBody>
      </xdr:sp>
    </xdr:grpSp>
    <xdr:clientData/>
  </xdr:twoCellAnchor>
  <xdr:twoCellAnchor>
    <xdr:from>
      <xdr:col>0</xdr:col>
      <xdr:colOff>116544</xdr:colOff>
      <xdr:row>4</xdr:row>
      <xdr:rowOff>53786</xdr:rowOff>
    </xdr:from>
    <xdr:to>
      <xdr:col>2</xdr:col>
      <xdr:colOff>98614</xdr:colOff>
      <xdr:row>7</xdr:row>
      <xdr:rowOff>134471</xdr:rowOff>
    </xdr:to>
    <xdr:grpSp>
      <xdr:nvGrpSpPr>
        <xdr:cNvPr id="13" name="Group 12">
          <a:hlinkClick xmlns:r="http://schemas.openxmlformats.org/officeDocument/2006/relationships" r:id="rId4"/>
          <a:extLst>
            <a:ext uri="{FF2B5EF4-FFF2-40B4-BE49-F238E27FC236}">
              <a16:creationId xmlns:a16="http://schemas.microsoft.com/office/drawing/2014/main" id="{0F74D1D1-A997-4B35-8D58-7198A72F1443}"/>
            </a:ext>
          </a:extLst>
        </xdr:cNvPr>
        <xdr:cNvGrpSpPr/>
      </xdr:nvGrpSpPr>
      <xdr:grpSpPr>
        <a:xfrm>
          <a:off x="116544" y="795191"/>
          <a:ext cx="1197151" cy="636739"/>
          <a:chOff x="116544" y="770962"/>
          <a:chExt cx="1201270" cy="618568"/>
        </a:xfrm>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B59D2FA9-6065-1C14-35B6-C08183A4EEC9}"/>
              </a:ext>
            </a:extLst>
          </xdr:cNvPr>
          <xdr:cNvSpPr/>
        </xdr:nvSpPr>
        <xdr:spPr>
          <a:xfrm>
            <a:off x="116544" y="779930"/>
            <a:ext cx="1201270" cy="6096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5" name="TextBox 14">
            <a:extLst>
              <a:ext uri="{FF2B5EF4-FFF2-40B4-BE49-F238E27FC236}">
                <a16:creationId xmlns:a16="http://schemas.microsoft.com/office/drawing/2014/main" id="{47CCCC8B-A8FF-39A6-C0B3-76A5BB87147E}"/>
              </a:ext>
            </a:extLst>
          </xdr:cNvPr>
          <xdr:cNvSpPr txBox="1"/>
        </xdr:nvSpPr>
        <xdr:spPr>
          <a:xfrm>
            <a:off x="134473" y="770962"/>
            <a:ext cx="1156445"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accent2">
                    <a:lumMod val="50000"/>
                  </a:schemeClr>
                </a:solidFill>
                <a:effectLst/>
                <a:latin typeface="+mn-lt"/>
                <a:ea typeface="+mn-ea"/>
                <a:cs typeface="+mn-cs"/>
              </a:rPr>
              <a:t>Cancellation </a:t>
            </a:r>
          </a:p>
        </xdr:txBody>
      </xdr:sp>
      <xdr:pic>
        <xdr:nvPicPr>
          <xdr:cNvPr id="16" name="Graphic 15" descr="Close with solid fill">
            <a:extLst>
              <a:ext uri="{FF2B5EF4-FFF2-40B4-BE49-F238E27FC236}">
                <a16:creationId xmlns:a16="http://schemas.microsoft.com/office/drawing/2014/main" id="{2CAC62F2-07E9-F3F1-218B-A57DDD9B50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9954" y="977154"/>
            <a:ext cx="376518" cy="376518"/>
          </a:xfrm>
          <a:prstGeom prst="rect">
            <a:avLst/>
          </a:prstGeom>
        </xdr:spPr>
      </xdr:pic>
    </xdr:grpSp>
    <xdr:clientData/>
  </xdr:twoCellAnchor>
  <xdr:twoCellAnchor>
    <xdr:from>
      <xdr:col>0</xdr:col>
      <xdr:colOff>71718</xdr:colOff>
      <xdr:row>7</xdr:row>
      <xdr:rowOff>161362</xdr:rowOff>
    </xdr:from>
    <xdr:to>
      <xdr:col>2</xdr:col>
      <xdr:colOff>322730</xdr:colOff>
      <xdr:row>11</xdr:row>
      <xdr:rowOff>80682</xdr:rowOff>
    </xdr:to>
    <xdr:grpSp>
      <xdr:nvGrpSpPr>
        <xdr:cNvPr id="17" name="Group 16">
          <a:extLst>
            <a:ext uri="{FF2B5EF4-FFF2-40B4-BE49-F238E27FC236}">
              <a16:creationId xmlns:a16="http://schemas.microsoft.com/office/drawing/2014/main" id="{A23FF473-5583-464D-A1B9-8CB64505B38A}"/>
            </a:ext>
          </a:extLst>
        </xdr:cNvPr>
        <xdr:cNvGrpSpPr/>
      </xdr:nvGrpSpPr>
      <xdr:grpSpPr>
        <a:xfrm>
          <a:off x="71718" y="1458821"/>
          <a:ext cx="1466093" cy="660726"/>
          <a:chOff x="71718" y="1416421"/>
          <a:chExt cx="1470212" cy="636496"/>
        </a:xfrm>
      </xdr:grpSpPr>
      <xdr:sp macro="" textlink="">
        <xdr:nvSpPr>
          <xdr:cNvPr id="18" name="Rectangle: Rounded Corners 17">
            <a:hlinkClick xmlns:r="http://schemas.openxmlformats.org/officeDocument/2006/relationships" r:id="rId7"/>
            <a:extLst>
              <a:ext uri="{FF2B5EF4-FFF2-40B4-BE49-F238E27FC236}">
                <a16:creationId xmlns:a16="http://schemas.microsoft.com/office/drawing/2014/main" id="{3FDAB3FF-74CD-DB59-33D7-89B28190430D}"/>
              </a:ext>
            </a:extLst>
          </xdr:cNvPr>
          <xdr:cNvSpPr/>
        </xdr:nvSpPr>
        <xdr:spPr>
          <a:xfrm>
            <a:off x="116543" y="142538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9" name="TextBox 18">
            <a:hlinkClick xmlns:r="http://schemas.openxmlformats.org/officeDocument/2006/relationships" r:id="rId7"/>
            <a:extLst>
              <a:ext uri="{FF2B5EF4-FFF2-40B4-BE49-F238E27FC236}">
                <a16:creationId xmlns:a16="http://schemas.microsoft.com/office/drawing/2014/main" id="{161085F3-7FA8-8EB4-A758-E081902E032A}"/>
              </a:ext>
            </a:extLst>
          </xdr:cNvPr>
          <xdr:cNvSpPr txBox="1"/>
        </xdr:nvSpPr>
        <xdr:spPr>
          <a:xfrm>
            <a:off x="71718" y="1416421"/>
            <a:ext cx="1470212" cy="242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accent1">
                    <a:lumMod val="75000"/>
                  </a:schemeClr>
                </a:solidFill>
                <a:effectLst/>
                <a:latin typeface="+mn-lt"/>
                <a:ea typeface="+mn-ea"/>
                <a:cs typeface="+mn-cs"/>
              </a:rPr>
              <a:t>Customer Behavior</a:t>
            </a:r>
          </a:p>
        </xdr:txBody>
      </xdr:sp>
      <xdr:pic>
        <xdr:nvPicPr>
          <xdr:cNvPr id="20" name="Graphic 19" descr="Target Audience with solid fill">
            <a:hlinkClick xmlns:r="http://schemas.openxmlformats.org/officeDocument/2006/relationships" r:id="rId7"/>
            <a:extLst>
              <a:ext uri="{FF2B5EF4-FFF2-40B4-BE49-F238E27FC236}">
                <a16:creationId xmlns:a16="http://schemas.microsoft.com/office/drawing/2014/main" id="{A5A1E317-792A-D951-001C-B5CEC7E6701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5129" y="1586753"/>
            <a:ext cx="430305" cy="466164"/>
          </a:xfrm>
          <a:prstGeom prst="rect">
            <a:avLst/>
          </a:prstGeom>
        </xdr:spPr>
      </xdr:pic>
    </xdr:grpSp>
    <xdr:clientData/>
  </xdr:twoCellAnchor>
  <xdr:twoCellAnchor>
    <xdr:from>
      <xdr:col>0</xdr:col>
      <xdr:colOff>116543</xdr:colOff>
      <xdr:row>11</xdr:row>
      <xdr:rowOff>98613</xdr:rowOff>
    </xdr:from>
    <xdr:to>
      <xdr:col>2</xdr:col>
      <xdr:colOff>98613</xdr:colOff>
      <xdr:row>14</xdr:row>
      <xdr:rowOff>170330</xdr:rowOff>
    </xdr:to>
    <xdr:grpSp>
      <xdr:nvGrpSpPr>
        <xdr:cNvPr id="21" name="Group 20">
          <a:hlinkClick xmlns:r="http://schemas.openxmlformats.org/officeDocument/2006/relationships" r:id="rId10"/>
          <a:extLst>
            <a:ext uri="{FF2B5EF4-FFF2-40B4-BE49-F238E27FC236}">
              <a16:creationId xmlns:a16="http://schemas.microsoft.com/office/drawing/2014/main" id="{9D0C5B60-1E86-4CA2-AFE9-B8BD850D9478}"/>
            </a:ext>
          </a:extLst>
        </xdr:cNvPr>
        <xdr:cNvGrpSpPr/>
      </xdr:nvGrpSpPr>
      <xdr:grpSpPr>
        <a:xfrm>
          <a:off x="116543" y="2137478"/>
          <a:ext cx="1197151" cy="627771"/>
          <a:chOff x="116543" y="2070848"/>
          <a:chExt cx="1201270" cy="609600"/>
        </a:xfrm>
      </xdr:grpSpPr>
      <xdr:sp macro="" textlink="">
        <xdr:nvSpPr>
          <xdr:cNvPr id="22" name="Rectangle: Rounded Corners 21">
            <a:extLst>
              <a:ext uri="{FF2B5EF4-FFF2-40B4-BE49-F238E27FC236}">
                <a16:creationId xmlns:a16="http://schemas.microsoft.com/office/drawing/2014/main" id="{5A8E8271-1349-B0F4-FD7E-47A7310803B4}"/>
              </a:ext>
            </a:extLst>
          </xdr:cNvPr>
          <xdr:cNvSpPr/>
        </xdr:nvSpPr>
        <xdr:spPr>
          <a:xfrm>
            <a:off x="116543" y="2070848"/>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23" name="TextBox 22">
            <a:extLst>
              <a:ext uri="{FF2B5EF4-FFF2-40B4-BE49-F238E27FC236}">
                <a16:creationId xmlns:a16="http://schemas.microsoft.com/office/drawing/2014/main" id="{1E3A1C98-9A88-3923-DE6E-170FD345831E}"/>
              </a:ext>
            </a:extLst>
          </xdr:cNvPr>
          <xdr:cNvSpPr txBox="1"/>
        </xdr:nvSpPr>
        <xdr:spPr>
          <a:xfrm>
            <a:off x="143433" y="2079811"/>
            <a:ext cx="1084731"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bg2">
                    <a:lumMod val="10000"/>
                  </a:schemeClr>
                </a:solidFill>
                <a:latin typeface="Aptos Narrow"/>
                <a:ea typeface="+mn-ea"/>
                <a:cs typeface="+mn-cs"/>
              </a:rPr>
              <a:t>Channel</a:t>
            </a:r>
            <a:r>
              <a:rPr lang="en-US" sz="1100" b="1" i="0" u="none" strike="noStrike" baseline="0">
                <a:solidFill>
                  <a:schemeClr val="bg2">
                    <a:lumMod val="10000"/>
                  </a:schemeClr>
                </a:solidFill>
                <a:latin typeface="Aptos Narrow"/>
                <a:ea typeface="+mn-ea"/>
                <a:cs typeface="+mn-cs"/>
              </a:rPr>
              <a:t> Types</a:t>
            </a:r>
            <a:endParaRPr lang="en-US" sz="1000" b="1" i="0" u="none" strike="noStrike">
              <a:solidFill>
                <a:schemeClr val="bg2">
                  <a:lumMod val="10000"/>
                </a:schemeClr>
              </a:solidFill>
              <a:latin typeface="Aptos Narrow"/>
              <a:ea typeface="+mn-ea"/>
              <a:cs typeface="+mn-cs"/>
            </a:endParaRPr>
          </a:p>
        </xdr:txBody>
      </xdr:sp>
      <xdr:pic>
        <xdr:nvPicPr>
          <xdr:cNvPr id="24" name="Graphic 23" descr="Marketing with solid fill">
            <a:extLst>
              <a:ext uri="{FF2B5EF4-FFF2-40B4-BE49-F238E27FC236}">
                <a16:creationId xmlns:a16="http://schemas.microsoft.com/office/drawing/2014/main" id="{F75480D5-CFBA-8F74-3C38-9D6DD33A46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0988" y="2232212"/>
            <a:ext cx="421341" cy="421341"/>
          </a:xfrm>
          <a:prstGeom prst="rect">
            <a:avLst/>
          </a:prstGeom>
        </xdr:spPr>
      </xdr:pic>
    </xdr:grpSp>
    <xdr:clientData/>
  </xdr:twoCellAnchor>
  <xdr:twoCellAnchor>
    <xdr:from>
      <xdr:col>0</xdr:col>
      <xdr:colOff>107575</xdr:colOff>
      <xdr:row>15</xdr:row>
      <xdr:rowOff>8962</xdr:rowOff>
    </xdr:from>
    <xdr:to>
      <xdr:col>2</xdr:col>
      <xdr:colOff>107577</xdr:colOff>
      <xdr:row>18</xdr:row>
      <xdr:rowOff>89647</xdr:rowOff>
    </xdr:to>
    <xdr:grpSp>
      <xdr:nvGrpSpPr>
        <xdr:cNvPr id="42" name="Group 41">
          <a:hlinkClick xmlns:r="http://schemas.openxmlformats.org/officeDocument/2006/relationships" r:id="rId13"/>
          <a:extLst>
            <a:ext uri="{FF2B5EF4-FFF2-40B4-BE49-F238E27FC236}">
              <a16:creationId xmlns:a16="http://schemas.microsoft.com/office/drawing/2014/main" id="{EDCC58BA-6D99-8748-FCCF-10A80DC14D23}"/>
            </a:ext>
          </a:extLst>
        </xdr:cNvPr>
        <xdr:cNvGrpSpPr/>
      </xdr:nvGrpSpPr>
      <xdr:grpSpPr>
        <a:xfrm>
          <a:off x="107575" y="2789232"/>
          <a:ext cx="1215083" cy="636739"/>
          <a:chOff x="107575" y="2698374"/>
          <a:chExt cx="1219202" cy="618567"/>
        </a:xfrm>
      </xdr:grpSpPr>
      <xdr:sp macro="" textlink="">
        <xdr:nvSpPr>
          <xdr:cNvPr id="11" name="Rectangle: Rounded Corners 10">
            <a:extLst>
              <a:ext uri="{FF2B5EF4-FFF2-40B4-BE49-F238E27FC236}">
                <a16:creationId xmlns:a16="http://schemas.microsoft.com/office/drawing/2014/main" id="{0CA0C70B-A657-48DF-AA8B-EDFFDAA82794}"/>
              </a:ext>
            </a:extLst>
          </xdr:cNvPr>
          <xdr:cNvSpPr/>
        </xdr:nvSpPr>
        <xdr:spPr>
          <a:xfrm>
            <a:off x="125507" y="2707341"/>
            <a:ext cx="1201270" cy="609600"/>
          </a:xfrm>
          <a:prstGeom prst="roundRect">
            <a:avLst/>
          </a:prstGeom>
          <a:solidFill>
            <a:schemeClr val="accent6">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solidFill>
            </a:endParaRPr>
          </a:p>
        </xdr:txBody>
      </xdr:sp>
      <xdr:sp macro="" textlink="">
        <xdr:nvSpPr>
          <xdr:cNvPr id="12" name="TextBox 11">
            <a:extLst>
              <a:ext uri="{FF2B5EF4-FFF2-40B4-BE49-F238E27FC236}">
                <a16:creationId xmlns:a16="http://schemas.microsoft.com/office/drawing/2014/main" id="{D5A73CFC-873A-49F0-A2EB-473C1B3650E8}"/>
              </a:ext>
            </a:extLst>
          </xdr:cNvPr>
          <xdr:cNvSpPr txBox="1"/>
        </xdr:nvSpPr>
        <xdr:spPr>
          <a:xfrm>
            <a:off x="107575" y="2698374"/>
            <a:ext cx="1210236" cy="233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chemeClr val="accent3">
                    <a:lumMod val="50000"/>
                  </a:schemeClr>
                </a:solidFill>
                <a:latin typeface="+mn-lt"/>
                <a:ea typeface="+mn-ea"/>
                <a:cs typeface="+mn-cs"/>
              </a:rPr>
              <a:t>Seasonality</a:t>
            </a:r>
            <a:endParaRPr lang="en-US" sz="1050" b="1" i="0" u="none" strike="noStrike">
              <a:solidFill>
                <a:schemeClr val="accent3">
                  <a:lumMod val="50000"/>
                </a:schemeClr>
              </a:solidFill>
              <a:latin typeface="Aptos Narrow"/>
              <a:ea typeface="+mn-ea"/>
              <a:cs typeface="+mn-cs"/>
            </a:endParaRPr>
          </a:p>
        </xdr:txBody>
      </xdr:sp>
      <xdr:pic>
        <xdr:nvPicPr>
          <xdr:cNvPr id="25" name="Graphic 24" descr="Leaf with solid fill">
            <a:extLst>
              <a:ext uri="{FF2B5EF4-FFF2-40B4-BE49-F238E27FC236}">
                <a16:creationId xmlns:a16="http://schemas.microsoft.com/office/drawing/2014/main" id="{5EE55413-E3AC-48B0-B617-2829A2AAAC1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6165" y="2868707"/>
            <a:ext cx="421341" cy="421341"/>
          </a:xfrm>
          <a:prstGeom prst="rect">
            <a:avLst/>
          </a:prstGeom>
        </xdr:spPr>
      </xdr:pic>
    </xdr:grpSp>
    <xdr:clientData/>
  </xdr:twoCellAnchor>
  <xdr:twoCellAnchor>
    <xdr:from>
      <xdr:col>2</xdr:col>
      <xdr:colOff>251013</xdr:colOff>
      <xdr:row>19</xdr:row>
      <xdr:rowOff>125506</xdr:rowOff>
    </xdr:from>
    <xdr:to>
      <xdr:col>13</xdr:col>
      <xdr:colOff>242048</xdr:colOff>
      <xdr:row>32</xdr:row>
      <xdr:rowOff>62753</xdr:rowOff>
    </xdr:to>
    <xdr:graphicFrame macro="">
      <xdr:nvGraphicFramePr>
        <xdr:cNvPr id="43" name="Chart 42">
          <a:extLst>
            <a:ext uri="{FF2B5EF4-FFF2-40B4-BE49-F238E27FC236}">
              <a16:creationId xmlns:a16="http://schemas.microsoft.com/office/drawing/2014/main" id="{7988533E-FD40-4E41-A910-42A6B8A0B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331694</xdr:colOff>
      <xdr:row>19</xdr:row>
      <xdr:rowOff>134471</xdr:rowOff>
    </xdr:from>
    <xdr:to>
      <xdr:col>20</xdr:col>
      <xdr:colOff>564776</xdr:colOff>
      <xdr:row>32</xdr:row>
      <xdr:rowOff>71717</xdr:rowOff>
    </xdr:to>
    <xdr:graphicFrame macro="">
      <xdr:nvGraphicFramePr>
        <xdr:cNvPr id="44" name="Chart 43">
          <a:extLst>
            <a:ext uri="{FF2B5EF4-FFF2-40B4-BE49-F238E27FC236}">
              <a16:creationId xmlns:a16="http://schemas.microsoft.com/office/drawing/2014/main" id="{3385A4CD-244C-4DB9-824A-32F57FC61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251012</xdr:colOff>
      <xdr:row>5</xdr:row>
      <xdr:rowOff>143435</xdr:rowOff>
    </xdr:from>
    <xdr:to>
      <xdr:col>8</xdr:col>
      <xdr:colOff>53788</xdr:colOff>
      <xdr:row>19</xdr:row>
      <xdr:rowOff>44824</xdr:rowOff>
    </xdr:to>
    <xdr:graphicFrame macro="">
      <xdr:nvGraphicFramePr>
        <xdr:cNvPr id="45" name="Chart 44">
          <a:extLst>
            <a:ext uri="{FF2B5EF4-FFF2-40B4-BE49-F238E27FC236}">
              <a16:creationId xmlns:a16="http://schemas.microsoft.com/office/drawing/2014/main" id="{6EDE3894-5E84-4509-8075-7B03F8D76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116540</xdr:colOff>
      <xdr:row>5</xdr:row>
      <xdr:rowOff>152399</xdr:rowOff>
    </xdr:from>
    <xdr:to>
      <xdr:col>20</xdr:col>
      <xdr:colOff>564775</xdr:colOff>
      <xdr:row>19</xdr:row>
      <xdr:rowOff>35859</xdr:rowOff>
    </xdr:to>
    <xdr:graphicFrame macro="">
      <xdr:nvGraphicFramePr>
        <xdr:cNvPr id="37" name="Chart 36">
          <a:extLst>
            <a:ext uri="{FF2B5EF4-FFF2-40B4-BE49-F238E27FC236}">
              <a16:creationId xmlns:a16="http://schemas.microsoft.com/office/drawing/2014/main" id="{7BBDB379-367D-41D1-9FCD-015D9DC44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493059</xdr:colOff>
      <xdr:row>0</xdr:row>
      <xdr:rowOff>115207</xdr:rowOff>
    </xdr:from>
    <xdr:to>
      <xdr:col>20</xdr:col>
      <xdr:colOff>546847</xdr:colOff>
      <xdr:row>5</xdr:row>
      <xdr:rowOff>30160</xdr:rowOff>
    </xdr:to>
    <xdr:grpSp>
      <xdr:nvGrpSpPr>
        <xdr:cNvPr id="38" name="Group 37">
          <a:extLst>
            <a:ext uri="{FF2B5EF4-FFF2-40B4-BE49-F238E27FC236}">
              <a16:creationId xmlns:a16="http://schemas.microsoft.com/office/drawing/2014/main" id="{D8771F22-386C-4451-8DC6-2EBDB7FAE484}"/>
            </a:ext>
          </a:extLst>
        </xdr:cNvPr>
        <xdr:cNvGrpSpPr/>
      </xdr:nvGrpSpPr>
      <xdr:grpSpPr>
        <a:xfrm>
          <a:off x="7176005" y="115207"/>
          <a:ext cx="5521653" cy="841710"/>
          <a:chOff x="1498957" y="137160"/>
          <a:chExt cx="7470387" cy="800100"/>
        </a:xfrm>
      </xdr:grpSpPr>
      <xdr:sp macro="" textlink="">
        <xdr:nvSpPr>
          <xdr:cNvPr id="39" name="Rectangle: Rounded Corners 38">
            <a:extLst>
              <a:ext uri="{FF2B5EF4-FFF2-40B4-BE49-F238E27FC236}">
                <a16:creationId xmlns:a16="http://schemas.microsoft.com/office/drawing/2014/main" id="{E0DF385B-13F8-4FC3-4EB8-C838F7A7D4BE}"/>
              </a:ext>
            </a:extLst>
          </xdr:cNvPr>
          <xdr:cNvSpPr/>
        </xdr:nvSpPr>
        <xdr:spPr>
          <a:xfrm>
            <a:off x="1501140" y="14478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rgbClr val="002060"/>
                </a:solidFill>
              </a:rPr>
              <a:t>Total Expected Revenue</a:t>
            </a:r>
          </a:p>
        </xdr:txBody>
      </xdr:sp>
      <xdr:sp macro="" textlink="Sheet2!D5">
        <xdr:nvSpPr>
          <xdr:cNvPr id="40" name="TextBox 39">
            <a:extLst>
              <a:ext uri="{FF2B5EF4-FFF2-40B4-BE49-F238E27FC236}">
                <a16:creationId xmlns:a16="http://schemas.microsoft.com/office/drawing/2014/main" id="{6F786562-D010-9C9D-A55C-74F203ACFB81}"/>
              </a:ext>
            </a:extLst>
          </xdr:cNvPr>
          <xdr:cNvSpPr txBox="1"/>
        </xdr:nvSpPr>
        <xdr:spPr>
          <a:xfrm>
            <a:off x="1987966" y="417302"/>
            <a:ext cx="1735183"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253FF4-2568-4903-9FDA-BC9BCFC36FBE}" type="TxLink">
              <a:rPr lang="en-US" sz="1600" b="1" i="0" u="none" strike="noStrike">
                <a:solidFill>
                  <a:schemeClr val="tx2">
                    <a:lumMod val="75000"/>
                    <a:lumOff val="25000"/>
                  </a:schemeClr>
                </a:solidFill>
                <a:latin typeface="Aptos Narrow"/>
                <a:ea typeface="+mn-ea"/>
                <a:cs typeface="+mn-cs"/>
              </a:rPr>
              <a:pPr marL="0" indent="0" algn="ctr"/>
              <a:t> $11,336,104 </a:t>
            </a:fld>
            <a:endParaRPr lang="en-US" sz="1600" b="1" i="0" u="none" strike="noStrike">
              <a:solidFill>
                <a:schemeClr val="tx2">
                  <a:lumMod val="75000"/>
                  <a:lumOff val="25000"/>
                </a:schemeClr>
              </a:solidFill>
              <a:latin typeface="Aptos Narrow"/>
              <a:ea typeface="+mn-ea"/>
              <a:cs typeface="+mn-cs"/>
            </a:endParaRPr>
          </a:p>
        </xdr:txBody>
      </xdr:sp>
      <xdr:pic>
        <xdr:nvPicPr>
          <xdr:cNvPr id="41" name="Graphic 40" descr="Dollar with solid fill">
            <a:extLst>
              <a:ext uri="{FF2B5EF4-FFF2-40B4-BE49-F238E27FC236}">
                <a16:creationId xmlns:a16="http://schemas.microsoft.com/office/drawing/2014/main" id="{B97E03F5-B074-64A3-DB97-170DB157991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498957" y="439022"/>
            <a:ext cx="613472" cy="383273"/>
          </a:xfrm>
          <a:prstGeom prst="rect">
            <a:avLst/>
          </a:prstGeom>
        </xdr:spPr>
      </xdr:pic>
      <xdr:sp macro="" textlink="">
        <xdr:nvSpPr>
          <xdr:cNvPr id="46" name="Rectangle: Rounded Corners 45">
            <a:extLst>
              <a:ext uri="{FF2B5EF4-FFF2-40B4-BE49-F238E27FC236}">
                <a16:creationId xmlns:a16="http://schemas.microsoft.com/office/drawing/2014/main" id="{D93D705B-5A37-1631-1C3C-EA3049F442CD}"/>
              </a:ext>
            </a:extLst>
          </xdr:cNvPr>
          <xdr:cNvSpPr/>
        </xdr:nvSpPr>
        <xdr:spPr>
          <a:xfrm>
            <a:off x="6545580" y="13716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200" b="1">
                <a:solidFill>
                  <a:schemeClr val="accent2">
                    <a:lumMod val="50000"/>
                  </a:schemeClr>
                </a:solidFill>
                <a:latin typeface="+mn-lt"/>
                <a:ea typeface="+mn-ea"/>
                <a:cs typeface="+mn-cs"/>
              </a:rPr>
              <a:t>Total Lost Revenue</a:t>
            </a:r>
          </a:p>
        </xdr:txBody>
      </xdr:sp>
      <xdr:sp macro="" textlink="">
        <xdr:nvSpPr>
          <xdr:cNvPr id="47" name="Rectangle: Rounded Corners 46">
            <a:extLst>
              <a:ext uri="{FF2B5EF4-FFF2-40B4-BE49-F238E27FC236}">
                <a16:creationId xmlns:a16="http://schemas.microsoft.com/office/drawing/2014/main" id="{C688028B-58EA-C6C9-13B8-BCE1B7F1DF99}"/>
              </a:ext>
            </a:extLst>
          </xdr:cNvPr>
          <xdr:cNvSpPr/>
        </xdr:nvSpPr>
        <xdr:spPr>
          <a:xfrm>
            <a:off x="4023361" y="137160"/>
            <a:ext cx="2423160" cy="79248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r>
              <a:rPr lang="en-US" sz="1200" b="1">
                <a:solidFill>
                  <a:schemeClr val="accent6">
                    <a:lumMod val="50000"/>
                  </a:schemeClr>
                </a:solidFill>
                <a:latin typeface="+mn-lt"/>
                <a:ea typeface="+mn-ea"/>
                <a:cs typeface="+mn-cs"/>
              </a:rPr>
              <a:t>Total Actual Revenue</a:t>
            </a:r>
          </a:p>
        </xdr:txBody>
      </xdr:sp>
      <xdr:sp macro="" textlink="Sheet2!D3">
        <xdr:nvSpPr>
          <xdr:cNvPr id="48" name="TextBox 47">
            <a:extLst>
              <a:ext uri="{FF2B5EF4-FFF2-40B4-BE49-F238E27FC236}">
                <a16:creationId xmlns:a16="http://schemas.microsoft.com/office/drawing/2014/main" id="{AC14C024-DBAD-B57C-E1F0-402A6425782B}"/>
              </a:ext>
            </a:extLst>
          </xdr:cNvPr>
          <xdr:cNvSpPr txBox="1"/>
        </xdr:nvSpPr>
        <xdr:spPr>
          <a:xfrm>
            <a:off x="7107069" y="401246"/>
            <a:ext cx="186227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F8909C-95FA-4D7E-9A84-77AC127C6447}" type="TxLink">
              <a:rPr lang="en-US" sz="1600" b="1" i="0" u="none" strike="noStrike">
                <a:solidFill>
                  <a:schemeClr val="accent2">
                    <a:lumMod val="75000"/>
                  </a:schemeClr>
                </a:solidFill>
                <a:latin typeface="Aptos Narrow"/>
                <a:ea typeface="+mn-ea"/>
                <a:cs typeface="+mn-cs"/>
              </a:rPr>
              <a:pPr marL="0" indent="0" algn="ctr"/>
              <a:t> $4,293,921 </a:t>
            </a:fld>
            <a:endParaRPr lang="en-US" sz="1600" b="1" i="0" u="none" strike="noStrike">
              <a:solidFill>
                <a:schemeClr val="accent2">
                  <a:lumMod val="75000"/>
                </a:schemeClr>
              </a:solidFill>
              <a:latin typeface="Aptos Narrow"/>
              <a:ea typeface="+mn-ea"/>
              <a:cs typeface="+mn-cs"/>
            </a:endParaRPr>
          </a:p>
        </xdr:txBody>
      </xdr:sp>
      <xdr:sp macro="" textlink="Sheet2!D4">
        <xdr:nvSpPr>
          <xdr:cNvPr id="49" name="TextBox 48">
            <a:extLst>
              <a:ext uri="{FF2B5EF4-FFF2-40B4-BE49-F238E27FC236}">
                <a16:creationId xmlns:a16="http://schemas.microsoft.com/office/drawing/2014/main" id="{2C41EB54-C17A-B6C0-AD38-91C3AA70AE2E}"/>
              </a:ext>
            </a:extLst>
          </xdr:cNvPr>
          <xdr:cNvSpPr txBox="1"/>
        </xdr:nvSpPr>
        <xdr:spPr>
          <a:xfrm>
            <a:off x="4652351" y="396946"/>
            <a:ext cx="1790599"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69BA29-57B5-415B-A5D4-4B3F8C025954}" type="TxLink">
              <a:rPr lang="en-US" sz="1600" b="1" i="0" u="none" strike="noStrike">
                <a:solidFill>
                  <a:schemeClr val="accent6">
                    <a:lumMod val="75000"/>
                  </a:schemeClr>
                </a:solidFill>
                <a:latin typeface="Aptos Narrow"/>
                <a:ea typeface="+mn-ea"/>
                <a:cs typeface="+mn-cs"/>
              </a:rPr>
              <a:pPr marL="0" indent="0" algn="ctr"/>
              <a:t> $7,042,183 </a:t>
            </a:fld>
            <a:endParaRPr lang="en-US" sz="1600" b="1" i="0" u="none" strike="noStrike">
              <a:solidFill>
                <a:schemeClr val="accent6">
                  <a:lumMod val="75000"/>
                </a:schemeClr>
              </a:solidFill>
              <a:latin typeface="Aptos Narrow"/>
              <a:ea typeface="+mn-ea"/>
              <a:cs typeface="+mn-cs"/>
            </a:endParaRPr>
          </a:p>
        </xdr:txBody>
      </xdr:sp>
      <xdr:pic>
        <xdr:nvPicPr>
          <xdr:cNvPr id="50" name="Graphic 49" descr="Money with solid fill">
            <a:extLst>
              <a:ext uri="{FF2B5EF4-FFF2-40B4-BE49-F238E27FC236}">
                <a16:creationId xmlns:a16="http://schemas.microsoft.com/office/drawing/2014/main" id="{015D35B2-31D5-76AC-DA06-01224E23D62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4119522" y="394823"/>
            <a:ext cx="727813" cy="430360"/>
          </a:xfrm>
          <a:prstGeom prst="rect">
            <a:avLst/>
          </a:prstGeom>
        </xdr:spPr>
      </xdr:pic>
      <xdr:pic>
        <xdr:nvPicPr>
          <xdr:cNvPr id="51" name="Graphic 50" descr="Bar graph with downward trend with solid fill">
            <a:extLst>
              <a:ext uri="{FF2B5EF4-FFF2-40B4-BE49-F238E27FC236}">
                <a16:creationId xmlns:a16="http://schemas.microsoft.com/office/drawing/2014/main" id="{AFF1F332-26C6-257E-4914-4A69DF9DB55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6577763" y="212598"/>
            <a:ext cx="759702" cy="697430"/>
          </a:xfrm>
          <a:prstGeom prst="rect">
            <a:avLst/>
          </a:prstGeom>
        </xdr:spPr>
      </xdr:pic>
    </xdr:grpSp>
    <xdr:clientData/>
  </xdr:twoCellAnchor>
  <xdr:twoCellAnchor>
    <xdr:from>
      <xdr:col>8</xdr:col>
      <xdr:colOff>438823</xdr:colOff>
      <xdr:row>0</xdr:row>
      <xdr:rowOff>113403</xdr:rowOff>
    </xdr:from>
    <xdr:to>
      <xdr:col>11</xdr:col>
      <xdr:colOff>407087</xdr:colOff>
      <xdr:row>5</xdr:row>
      <xdr:rowOff>20628</xdr:rowOff>
    </xdr:to>
    <xdr:sp macro="" textlink="">
      <xdr:nvSpPr>
        <xdr:cNvPr id="52" name="Rectangle: Rounded Corners 51">
          <a:extLst>
            <a:ext uri="{FF2B5EF4-FFF2-40B4-BE49-F238E27FC236}">
              <a16:creationId xmlns:a16="http://schemas.microsoft.com/office/drawing/2014/main" id="{0DE385EC-559D-4A16-B913-727C3DCEDAF8}"/>
            </a:ext>
          </a:extLst>
        </xdr:cNvPr>
        <xdr:cNvSpPr/>
      </xdr:nvSpPr>
      <xdr:spPr>
        <a:xfrm>
          <a:off x="5315623" y="113403"/>
          <a:ext cx="1797064" cy="80369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solidFill>
              <a:srgbClr val="002060"/>
            </a:solidFill>
          </a:endParaRPr>
        </a:p>
      </xdr:txBody>
    </xdr:sp>
    <xdr:clientData/>
  </xdr:twoCellAnchor>
  <xdr:twoCellAnchor>
    <xdr:from>
      <xdr:col>8</xdr:col>
      <xdr:colOff>411930</xdr:colOff>
      <xdr:row>0</xdr:row>
      <xdr:rowOff>104438</xdr:rowOff>
    </xdr:from>
    <xdr:to>
      <xdr:col>11</xdr:col>
      <xdr:colOff>448236</xdr:colOff>
      <xdr:row>2</xdr:row>
      <xdr:rowOff>97305</xdr:rowOff>
    </xdr:to>
    <xdr:sp macro="" textlink="">
      <xdr:nvSpPr>
        <xdr:cNvPr id="55" name="TextBox 54">
          <a:extLst>
            <a:ext uri="{FF2B5EF4-FFF2-40B4-BE49-F238E27FC236}">
              <a16:creationId xmlns:a16="http://schemas.microsoft.com/office/drawing/2014/main" id="{D211EFF6-76B7-433A-A8B2-476659D75AF3}"/>
            </a:ext>
          </a:extLst>
        </xdr:cNvPr>
        <xdr:cNvSpPr txBox="1"/>
      </xdr:nvSpPr>
      <xdr:spPr>
        <a:xfrm>
          <a:off x="5288730" y="104438"/>
          <a:ext cx="1865106" cy="351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3">
                  <a:lumMod val="75000"/>
                </a:schemeClr>
              </a:solidFill>
            </a:rPr>
            <a:t>Number of Bookings</a:t>
          </a:r>
        </a:p>
      </xdr:txBody>
    </xdr:sp>
    <xdr:clientData/>
  </xdr:twoCellAnchor>
  <xdr:twoCellAnchor>
    <xdr:from>
      <xdr:col>8</xdr:col>
      <xdr:colOff>600188</xdr:colOff>
      <xdr:row>2</xdr:row>
      <xdr:rowOff>59615</xdr:rowOff>
    </xdr:from>
    <xdr:to>
      <xdr:col>11</xdr:col>
      <xdr:colOff>206189</xdr:colOff>
      <xdr:row>4</xdr:row>
      <xdr:rowOff>131856</xdr:rowOff>
    </xdr:to>
    <xdr:sp macro="" textlink="Sheet2!C505">
      <xdr:nvSpPr>
        <xdr:cNvPr id="56" name="TextBox 55">
          <a:extLst>
            <a:ext uri="{FF2B5EF4-FFF2-40B4-BE49-F238E27FC236}">
              <a16:creationId xmlns:a16="http://schemas.microsoft.com/office/drawing/2014/main" id="{D5D69217-DDC5-4847-BC6B-0969E99ACD8A}"/>
            </a:ext>
          </a:extLst>
        </xdr:cNvPr>
        <xdr:cNvSpPr txBox="1"/>
      </xdr:nvSpPr>
      <xdr:spPr>
        <a:xfrm>
          <a:off x="5476988" y="418203"/>
          <a:ext cx="1434801" cy="430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39D32D-DDA1-4412-95DF-CAB093472163}" type="TxLink">
            <a:rPr lang="en-US" sz="1600" b="1" i="0" u="none" strike="noStrike">
              <a:solidFill>
                <a:schemeClr val="accent6">
                  <a:lumMod val="50000"/>
                </a:schemeClr>
              </a:solidFill>
              <a:latin typeface="Aptos Narrow"/>
              <a:ea typeface="+mn-ea"/>
              <a:cs typeface="+mn-cs"/>
            </a:rPr>
            <a:pPr marL="0" indent="0" algn="ctr"/>
            <a:t> 36,238 </a:t>
          </a:fld>
          <a:endParaRPr lang="en-US" sz="1600" b="1" i="0" u="none" strike="noStrike">
            <a:solidFill>
              <a:schemeClr val="accent6">
                <a:lumMod val="50000"/>
              </a:schemeClr>
            </a:solidFill>
            <a:latin typeface="Aptos Narrow"/>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06481485" backgroundQuery="1" createdVersion="8" refreshedVersion="8" minRefreshableVersion="3" recordCount="0" supportSubquery="1" supportAdvancedDrill="1" xr:uid="{161F19D3-9359-450F-850D-7E915D5FF8AA}">
  <cacheSource type="external" connectionId="7"/>
  <cacheFields count="3">
    <cacheField name="[Dim_Channel_Type].[Channel_type].[Channel_type]" caption="Channel_type" numFmtId="0" hierarchy="2" level="1">
      <sharedItems count="5">
        <s v="Aviation"/>
        <s v="Complementary"/>
        <s v="Corporate"/>
        <s v="Offline"/>
        <s v="Online"/>
      </sharedItems>
    </cacheField>
    <cacheField name="[Measures].[Sum of Revenue]" caption="Sum of Revenue" numFmtId="0" hierarchy="4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0"/>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0" memberValueDatatype="20" unbalanced="0"/>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oneField="1">
      <fieldsUsage count="1">
        <fieldUsage x="1"/>
      </fieldsUsage>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07175924" backgroundQuery="1" createdVersion="8" refreshedVersion="8" minRefreshableVersion="3" recordCount="0" supportSubquery="1" supportAdvancedDrill="1" xr:uid="{36857DDE-7AE7-4E56-851E-661C70FD3176}">
  <cacheSource type="external" connectionId="7"/>
  <cacheFields count="3">
    <cacheField name="[Measures].[Sum of Revenue]" caption="Sum of Revenue" numFmtId="0" hierarchy="48" level="32767"/>
    <cacheField name="[Dim_Date].[MonthName].[MonthName]" caption="MonthName" numFmtId="0" hierarchy="8" level="1">
      <sharedItems count="12">
        <s v="January"/>
        <s v="February"/>
        <s v="March"/>
        <s v="April"/>
        <s v="May"/>
        <s v="June"/>
        <s v="July"/>
        <s v="August"/>
        <s v="September"/>
        <s v="October"/>
        <s v="November"/>
        <s v="December"/>
      </sharedItems>
    </cacheField>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0" memberValueDatatype="20" unbalanced="0"/>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oneField="1">
      <fieldsUsage count="1">
        <fieldUsage x="0"/>
      </fieldsUsage>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07986109" backgroundQuery="1" createdVersion="8" refreshedVersion="8" minRefreshableVersion="3" recordCount="0" supportSubquery="1" supportAdvancedDrill="1" xr:uid="{8909A315-7024-40F8-9853-A7608F65E737}">
  <cacheSource type="external" connectionId="7"/>
  <cacheFields count="4">
    <cacheField name="[Dim_Room_Type].[Room_type].[Room_type]" caption="Room_type" numFmtId="0" hierarchy="22" level="1">
      <sharedItems count="7">
        <s v="Room_Type 1"/>
        <s v="Room_Type 2"/>
        <s v="Room_Type 3"/>
        <s v="Room_Type 4"/>
        <s v="Room_Type 5"/>
        <s v="Room_Type 6"/>
        <s v="Room_Type 7"/>
      </sharedItems>
    </cacheField>
    <cacheField name="[Measures].[Average of avg_price_per_room]" caption="Average of avg_price_per_room" numFmtId="0" hierarchy="47" level="32767"/>
    <cacheField name="[Measures].[Sum of Revenue]" caption="Sum of Revenue" numFmtId="0" hierarchy="4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0"/>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0" memberValueDatatype="20" unbalanced="0"/>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oneField="1">
      <fieldsUsage count="1">
        <fieldUsage x="1"/>
      </fieldsUsage>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oneField="1">
      <fieldsUsage count="1">
        <fieldUsage x="2"/>
      </fieldsUsage>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08680556" backgroundQuery="1" createdVersion="8" refreshedVersion="8" minRefreshableVersion="3" recordCount="0" supportSubquery="1" supportAdvancedDrill="1" xr:uid="{975FDAE8-078C-4805-BE57-ACF4687765D5}">
  <cacheSource type="external" connectionId="7"/>
  <cacheFields count="3">
    <cacheField name="[Dim_Booking_status 1].[Booking_Status].[Booking_Status]" caption="Booking_Status" numFmtId="0" level="1">
      <sharedItems count="2">
        <s v="Canceled"/>
        <s v="Not_Canceled"/>
      </sharedItems>
    </cacheField>
    <cacheField name="[Measures].[Sum of Revenue]" caption="Sum of Revenue" numFmtId="0" hierarchy="4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2" memberValueDatatype="130" unbalanced="0">
      <fieldsUsage count="2">
        <fieldUsage x="-1"/>
        <fieldUsage x="0"/>
      </fieldsUsage>
    </cacheHierarchy>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0" memberValueDatatype="20" unbalanced="0"/>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oneField="1">
      <fieldsUsage count="1">
        <fieldUsage x="1"/>
      </fieldsUsage>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09375002" backgroundQuery="1" createdVersion="8" refreshedVersion="8" minRefreshableVersion="3" recordCount="0" supportSubquery="1" supportAdvancedDrill="1" xr:uid="{DDCAE74D-7528-401F-A95E-DCC7563B2712}">
  <cacheSource type="external" connectionId="7"/>
  <cacheFields count="3">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Measures].[Average of avg_price_per_room]" caption="Average of avg_price_per_room" numFmtId="0" hierarchy="47"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oneField="1">
      <fieldsUsage count="1">
        <fieldUsage x="1"/>
      </fieldsUsage>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0069441" backgroundQuery="1" createdVersion="8" refreshedVersion="8" minRefreshableVersion="3" recordCount="0" supportSubquery="1" supportAdvancedDrill="1" xr:uid="{2EDBAC61-EDA9-48C8-8997-A2BF92B44C7E}">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Booking_status 1].[Booking_Status].[Booking_Status]" caption="Booking_Status" numFmtId="0" level="1">
      <sharedItems count="2">
        <s v="Canceled"/>
        <s v="Not_Canceled"/>
      </sharedItems>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2" memberValueDatatype="130" unbalanced="0">
      <fieldsUsage count="2">
        <fieldUsage x="-1"/>
        <fieldUsage x="1"/>
      </fieldsUsage>
    </cacheHierarchy>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2"/>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0763888" backgroundQuery="1" createdVersion="8" refreshedVersion="8" minRefreshableVersion="3" recordCount="0" supportSubquery="1" supportAdvancedDrill="1" xr:uid="{0CDE738A-27FD-4F4D-A42D-52F8D5FDDAF0}">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Cancellation Rate ]" caption="Cancellation Rate " numFmtId="0" hierarchy="7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1"/>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2"/>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1458334" backgroundQuery="1" createdVersion="8" refreshedVersion="8" minRefreshableVersion="3" recordCount="0" supportSubquery="1" supportAdvancedDrill="1" xr:uid="{2AF1F3A6-DD36-41D2-85D7-5F3C89A80BD1}">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Cancellation Rate ]" caption="Cancellation Rate " numFmtId="0" hierarchy="7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1"/>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2"/>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2037035" backgroundQuery="1" createdVersion="8" refreshedVersion="8" minRefreshableVersion="3" recordCount="0" supportSubquery="1" supportAdvancedDrill="1" xr:uid="{9D123B94-A5D1-4CF9-83D3-BCBF6A8B3460}">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Measures].[Cancellation Rate ]" caption="Cancellation Rate " numFmtId="0" hierarchy="76" level="32767"/>
    <cacheField name="[Fact_Hotel_Reservations].[lead_time].[lead_time]" caption="lead_time" numFmtId="0" hierarchy="31" level="1">
      <sharedItems containsSemiMixedTypes="0" containsString="0" containsNumber="1" containsInteger="1" minValue="0" maxValue="443" count="352">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3"/>
        <n v="314"/>
        <n v="315"/>
        <n v="317"/>
        <n v="318"/>
        <n v="319"/>
        <n v="320"/>
        <n v="322"/>
        <n v="323"/>
        <n v="324"/>
        <n v="325"/>
        <n v="326"/>
        <n v="327"/>
        <n v="328"/>
        <n v="330"/>
        <n v="331"/>
        <n v="332"/>
        <n v="333"/>
        <n v="335"/>
        <n v="336"/>
        <n v="338"/>
        <n v="341"/>
        <n v="345"/>
        <n v="346"/>
        <n v="348"/>
        <n v="349"/>
        <n v="350"/>
        <n v="351"/>
        <n v="352"/>
        <n v="353"/>
        <n v="355"/>
        <n v="359"/>
        <n v="361"/>
        <n v="372"/>
        <n v="377"/>
        <n v="381"/>
        <n v="386"/>
        <n v="418"/>
        <n v="433"/>
        <n v="443"/>
      </sharedItems>
      <extLst>
        <ext xmlns:x15="http://schemas.microsoft.com/office/spreadsheetml/2010/11/main" uri="{4F2E5C28-24EA-4eb8-9CBF-B6C8F9C3D259}">
          <x15:cachedUniqueNames>
            <x15:cachedUniqueName index="0" name="[Fact_Hotel_Reservations].[lead_time].&amp;[0]"/>
            <x15:cachedUniqueName index="1" name="[Fact_Hotel_Reservations].[lead_time].&amp;[1]"/>
            <x15:cachedUniqueName index="2" name="[Fact_Hotel_Reservations].[lead_time].&amp;[2]"/>
            <x15:cachedUniqueName index="3" name="[Fact_Hotel_Reservations].[lead_time].&amp;[3]"/>
            <x15:cachedUniqueName index="4" name="[Fact_Hotel_Reservations].[lead_time].&amp;[4]"/>
            <x15:cachedUniqueName index="5" name="[Fact_Hotel_Reservations].[lead_time].&amp;[5]"/>
            <x15:cachedUniqueName index="6" name="[Fact_Hotel_Reservations].[lead_time].&amp;[6]"/>
            <x15:cachedUniqueName index="7" name="[Fact_Hotel_Reservations].[lead_time].&amp;[7]"/>
            <x15:cachedUniqueName index="8" name="[Fact_Hotel_Reservations].[lead_time].&amp;[8]"/>
            <x15:cachedUniqueName index="9" name="[Fact_Hotel_Reservations].[lead_time].&amp;[9]"/>
            <x15:cachedUniqueName index="10" name="[Fact_Hotel_Reservations].[lead_time].&amp;[10]"/>
            <x15:cachedUniqueName index="11" name="[Fact_Hotel_Reservations].[lead_time].&amp;[11]"/>
            <x15:cachedUniqueName index="12" name="[Fact_Hotel_Reservations].[lead_time].&amp;[12]"/>
            <x15:cachedUniqueName index="13" name="[Fact_Hotel_Reservations].[lead_time].&amp;[13]"/>
            <x15:cachedUniqueName index="14" name="[Fact_Hotel_Reservations].[lead_time].&amp;[14]"/>
            <x15:cachedUniqueName index="15" name="[Fact_Hotel_Reservations].[lead_time].&amp;[15]"/>
            <x15:cachedUniqueName index="16" name="[Fact_Hotel_Reservations].[lead_time].&amp;[16]"/>
            <x15:cachedUniqueName index="17" name="[Fact_Hotel_Reservations].[lead_time].&amp;[17]"/>
            <x15:cachedUniqueName index="18" name="[Fact_Hotel_Reservations].[lead_time].&amp;[18]"/>
            <x15:cachedUniqueName index="19" name="[Fact_Hotel_Reservations].[lead_time].&amp;[19]"/>
            <x15:cachedUniqueName index="20" name="[Fact_Hotel_Reservations].[lead_time].&amp;[20]"/>
            <x15:cachedUniqueName index="21" name="[Fact_Hotel_Reservations].[lead_time].&amp;[21]"/>
            <x15:cachedUniqueName index="22" name="[Fact_Hotel_Reservations].[lead_time].&amp;[22]"/>
            <x15:cachedUniqueName index="23" name="[Fact_Hotel_Reservations].[lead_time].&amp;[23]"/>
            <x15:cachedUniqueName index="24" name="[Fact_Hotel_Reservations].[lead_time].&amp;[24]"/>
            <x15:cachedUniqueName index="25" name="[Fact_Hotel_Reservations].[lead_time].&amp;[25]"/>
            <x15:cachedUniqueName index="26" name="[Fact_Hotel_Reservations].[lead_time].&amp;[26]"/>
            <x15:cachedUniqueName index="27" name="[Fact_Hotel_Reservations].[lead_time].&amp;[27]"/>
            <x15:cachedUniqueName index="28" name="[Fact_Hotel_Reservations].[lead_time].&amp;[28]"/>
            <x15:cachedUniqueName index="29" name="[Fact_Hotel_Reservations].[lead_time].&amp;[29]"/>
            <x15:cachedUniqueName index="30" name="[Fact_Hotel_Reservations].[lead_time].&amp;[30]"/>
            <x15:cachedUniqueName index="31" name="[Fact_Hotel_Reservations].[lead_time].&amp;[31]"/>
            <x15:cachedUniqueName index="32" name="[Fact_Hotel_Reservations].[lead_time].&amp;[32]"/>
            <x15:cachedUniqueName index="33" name="[Fact_Hotel_Reservations].[lead_time].&amp;[33]"/>
            <x15:cachedUniqueName index="34" name="[Fact_Hotel_Reservations].[lead_time].&amp;[34]"/>
            <x15:cachedUniqueName index="35" name="[Fact_Hotel_Reservations].[lead_time].&amp;[35]"/>
            <x15:cachedUniqueName index="36" name="[Fact_Hotel_Reservations].[lead_time].&amp;[36]"/>
            <x15:cachedUniqueName index="37" name="[Fact_Hotel_Reservations].[lead_time].&amp;[37]"/>
            <x15:cachedUniqueName index="38" name="[Fact_Hotel_Reservations].[lead_time].&amp;[38]"/>
            <x15:cachedUniqueName index="39" name="[Fact_Hotel_Reservations].[lead_time].&amp;[39]"/>
            <x15:cachedUniqueName index="40" name="[Fact_Hotel_Reservations].[lead_time].&amp;[40]"/>
            <x15:cachedUniqueName index="41" name="[Fact_Hotel_Reservations].[lead_time].&amp;[41]"/>
            <x15:cachedUniqueName index="42" name="[Fact_Hotel_Reservations].[lead_time].&amp;[42]"/>
            <x15:cachedUniqueName index="43" name="[Fact_Hotel_Reservations].[lead_time].&amp;[43]"/>
            <x15:cachedUniqueName index="44" name="[Fact_Hotel_Reservations].[lead_time].&amp;[44]"/>
            <x15:cachedUniqueName index="45" name="[Fact_Hotel_Reservations].[lead_time].&amp;[45]"/>
            <x15:cachedUniqueName index="46" name="[Fact_Hotel_Reservations].[lead_time].&amp;[46]"/>
            <x15:cachedUniqueName index="47" name="[Fact_Hotel_Reservations].[lead_time].&amp;[47]"/>
            <x15:cachedUniqueName index="48" name="[Fact_Hotel_Reservations].[lead_time].&amp;[48]"/>
            <x15:cachedUniqueName index="49" name="[Fact_Hotel_Reservations].[lead_time].&amp;[49]"/>
            <x15:cachedUniqueName index="50" name="[Fact_Hotel_Reservations].[lead_time].&amp;[50]"/>
            <x15:cachedUniqueName index="51" name="[Fact_Hotel_Reservations].[lead_time].&amp;[51]"/>
            <x15:cachedUniqueName index="52" name="[Fact_Hotel_Reservations].[lead_time].&amp;[52]"/>
            <x15:cachedUniqueName index="53" name="[Fact_Hotel_Reservations].[lead_time].&amp;[53]"/>
            <x15:cachedUniqueName index="54" name="[Fact_Hotel_Reservations].[lead_time].&amp;[54]"/>
            <x15:cachedUniqueName index="55" name="[Fact_Hotel_Reservations].[lead_time].&amp;[55]"/>
            <x15:cachedUniqueName index="56" name="[Fact_Hotel_Reservations].[lead_time].&amp;[56]"/>
            <x15:cachedUniqueName index="57" name="[Fact_Hotel_Reservations].[lead_time].&amp;[57]"/>
            <x15:cachedUniqueName index="58" name="[Fact_Hotel_Reservations].[lead_time].&amp;[58]"/>
            <x15:cachedUniqueName index="59" name="[Fact_Hotel_Reservations].[lead_time].&amp;[59]"/>
            <x15:cachedUniqueName index="60" name="[Fact_Hotel_Reservations].[lead_time].&amp;[60]"/>
            <x15:cachedUniqueName index="61" name="[Fact_Hotel_Reservations].[lead_time].&amp;[61]"/>
            <x15:cachedUniqueName index="62" name="[Fact_Hotel_Reservations].[lead_time].&amp;[62]"/>
            <x15:cachedUniqueName index="63" name="[Fact_Hotel_Reservations].[lead_time].&amp;[63]"/>
            <x15:cachedUniqueName index="64" name="[Fact_Hotel_Reservations].[lead_time].&amp;[64]"/>
            <x15:cachedUniqueName index="65" name="[Fact_Hotel_Reservations].[lead_time].&amp;[65]"/>
            <x15:cachedUniqueName index="66" name="[Fact_Hotel_Reservations].[lead_time].&amp;[66]"/>
            <x15:cachedUniqueName index="67" name="[Fact_Hotel_Reservations].[lead_time].&amp;[67]"/>
            <x15:cachedUniqueName index="68" name="[Fact_Hotel_Reservations].[lead_time].&amp;[68]"/>
            <x15:cachedUniqueName index="69" name="[Fact_Hotel_Reservations].[lead_time].&amp;[69]"/>
            <x15:cachedUniqueName index="70" name="[Fact_Hotel_Reservations].[lead_time].&amp;[70]"/>
            <x15:cachedUniqueName index="71" name="[Fact_Hotel_Reservations].[lead_time].&amp;[71]"/>
            <x15:cachedUniqueName index="72" name="[Fact_Hotel_Reservations].[lead_time].&amp;[72]"/>
            <x15:cachedUniqueName index="73" name="[Fact_Hotel_Reservations].[lead_time].&amp;[73]"/>
            <x15:cachedUniqueName index="74" name="[Fact_Hotel_Reservations].[lead_time].&amp;[74]"/>
            <x15:cachedUniqueName index="75" name="[Fact_Hotel_Reservations].[lead_time].&amp;[75]"/>
            <x15:cachedUniqueName index="76" name="[Fact_Hotel_Reservations].[lead_time].&amp;[76]"/>
            <x15:cachedUniqueName index="77" name="[Fact_Hotel_Reservations].[lead_time].&amp;[77]"/>
            <x15:cachedUniqueName index="78" name="[Fact_Hotel_Reservations].[lead_time].&amp;[78]"/>
            <x15:cachedUniqueName index="79" name="[Fact_Hotel_Reservations].[lead_time].&amp;[79]"/>
            <x15:cachedUniqueName index="80" name="[Fact_Hotel_Reservations].[lead_time].&amp;[80]"/>
            <x15:cachedUniqueName index="81" name="[Fact_Hotel_Reservations].[lead_time].&amp;[81]"/>
            <x15:cachedUniqueName index="82" name="[Fact_Hotel_Reservations].[lead_time].&amp;[82]"/>
            <x15:cachedUniqueName index="83" name="[Fact_Hotel_Reservations].[lead_time].&amp;[83]"/>
            <x15:cachedUniqueName index="84" name="[Fact_Hotel_Reservations].[lead_time].&amp;[84]"/>
            <x15:cachedUniqueName index="85" name="[Fact_Hotel_Reservations].[lead_time].&amp;[85]"/>
            <x15:cachedUniqueName index="86" name="[Fact_Hotel_Reservations].[lead_time].&amp;[86]"/>
            <x15:cachedUniqueName index="87" name="[Fact_Hotel_Reservations].[lead_time].&amp;[87]"/>
            <x15:cachedUniqueName index="88" name="[Fact_Hotel_Reservations].[lead_time].&amp;[88]"/>
            <x15:cachedUniqueName index="89" name="[Fact_Hotel_Reservations].[lead_time].&amp;[89]"/>
            <x15:cachedUniqueName index="90" name="[Fact_Hotel_Reservations].[lead_time].&amp;[90]"/>
            <x15:cachedUniqueName index="91" name="[Fact_Hotel_Reservations].[lead_time].&amp;[91]"/>
            <x15:cachedUniqueName index="92" name="[Fact_Hotel_Reservations].[lead_time].&amp;[92]"/>
            <x15:cachedUniqueName index="93" name="[Fact_Hotel_Reservations].[lead_time].&amp;[93]"/>
            <x15:cachedUniqueName index="94" name="[Fact_Hotel_Reservations].[lead_time].&amp;[94]"/>
            <x15:cachedUniqueName index="95" name="[Fact_Hotel_Reservations].[lead_time].&amp;[95]"/>
            <x15:cachedUniqueName index="96" name="[Fact_Hotel_Reservations].[lead_time].&amp;[96]"/>
            <x15:cachedUniqueName index="97" name="[Fact_Hotel_Reservations].[lead_time].&amp;[97]"/>
            <x15:cachedUniqueName index="98" name="[Fact_Hotel_Reservations].[lead_time].&amp;[98]"/>
            <x15:cachedUniqueName index="99" name="[Fact_Hotel_Reservations].[lead_time].&amp;[99]"/>
            <x15:cachedUniqueName index="100" name="[Fact_Hotel_Reservations].[lead_time].&amp;[100]"/>
            <x15:cachedUniqueName index="101" name="[Fact_Hotel_Reservations].[lead_time].&amp;[101]"/>
            <x15:cachedUniqueName index="102" name="[Fact_Hotel_Reservations].[lead_time].&amp;[102]"/>
            <x15:cachedUniqueName index="103" name="[Fact_Hotel_Reservations].[lead_time].&amp;[103]"/>
            <x15:cachedUniqueName index="104" name="[Fact_Hotel_Reservations].[lead_time].&amp;[104]"/>
            <x15:cachedUniqueName index="105" name="[Fact_Hotel_Reservations].[lead_time].&amp;[105]"/>
            <x15:cachedUniqueName index="106" name="[Fact_Hotel_Reservations].[lead_time].&amp;[106]"/>
            <x15:cachedUniqueName index="107" name="[Fact_Hotel_Reservations].[lead_time].&amp;[107]"/>
            <x15:cachedUniqueName index="108" name="[Fact_Hotel_Reservations].[lead_time].&amp;[108]"/>
            <x15:cachedUniqueName index="109" name="[Fact_Hotel_Reservations].[lead_time].&amp;[109]"/>
            <x15:cachedUniqueName index="110" name="[Fact_Hotel_Reservations].[lead_time].&amp;[110]"/>
            <x15:cachedUniqueName index="111" name="[Fact_Hotel_Reservations].[lead_time].&amp;[111]"/>
            <x15:cachedUniqueName index="112" name="[Fact_Hotel_Reservations].[lead_time].&amp;[112]"/>
            <x15:cachedUniqueName index="113" name="[Fact_Hotel_Reservations].[lead_time].&amp;[113]"/>
            <x15:cachedUniqueName index="114" name="[Fact_Hotel_Reservations].[lead_time].&amp;[114]"/>
            <x15:cachedUniqueName index="115" name="[Fact_Hotel_Reservations].[lead_time].&amp;[115]"/>
            <x15:cachedUniqueName index="116" name="[Fact_Hotel_Reservations].[lead_time].&amp;[116]"/>
            <x15:cachedUniqueName index="117" name="[Fact_Hotel_Reservations].[lead_time].&amp;[117]"/>
            <x15:cachedUniqueName index="118" name="[Fact_Hotel_Reservations].[lead_time].&amp;[118]"/>
            <x15:cachedUniqueName index="119" name="[Fact_Hotel_Reservations].[lead_time].&amp;[119]"/>
            <x15:cachedUniqueName index="120" name="[Fact_Hotel_Reservations].[lead_time].&amp;[120]"/>
            <x15:cachedUniqueName index="121" name="[Fact_Hotel_Reservations].[lead_time].&amp;[121]"/>
            <x15:cachedUniqueName index="122" name="[Fact_Hotel_Reservations].[lead_time].&amp;[122]"/>
            <x15:cachedUniqueName index="123" name="[Fact_Hotel_Reservations].[lead_time].&amp;[123]"/>
            <x15:cachedUniqueName index="124" name="[Fact_Hotel_Reservations].[lead_time].&amp;[124]"/>
            <x15:cachedUniqueName index="125" name="[Fact_Hotel_Reservations].[lead_time].&amp;[125]"/>
            <x15:cachedUniqueName index="126" name="[Fact_Hotel_Reservations].[lead_time].&amp;[126]"/>
            <x15:cachedUniqueName index="127" name="[Fact_Hotel_Reservations].[lead_time].&amp;[127]"/>
            <x15:cachedUniqueName index="128" name="[Fact_Hotel_Reservations].[lead_time].&amp;[128]"/>
            <x15:cachedUniqueName index="129" name="[Fact_Hotel_Reservations].[lead_time].&amp;[129]"/>
            <x15:cachedUniqueName index="130" name="[Fact_Hotel_Reservations].[lead_time].&amp;[130]"/>
            <x15:cachedUniqueName index="131" name="[Fact_Hotel_Reservations].[lead_time].&amp;[131]"/>
            <x15:cachedUniqueName index="132" name="[Fact_Hotel_Reservations].[lead_time].&amp;[132]"/>
            <x15:cachedUniqueName index="133" name="[Fact_Hotel_Reservations].[lead_time].&amp;[133]"/>
            <x15:cachedUniqueName index="134" name="[Fact_Hotel_Reservations].[lead_time].&amp;[134]"/>
            <x15:cachedUniqueName index="135" name="[Fact_Hotel_Reservations].[lead_time].&amp;[135]"/>
            <x15:cachedUniqueName index="136" name="[Fact_Hotel_Reservations].[lead_time].&amp;[136]"/>
            <x15:cachedUniqueName index="137" name="[Fact_Hotel_Reservations].[lead_time].&amp;[137]"/>
            <x15:cachedUniqueName index="138" name="[Fact_Hotel_Reservations].[lead_time].&amp;[138]"/>
            <x15:cachedUniqueName index="139" name="[Fact_Hotel_Reservations].[lead_time].&amp;[139]"/>
            <x15:cachedUniqueName index="140" name="[Fact_Hotel_Reservations].[lead_time].&amp;[140]"/>
            <x15:cachedUniqueName index="141" name="[Fact_Hotel_Reservations].[lead_time].&amp;[141]"/>
            <x15:cachedUniqueName index="142" name="[Fact_Hotel_Reservations].[lead_time].&amp;[142]"/>
            <x15:cachedUniqueName index="143" name="[Fact_Hotel_Reservations].[lead_time].&amp;[143]"/>
            <x15:cachedUniqueName index="144" name="[Fact_Hotel_Reservations].[lead_time].&amp;[144]"/>
            <x15:cachedUniqueName index="145" name="[Fact_Hotel_Reservations].[lead_time].&amp;[145]"/>
            <x15:cachedUniqueName index="146" name="[Fact_Hotel_Reservations].[lead_time].&amp;[146]"/>
            <x15:cachedUniqueName index="147" name="[Fact_Hotel_Reservations].[lead_time].&amp;[147]"/>
            <x15:cachedUniqueName index="148" name="[Fact_Hotel_Reservations].[lead_time].&amp;[148]"/>
            <x15:cachedUniqueName index="149" name="[Fact_Hotel_Reservations].[lead_time].&amp;[149]"/>
            <x15:cachedUniqueName index="150" name="[Fact_Hotel_Reservations].[lead_time].&amp;[150]"/>
            <x15:cachedUniqueName index="151" name="[Fact_Hotel_Reservations].[lead_time].&amp;[151]"/>
            <x15:cachedUniqueName index="152" name="[Fact_Hotel_Reservations].[lead_time].&amp;[152]"/>
            <x15:cachedUniqueName index="153" name="[Fact_Hotel_Reservations].[lead_time].&amp;[153]"/>
            <x15:cachedUniqueName index="154" name="[Fact_Hotel_Reservations].[lead_time].&amp;[154]"/>
            <x15:cachedUniqueName index="155" name="[Fact_Hotel_Reservations].[lead_time].&amp;[155]"/>
            <x15:cachedUniqueName index="156" name="[Fact_Hotel_Reservations].[lead_time].&amp;[156]"/>
            <x15:cachedUniqueName index="157" name="[Fact_Hotel_Reservations].[lead_time].&amp;[157]"/>
            <x15:cachedUniqueName index="158" name="[Fact_Hotel_Reservations].[lead_time].&amp;[158]"/>
            <x15:cachedUniqueName index="159" name="[Fact_Hotel_Reservations].[lead_time].&amp;[159]"/>
            <x15:cachedUniqueName index="160" name="[Fact_Hotel_Reservations].[lead_time].&amp;[160]"/>
            <x15:cachedUniqueName index="161" name="[Fact_Hotel_Reservations].[lead_time].&amp;[161]"/>
            <x15:cachedUniqueName index="162" name="[Fact_Hotel_Reservations].[lead_time].&amp;[162]"/>
            <x15:cachedUniqueName index="163" name="[Fact_Hotel_Reservations].[lead_time].&amp;[163]"/>
            <x15:cachedUniqueName index="164" name="[Fact_Hotel_Reservations].[lead_time].&amp;[164]"/>
            <x15:cachedUniqueName index="165" name="[Fact_Hotel_Reservations].[lead_time].&amp;[165]"/>
            <x15:cachedUniqueName index="166" name="[Fact_Hotel_Reservations].[lead_time].&amp;[166]"/>
            <x15:cachedUniqueName index="167" name="[Fact_Hotel_Reservations].[lead_time].&amp;[167]"/>
            <x15:cachedUniqueName index="168" name="[Fact_Hotel_Reservations].[lead_time].&amp;[168]"/>
            <x15:cachedUniqueName index="169" name="[Fact_Hotel_Reservations].[lead_time].&amp;[169]"/>
            <x15:cachedUniqueName index="170" name="[Fact_Hotel_Reservations].[lead_time].&amp;[170]"/>
            <x15:cachedUniqueName index="171" name="[Fact_Hotel_Reservations].[lead_time].&amp;[171]"/>
            <x15:cachedUniqueName index="172" name="[Fact_Hotel_Reservations].[lead_time].&amp;[172]"/>
            <x15:cachedUniqueName index="173" name="[Fact_Hotel_Reservations].[lead_time].&amp;[173]"/>
            <x15:cachedUniqueName index="174" name="[Fact_Hotel_Reservations].[lead_time].&amp;[174]"/>
            <x15:cachedUniqueName index="175" name="[Fact_Hotel_Reservations].[lead_time].&amp;[175]"/>
            <x15:cachedUniqueName index="176" name="[Fact_Hotel_Reservations].[lead_time].&amp;[176]"/>
            <x15:cachedUniqueName index="177" name="[Fact_Hotel_Reservations].[lead_time].&amp;[177]"/>
            <x15:cachedUniqueName index="178" name="[Fact_Hotel_Reservations].[lead_time].&amp;[178]"/>
            <x15:cachedUniqueName index="179" name="[Fact_Hotel_Reservations].[lead_time].&amp;[179]"/>
            <x15:cachedUniqueName index="180" name="[Fact_Hotel_Reservations].[lead_time].&amp;[180]"/>
            <x15:cachedUniqueName index="181" name="[Fact_Hotel_Reservations].[lead_time].&amp;[181]"/>
            <x15:cachedUniqueName index="182" name="[Fact_Hotel_Reservations].[lead_time].&amp;[182]"/>
            <x15:cachedUniqueName index="183" name="[Fact_Hotel_Reservations].[lead_time].&amp;[183]"/>
            <x15:cachedUniqueName index="184" name="[Fact_Hotel_Reservations].[lead_time].&amp;[184]"/>
            <x15:cachedUniqueName index="185" name="[Fact_Hotel_Reservations].[lead_time].&amp;[185]"/>
            <x15:cachedUniqueName index="186" name="[Fact_Hotel_Reservations].[lead_time].&amp;[186]"/>
            <x15:cachedUniqueName index="187" name="[Fact_Hotel_Reservations].[lead_time].&amp;[187]"/>
            <x15:cachedUniqueName index="188" name="[Fact_Hotel_Reservations].[lead_time].&amp;[188]"/>
            <x15:cachedUniqueName index="189" name="[Fact_Hotel_Reservations].[lead_time].&amp;[189]"/>
            <x15:cachedUniqueName index="190" name="[Fact_Hotel_Reservations].[lead_time].&amp;[190]"/>
            <x15:cachedUniqueName index="191" name="[Fact_Hotel_Reservations].[lead_time].&amp;[191]"/>
            <x15:cachedUniqueName index="192" name="[Fact_Hotel_Reservations].[lead_time].&amp;[192]"/>
            <x15:cachedUniqueName index="193" name="[Fact_Hotel_Reservations].[lead_time].&amp;[193]"/>
            <x15:cachedUniqueName index="194" name="[Fact_Hotel_Reservations].[lead_time].&amp;[194]"/>
            <x15:cachedUniqueName index="195" name="[Fact_Hotel_Reservations].[lead_time].&amp;[195]"/>
            <x15:cachedUniqueName index="196" name="[Fact_Hotel_Reservations].[lead_time].&amp;[196]"/>
            <x15:cachedUniqueName index="197" name="[Fact_Hotel_Reservations].[lead_time].&amp;[197]"/>
            <x15:cachedUniqueName index="198" name="[Fact_Hotel_Reservations].[lead_time].&amp;[198]"/>
            <x15:cachedUniqueName index="199" name="[Fact_Hotel_Reservations].[lead_time].&amp;[199]"/>
            <x15:cachedUniqueName index="200" name="[Fact_Hotel_Reservations].[lead_time].&amp;[200]"/>
            <x15:cachedUniqueName index="201" name="[Fact_Hotel_Reservations].[lead_time].&amp;[201]"/>
            <x15:cachedUniqueName index="202" name="[Fact_Hotel_Reservations].[lead_time].&amp;[202]"/>
            <x15:cachedUniqueName index="203" name="[Fact_Hotel_Reservations].[lead_time].&amp;[203]"/>
            <x15:cachedUniqueName index="204" name="[Fact_Hotel_Reservations].[lead_time].&amp;[204]"/>
            <x15:cachedUniqueName index="205" name="[Fact_Hotel_Reservations].[lead_time].&amp;[205]"/>
            <x15:cachedUniqueName index="206" name="[Fact_Hotel_Reservations].[lead_time].&amp;[206]"/>
            <x15:cachedUniqueName index="207" name="[Fact_Hotel_Reservations].[lead_time].&amp;[207]"/>
            <x15:cachedUniqueName index="208" name="[Fact_Hotel_Reservations].[lead_time].&amp;[208]"/>
            <x15:cachedUniqueName index="209" name="[Fact_Hotel_Reservations].[lead_time].&amp;[209]"/>
            <x15:cachedUniqueName index="210" name="[Fact_Hotel_Reservations].[lead_time].&amp;[210]"/>
            <x15:cachedUniqueName index="211" name="[Fact_Hotel_Reservations].[lead_time].&amp;[211]"/>
            <x15:cachedUniqueName index="212" name="[Fact_Hotel_Reservations].[lead_time].&amp;[212]"/>
            <x15:cachedUniqueName index="213" name="[Fact_Hotel_Reservations].[lead_time].&amp;[213]"/>
            <x15:cachedUniqueName index="214" name="[Fact_Hotel_Reservations].[lead_time].&amp;[214]"/>
            <x15:cachedUniqueName index="215" name="[Fact_Hotel_Reservations].[lead_time].&amp;[215]"/>
            <x15:cachedUniqueName index="216" name="[Fact_Hotel_Reservations].[lead_time].&amp;[216]"/>
            <x15:cachedUniqueName index="217" name="[Fact_Hotel_Reservations].[lead_time].&amp;[217]"/>
            <x15:cachedUniqueName index="218" name="[Fact_Hotel_Reservations].[lead_time].&amp;[218]"/>
            <x15:cachedUniqueName index="219" name="[Fact_Hotel_Reservations].[lead_time].&amp;[219]"/>
            <x15:cachedUniqueName index="220" name="[Fact_Hotel_Reservations].[lead_time].&amp;[220]"/>
            <x15:cachedUniqueName index="221" name="[Fact_Hotel_Reservations].[lead_time].&amp;[221]"/>
            <x15:cachedUniqueName index="222" name="[Fact_Hotel_Reservations].[lead_time].&amp;[222]"/>
            <x15:cachedUniqueName index="223" name="[Fact_Hotel_Reservations].[lead_time].&amp;[223]"/>
            <x15:cachedUniqueName index="224" name="[Fact_Hotel_Reservations].[lead_time].&amp;[224]"/>
            <x15:cachedUniqueName index="225" name="[Fact_Hotel_Reservations].[lead_time].&amp;[225]"/>
            <x15:cachedUniqueName index="226" name="[Fact_Hotel_Reservations].[lead_time].&amp;[226]"/>
            <x15:cachedUniqueName index="227" name="[Fact_Hotel_Reservations].[lead_time].&amp;[227]"/>
            <x15:cachedUniqueName index="228" name="[Fact_Hotel_Reservations].[lead_time].&amp;[228]"/>
            <x15:cachedUniqueName index="229" name="[Fact_Hotel_Reservations].[lead_time].&amp;[229]"/>
            <x15:cachedUniqueName index="230" name="[Fact_Hotel_Reservations].[lead_time].&amp;[230]"/>
            <x15:cachedUniqueName index="231" name="[Fact_Hotel_Reservations].[lead_time].&amp;[231]"/>
            <x15:cachedUniqueName index="232" name="[Fact_Hotel_Reservations].[lead_time].&amp;[232]"/>
            <x15:cachedUniqueName index="233" name="[Fact_Hotel_Reservations].[lead_time].&amp;[233]"/>
            <x15:cachedUniqueName index="234" name="[Fact_Hotel_Reservations].[lead_time].&amp;[234]"/>
            <x15:cachedUniqueName index="235" name="[Fact_Hotel_Reservations].[lead_time].&amp;[235]"/>
            <x15:cachedUniqueName index="236" name="[Fact_Hotel_Reservations].[lead_time].&amp;[236]"/>
            <x15:cachedUniqueName index="237" name="[Fact_Hotel_Reservations].[lead_time].&amp;[237]"/>
            <x15:cachedUniqueName index="238" name="[Fact_Hotel_Reservations].[lead_time].&amp;[238]"/>
            <x15:cachedUniqueName index="239" name="[Fact_Hotel_Reservations].[lead_time].&amp;[239]"/>
            <x15:cachedUniqueName index="240" name="[Fact_Hotel_Reservations].[lead_time].&amp;[240]"/>
            <x15:cachedUniqueName index="241" name="[Fact_Hotel_Reservations].[lead_time].&amp;[241]"/>
            <x15:cachedUniqueName index="242" name="[Fact_Hotel_Reservations].[lead_time].&amp;[242]"/>
            <x15:cachedUniqueName index="243" name="[Fact_Hotel_Reservations].[lead_time].&amp;[243]"/>
            <x15:cachedUniqueName index="244" name="[Fact_Hotel_Reservations].[lead_time].&amp;[244]"/>
            <x15:cachedUniqueName index="245" name="[Fact_Hotel_Reservations].[lead_time].&amp;[245]"/>
            <x15:cachedUniqueName index="246" name="[Fact_Hotel_Reservations].[lead_time].&amp;[246]"/>
            <x15:cachedUniqueName index="247" name="[Fact_Hotel_Reservations].[lead_time].&amp;[247]"/>
            <x15:cachedUniqueName index="248" name="[Fact_Hotel_Reservations].[lead_time].&amp;[248]"/>
            <x15:cachedUniqueName index="249" name="[Fact_Hotel_Reservations].[lead_time].&amp;[249]"/>
            <x15:cachedUniqueName index="250" name="[Fact_Hotel_Reservations].[lead_time].&amp;[250]"/>
            <x15:cachedUniqueName index="251" name="[Fact_Hotel_Reservations].[lead_time].&amp;[251]"/>
            <x15:cachedUniqueName index="252" name="[Fact_Hotel_Reservations].[lead_time].&amp;[252]"/>
            <x15:cachedUniqueName index="253" name="[Fact_Hotel_Reservations].[lead_time].&amp;[253]"/>
            <x15:cachedUniqueName index="254" name="[Fact_Hotel_Reservations].[lead_time].&amp;[254]"/>
            <x15:cachedUniqueName index="255" name="[Fact_Hotel_Reservations].[lead_time].&amp;[255]"/>
            <x15:cachedUniqueName index="256" name="[Fact_Hotel_Reservations].[lead_time].&amp;[256]"/>
            <x15:cachedUniqueName index="257" name="[Fact_Hotel_Reservations].[lead_time].&amp;[257]"/>
            <x15:cachedUniqueName index="258" name="[Fact_Hotel_Reservations].[lead_time].&amp;[258]"/>
            <x15:cachedUniqueName index="259" name="[Fact_Hotel_Reservations].[lead_time].&amp;[259]"/>
            <x15:cachedUniqueName index="260" name="[Fact_Hotel_Reservations].[lead_time].&amp;[260]"/>
            <x15:cachedUniqueName index="261" name="[Fact_Hotel_Reservations].[lead_time].&amp;[261]"/>
            <x15:cachedUniqueName index="262" name="[Fact_Hotel_Reservations].[lead_time].&amp;[262]"/>
            <x15:cachedUniqueName index="263" name="[Fact_Hotel_Reservations].[lead_time].&amp;[263]"/>
            <x15:cachedUniqueName index="264" name="[Fact_Hotel_Reservations].[lead_time].&amp;[264]"/>
            <x15:cachedUniqueName index="265" name="[Fact_Hotel_Reservations].[lead_time].&amp;[265]"/>
            <x15:cachedUniqueName index="266" name="[Fact_Hotel_Reservations].[lead_time].&amp;[266]"/>
            <x15:cachedUniqueName index="267" name="[Fact_Hotel_Reservations].[lead_time].&amp;[267]"/>
            <x15:cachedUniqueName index="268" name="[Fact_Hotel_Reservations].[lead_time].&amp;[268]"/>
            <x15:cachedUniqueName index="269" name="[Fact_Hotel_Reservations].[lead_time].&amp;[269]"/>
            <x15:cachedUniqueName index="270" name="[Fact_Hotel_Reservations].[lead_time].&amp;[270]"/>
            <x15:cachedUniqueName index="271" name="[Fact_Hotel_Reservations].[lead_time].&amp;[271]"/>
            <x15:cachedUniqueName index="272" name="[Fact_Hotel_Reservations].[lead_time].&amp;[272]"/>
            <x15:cachedUniqueName index="273" name="[Fact_Hotel_Reservations].[lead_time].&amp;[273]"/>
            <x15:cachedUniqueName index="274" name="[Fact_Hotel_Reservations].[lead_time].&amp;[274]"/>
            <x15:cachedUniqueName index="275" name="[Fact_Hotel_Reservations].[lead_time].&amp;[275]"/>
            <x15:cachedUniqueName index="276" name="[Fact_Hotel_Reservations].[lead_time].&amp;[276]"/>
            <x15:cachedUniqueName index="277" name="[Fact_Hotel_Reservations].[lead_time].&amp;[277]"/>
            <x15:cachedUniqueName index="278" name="[Fact_Hotel_Reservations].[lead_time].&amp;[278]"/>
            <x15:cachedUniqueName index="279" name="[Fact_Hotel_Reservations].[lead_time].&amp;[279]"/>
            <x15:cachedUniqueName index="280" name="[Fact_Hotel_Reservations].[lead_time].&amp;[280]"/>
            <x15:cachedUniqueName index="281" name="[Fact_Hotel_Reservations].[lead_time].&amp;[281]"/>
            <x15:cachedUniqueName index="282" name="[Fact_Hotel_Reservations].[lead_time].&amp;[282]"/>
            <x15:cachedUniqueName index="283" name="[Fact_Hotel_Reservations].[lead_time].&amp;[283]"/>
            <x15:cachedUniqueName index="284" name="[Fact_Hotel_Reservations].[lead_time].&amp;[284]"/>
            <x15:cachedUniqueName index="285" name="[Fact_Hotel_Reservations].[lead_time].&amp;[285]"/>
            <x15:cachedUniqueName index="286" name="[Fact_Hotel_Reservations].[lead_time].&amp;[286]"/>
            <x15:cachedUniqueName index="287" name="[Fact_Hotel_Reservations].[lead_time].&amp;[287]"/>
            <x15:cachedUniqueName index="288" name="[Fact_Hotel_Reservations].[lead_time].&amp;[288]"/>
            <x15:cachedUniqueName index="289" name="[Fact_Hotel_Reservations].[lead_time].&amp;[289]"/>
            <x15:cachedUniqueName index="290" name="[Fact_Hotel_Reservations].[lead_time].&amp;[290]"/>
            <x15:cachedUniqueName index="291" name="[Fact_Hotel_Reservations].[lead_time].&amp;[291]"/>
            <x15:cachedUniqueName index="292" name="[Fact_Hotel_Reservations].[lead_time].&amp;[292]"/>
            <x15:cachedUniqueName index="293" name="[Fact_Hotel_Reservations].[lead_time].&amp;[293]"/>
            <x15:cachedUniqueName index="294" name="[Fact_Hotel_Reservations].[lead_time].&amp;[294]"/>
            <x15:cachedUniqueName index="295" name="[Fact_Hotel_Reservations].[lead_time].&amp;[295]"/>
            <x15:cachedUniqueName index="296" name="[Fact_Hotel_Reservations].[lead_time].&amp;[296]"/>
            <x15:cachedUniqueName index="297" name="[Fact_Hotel_Reservations].[lead_time].&amp;[297]"/>
            <x15:cachedUniqueName index="298" name="[Fact_Hotel_Reservations].[lead_time].&amp;[298]"/>
            <x15:cachedUniqueName index="299" name="[Fact_Hotel_Reservations].[lead_time].&amp;[299]"/>
            <x15:cachedUniqueName index="300" name="[Fact_Hotel_Reservations].[lead_time].&amp;[300]"/>
            <x15:cachedUniqueName index="301" name="[Fact_Hotel_Reservations].[lead_time].&amp;[301]"/>
            <x15:cachedUniqueName index="302" name="[Fact_Hotel_Reservations].[lead_time].&amp;[302]"/>
            <x15:cachedUniqueName index="303" name="[Fact_Hotel_Reservations].[lead_time].&amp;[303]"/>
            <x15:cachedUniqueName index="304" name="[Fact_Hotel_Reservations].[lead_time].&amp;[304]"/>
            <x15:cachedUniqueName index="305" name="[Fact_Hotel_Reservations].[lead_time].&amp;[305]"/>
            <x15:cachedUniqueName index="306" name="[Fact_Hotel_Reservations].[lead_time].&amp;[306]"/>
            <x15:cachedUniqueName index="307" name="[Fact_Hotel_Reservations].[lead_time].&amp;[307]"/>
            <x15:cachedUniqueName index="308" name="[Fact_Hotel_Reservations].[lead_time].&amp;[308]"/>
            <x15:cachedUniqueName index="309" name="[Fact_Hotel_Reservations].[lead_time].&amp;[309]"/>
            <x15:cachedUniqueName index="310" name="[Fact_Hotel_Reservations].[lead_time].&amp;[310]"/>
            <x15:cachedUniqueName index="311" name="[Fact_Hotel_Reservations].[lead_time].&amp;[311]"/>
            <x15:cachedUniqueName index="312" name="[Fact_Hotel_Reservations].[lead_time].&amp;[313]"/>
            <x15:cachedUniqueName index="313" name="[Fact_Hotel_Reservations].[lead_time].&amp;[314]"/>
            <x15:cachedUniqueName index="314" name="[Fact_Hotel_Reservations].[lead_time].&amp;[315]"/>
            <x15:cachedUniqueName index="315" name="[Fact_Hotel_Reservations].[lead_time].&amp;[317]"/>
            <x15:cachedUniqueName index="316" name="[Fact_Hotel_Reservations].[lead_time].&amp;[318]"/>
            <x15:cachedUniqueName index="317" name="[Fact_Hotel_Reservations].[lead_time].&amp;[319]"/>
            <x15:cachedUniqueName index="318" name="[Fact_Hotel_Reservations].[lead_time].&amp;[320]"/>
            <x15:cachedUniqueName index="319" name="[Fact_Hotel_Reservations].[lead_time].&amp;[322]"/>
            <x15:cachedUniqueName index="320" name="[Fact_Hotel_Reservations].[lead_time].&amp;[323]"/>
            <x15:cachedUniqueName index="321" name="[Fact_Hotel_Reservations].[lead_time].&amp;[324]"/>
            <x15:cachedUniqueName index="322" name="[Fact_Hotel_Reservations].[lead_time].&amp;[325]"/>
            <x15:cachedUniqueName index="323" name="[Fact_Hotel_Reservations].[lead_time].&amp;[326]"/>
            <x15:cachedUniqueName index="324" name="[Fact_Hotel_Reservations].[lead_time].&amp;[327]"/>
            <x15:cachedUniqueName index="325" name="[Fact_Hotel_Reservations].[lead_time].&amp;[328]"/>
            <x15:cachedUniqueName index="326" name="[Fact_Hotel_Reservations].[lead_time].&amp;[330]"/>
            <x15:cachedUniqueName index="327" name="[Fact_Hotel_Reservations].[lead_time].&amp;[331]"/>
            <x15:cachedUniqueName index="328" name="[Fact_Hotel_Reservations].[lead_time].&amp;[332]"/>
            <x15:cachedUniqueName index="329" name="[Fact_Hotel_Reservations].[lead_time].&amp;[333]"/>
            <x15:cachedUniqueName index="330" name="[Fact_Hotel_Reservations].[lead_time].&amp;[335]"/>
            <x15:cachedUniqueName index="331" name="[Fact_Hotel_Reservations].[lead_time].&amp;[336]"/>
            <x15:cachedUniqueName index="332" name="[Fact_Hotel_Reservations].[lead_time].&amp;[338]"/>
            <x15:cachedUniqueName index="333" name="[Fact_Hotel_Reservations].[lead_time].&amp;[341]"/>
            <x15:cachedUniqueName index="334" name="[Fact_Hotel_Reservations].[lead_time].&amp;[345]"/>
            <x15:cachedUniqueName index="335" name="[Fact_Hotel_Reservations].[lead_time].&amp;[346]"/>
            <x15:cachedUniqueName index="336" name="[Fact_Hotel_Reservations].[lead_time].&amp;[348]"/>
            <x15:cachedUniqueName index="337" name="[Fact_Hotel_Reservations].[lead_time].&amp;[349]"/>
            <x15:cachedUniqueName index="338" name="[Fact_Hotel_Reservations].[lead_time].&amp;[350]"/>
            <x15:cachedUniqueName index="339" name="[Fact_Hotel_Reservations].[lead_time].&amp;[351]"/>
            <x15:cachedUniqueName index="340" name="[Fact_Hotel_Reservations].[lead_time].&amp;[352]"/>
            <x15:cachedUniqueName index="341" name="[Fact_Hotel_Reservations].[lead_time].&amp;[353]"/>
            <x15:cachedUniqueName index="342" name="[Fact_Hotel_Reservations].[lead_time].&amp;[355]"/>
            <x15:cachedUniqueName index="343" name="[Fact_Hotel_Reservations].[lead_time].&amp;[359]"/>
            <x15:cachedUniqueName index="344" name="[Fact_Hotel_Reservations].[lead_time].&amp;[361]"/>
            <x15:cachedUniqueName index="345" name="[Fact_Hotel_Reservations].[lead_time].&amp;[372]"/>
            <x15:cachedUniqueName index="346" name="[Fact_Hotel_Reservations].[lead_time].&amp;[377]"/>
            <x15:cachedUniqueName index="347" name="[Fact_Hotel_Reservations].[lead_time].&amp;[381]"/>
            <x15:cachedUniqueName index="348" name="[Fact_Hotel_Reservations].[lead_time].&amp;[386]"/>
            <x15:cachedUniqueName index="349" name="[Fact_Hotel_Reservations].[lead_time].&amp;[418]"/>
            <x15:cachedUniqueName index="350" name="[Fact_Hotel_Reservations].[lead_time].&amp;[433]"/>
            <x15:cachedUniqueName index="351" name="[Fact_Hotel_Reservations].[lead_time].&amp;[443]"/>
          </x15:cachedUniqueNames>
        </ext>
      </extLst>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2" memberValueDatatype="20" unbalanced="0">
      <fieldsUsage count="2">
        <fieldUsage x="-1"/>
        <fieldUsage x="2"/>
      </fieldsUsage>
    </cacheHierarchy>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1"/>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2731481" backgroundQuery="1" createdVersion="8" refreshedVersion="8" minRefreshableVersion="3" recordCount="0" supportSubquery="1" supportAdvancedDrill="1" xr:uid="{CFA4223A-6B26-4241-8BCE-51C8D8BACA3F}">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Measures].[Cancellation Rate ]" caption="Cancellation Rate " numFmtId="0" hierarchy="76" level="32767"/>
    <cacheField name="[Fact_Hotel_Reservations].[Special_requests].[Special_requests]" caption="Special_requests" numFmtId="0" hierarchy="36" level="1">
      <sharedItems containsSemiMixedTypes="0" containsString="0" containsNumber="1" containsInteger="1" minValue="0" maxValue="2" count="3">
        <n v="0"/>
        <n v="1"/>
        <n v="2"/>
      </sharedItems>
      <extLst>
        <ext xmlns:x15="http://schemas.microsoft.com/office/spreadsheetml/2010/11/main" uri="{4F2E5C28-24EA-4eb8-9CBF-B6C8F9C3D259}">
          <x15:cachedUniqueNames>
            <x15:cachedUniqueName index="0" name="[Fact_Hotel_Reservations].[Special_requests].&amp;[0]"/>
            <x15:cachedUniqueName index="1" name="[Fact_Hotel_Reservations].[Special_requests].&amp;[1]"/>
            <x15:cachedUniqueName index="2" name="[Fact_Hotel_Reservations].[Special_requests].&amp;[2]"/>
          </x15:cachedUniqueNames>
        </ext>
      </extLst>
    </cacheField>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2" memberValueDatatype="20" unbalanced="0">
      <fieldsUsage count="2">
        <fieldUsage x="-1"/>
        <fieldUsage x="2"/>
      </fieldsUsage>
    </cacheHierarchy>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1"/>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3425928" backgroundQuery="1" createdVersion="8" refreshedVersion="8" minRefreshableVersion="3" recordCount="0" supportSubquery="1" supportAdvancedDrill="1" xr:uid="{CFF1095E-E69B-467C-9BFC-08C336E957CE}">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Measures].[Cancellation Rate ]" caption="Cancellation Rate " numFmtId="0" hierarchy="76" level="32767"/>
    <cacheField name="[Dim_Meal_Plan].[Meal_plan].[Meal_plan]" caption="Meal_plan" numFmtId="0" hierarchy="20" level="1">
      <sharedItems count="4">
        <s v="Meal Plan 1"/>
        <s v="Meal Plan 2"/>
        <s v="Meal Plan 3"/>
        <s v="Not Selected"/>
      </sharedItems>
    </cacheField>
    <cacheField name="[Dim_Channel_Type].[Channel_type].[Channel_type]" caption="Channel_type" numFmtId="0" hierarchy="2" level="1">
      <sharedItems count="4">
        <s v="Aviation"/>
        <s v="Corporate"/>
        <s v="Offline"/>
        <s v="Online"/>
      </sharedItems>
    </cacheField>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2" memberValueDatatype="130" unbalanced="0">
      <fieldsUsage count="2">
        <fieldUsage x="-1"/>
        <fieldUsage x="2"/>
      </fieldsUsage>
    </cacheHierarchy>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1"/>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4120367" backgroundQuery="1" createdVersion="8" refreshedVersion="8" minRefreshableVersion="3" recordCount="0" supportSubquery="1" supportAdvancedDrill="1" xr:uid="{E4CB3906-75F1-4A9F-BFF8-CDCF97A3B780}">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Previous_cancellations].[Previous_cancellations]" caption="Previous_cancellations" numFmtId="0" hierarchy="33" level="1">
      <sharedItems containsSemiMixedTypes="0" containsString="0" containsNumber="1" containsInteger="1" minValue="0" maxValue="13" count="9">
        <n v="0"/>
        <n v="1"/>
        <n v="2"/>
        <n v="3"/>
        <n v="4"/>
        <n v="5"/>
        <n v="6"/>
        <n v="11"/>
        <n v="13"/>
      </sharedItems>
      <extLst>
        <ext xmlns:x15="http://schemas.microsoft.com/office/spreadsheetml/2010/11/main" uri="{4F2E5C28-24EA-4eb8-9CBF-B6C8F9C3D259}">
          <x15:cachedUniqueNames>
            <x15:cachedUniqueName index="0" name="[Fact_Hotel_Reservations].[Previous_cancellations].&amp;[0]"/>
            <x15:cachedUniqueName index="1" name="[Fact_Hotel_Reservations].[Previous_cancellations].&amp;[1]"/>
            <x15:cachedUniqueName index="2" name="[Fact_Hotel_Reservations].[Previous_cancellations].&amp;[2]"/>
            <x15:cachedUniqueName index="3" name="[Fact_Hotel_Reservations].[Previous_cancellations].&amp;[3]"/>
            <x15:cachedUniqueName index="4" name="[Fact_Hotel_Reservations].[Previous_cancellations].&amp;[4]"/>
            <x15:cachedUniqueName index="5" name="[Fact_Hotel_Reservations].[Previous_cancellations].&amp;[5]"/>
            <x15:cachedUniqueName index="6" name="[Fact_Hotel_Reservations].[Previous_cancellations].&amp;[6]"/>
            <x15:cachedUniqueName index="7" name="[Fact_Hotel_Reservations].[Previous_cancellations].&amp;[11]"/>
            <x15:cachedUniqueName index="8" name="[Fact_Hotel_Reservations].[Previous_cancellations].&amp;[13]"/>
          </x15:cachedUniqueNames>
        </ext>
      </extLst>
    </cacheField>
    <cacheField name="[Dim_Booking_status 1].[Booking_Status].[Booking_Status]" caption="Booking_Status" numFmtId="0" level="1">
      <sharedItems count="2">
        <s v="Canceled"/>
        <s v="Not_Canceled"/>
      </sharedItems>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2" memberValueDatatype="130" unbalanced="0">
      <fieldsUsage count="2">
        <fieldUsage x="-1"/>
        <fieldUsage x="2"/>
      </fieldsUsage>
    </cacheHierarchy>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2" memberValueDatatype="20" unbalanced="0">
      <fieldsUsage count="2">
        <fieldUsage x="-1"/>
        <fieldUsage x="1"/>
      </fieldsUsage>
    </cacheHierarchy>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4814814" backgroundQuery="1" createdVersion="8" refreshedVersion="8" minRefreshableVersion="3" recordCount="0" supportSubquery="1" supportAdvancedDrill="1" xr:uid="{86F39616-1DB9-4FE6-9334-C830BF582D74}">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Cancellation Rate ]" caption="Cancellation Rate " numFmtId="0" hierarchy="76" level="32767"/>
    <cacheField name="[Dim_Date].[Date (Month)].[Date (Month)]" caption="Date (Month)" numFmtId="0" hierarchy="18" level="1">
      <sharedItems count="12">
        <s v="Jan"/>
        <s v="Feb"/>
        <s v="Mar"/>
        <s v="Apr"/>
        <s v="May"/>
        <s v="Jun"/>
        <s v="Jul"/>
        <s v="Aug"/>
        <s v="Sep"/>
        <s v="Oct"/>
        <s v="Nov"/>
        <s v="Dec"/>
      </sharedItems>
    </cacheField>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3"/>
      </fieldsUsage>
    </cacheHierarchy>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1"/>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2"/>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5277776" backgroundQuery="1" createdVersion="8" refreshedVersion="8" minRefreshableVersion="3" recordCount="0" supportSubquery="1" supportAdvancedDrill="1" xr:uid="{4707A220-88D2-40A1-89BD-F5408127A71A}">
  <cacheSource type="external" connectionId="7"/>
  <cacheFields count="3">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Measures].[Average of Previous_cancellations]" caption="Average of Previous_cancellations" numFmtId="0" hierarchy="65"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2"/>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oneField="1">
      <fieldsUsage count="1">
        <fieldUsage x="1"/>
      </fieldsUsage>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5856483" backgroundQuery="1" createdVersion="8" refreshedVersion="8" minRefreshableVersion="3" recordCount="0" supportSubquery="1" supportAdvancedDrill="1" xr:uid="{C40BF471-F739-47D9-8C4E-94FCA9FF5537}">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Count of Booking_ID]" caption="Count of Booking_ID" numFmtId="0" hierarchy="58" level="32767"/>
    <cacheField name="[Measures].[Avg Leanth of Stay]" caption="Avg Leanth of Stay" numFmtId="0" hierarchy="80"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1"/>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2"/>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oneField="1">
      <fieldsUsage count="1">
        <fieldUsage x="3"/>
      </fieldsUsage>
    </cacheHierarchy>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6435184" backgroundQuery="1" createdVersion="8" refreshedVersion="8" minRefreshableVersion="3" recordCount="0" supportSubquery="1" supportAdvancedDrill="1" xr:uid="{BC872807-4233-4B3E-9885-7646EAFDF443}">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Count of Booking_ID]" caption="Count of Booking_ID" numFmtId="0" hierarchy="58" level="32767"/>
    <cacheField name="[Dim_Meal_Plan].[Meal_plan].[Meal_plan]" caption="Meal_plan" numFmtId="0" hierarchy="20" level="1">
      <sharedItems count="4">
        <s v="Meal Plan 1"/>
        <s v="Meal Plan 2"/>
        <s v="Meal Plan 3"/>
        <s v="Not Selected"/>
      </sharedItems>
    </cacheField>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2" memberValueDatatype="130" unbalanced="0">
      <fieldsUsage count="2">
        <fieldUsage x="-1"/>
        <fieldUsage x="3"/>
      </fieldsUsage>
    </cacheHierarchy>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1"/>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2"/>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712963" backgroundQuery="1" createdVersion="8" refreshedVersion="8" minRefreshableVersion="3" recordCount="0" supportSubquery="1" supportAdvancedDrill="1" xr:uid="{BDC90BFE-6095-41F2-B34E-424FA08CC3B0}">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Measures].[Sum of Previous_cancellations]" caption="Sum of Previous_cancellations" numFmtId="0" hierarchy="64"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oneField="1">
      <fieldsUsage count="1">
        <fieldUsage x="2"/>
      </fieldsUsage>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7824077" backgroundQuery="1" createdVersion="8" refreshedVersion="8" minRefreshableVersion="3" recordCount="0" supportSubquery="1" supportAdvancedDrill="1" xr:uid="{6B9C1E2F-6C85-46A9-8370-E1449B3200EC}">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Special_requests].[Special_requests]" caption="Special_requests" numFmtId="0" hierarchy="36"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Fact_Hotel_Reservations].[Special_requests].&amp;[0]"/>
            <x15:cachedUniqueName index="1" name="[Fact_Hotel_Reservations].[Special_requests].&amp;[1]"/>
            <x15:cachedUniqueName index="2" name="[Fact_Hotel_Reservations].[Special_requests].&amp;[2]"/>
            <x15:cachedUniqueName index="3" name="[Fact_Hotel_Reservations].[Special_requests].&amp;[3]"/>
            <x15:cachedUniqueName index="4" name="[Fact_Hotel_Reservations].[Special_requests].&amp;[4]"/>
            <x15:cachedUniqueName index="5" name="[Fact_Hotel_Reservations].[Special_requests].&amp;[5]"/>
          </x15:cachedUniqueNames>
        </ext>
      </extLst>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2" memberValueDatatype="20" unbalanced="0">
      <fieldsUsage count="2">
        <fieldUsage x="-1"/>
        <fieldUsage x="2"/>
      </fieldsUsage>
    </cacheHierarchy>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8634262" backgroundQuery="1" createdVersion="8" refreshedVersion="8" minRefreshableVersion="3" recordCount="0" supportSubquery="1" supportAdvancedDrill="1" xr:uid="{0D8A3E45-EB9F-404D-9CE0-EE8278F46C35}">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Leanth of Stay]" caption="Leanth of Stay" numFmtId="0" hierarchy="77"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2"/>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oneField="1">
      <fieldsUsage count="1">
        <fieldUsage x="3"/>
      </fieldsUsage>
    </cacheHierarchy>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9097224" backgroundQuery="1" createdVersion="8" refreshedVersion="8" minRefreshableVersion="3" recordCount="0" supportSubquery="1" supportAdvancedDrill="1" xr:uid="{65789436-23F6-4C54-AF58-54B5F73EACCD}">
  <cacheSource type="external" connectionId="7"/>
  <cacheFields count="11">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Dim_Room_Type].[Room_type].[Room_type]" caption="Room_type" numFmtId="0" hierarchy="22" level="1">
      <sharedItems count="7">
        <s v="Room_Type 1"/>
        <s v="Room_Type 2"/>
        <s v="Room_Type 3"/>
        <s v="Room_Type 4"/>
        <s v="Room_Type 5"/>
        <s v="Room_Type 6"/>
        <s v="Room_Type 7"/>
      </sharedItems>
    </cacheField>
    <cacheField name="[Measures].[Sum of Weekend_nights]" caption="Sum of Weekend_nights" numFmtId="0" hierarchy="45" level="32767"/>
    <cacheField name="[Measures].[Sum of Week_nights]" caption="Sum of Week_nights" numFmtId="0" hierarchy="46" level="32767"/>
    <cacheField name="[Measures].[Leanth of Stay]" caption="Leanth of Stay" numFmtId="0" hierarchy="77" level="32767"/>
    <cacheField name="[Measures].[Avg Week Nights]" caption="Avg Week Nights" numFmtId="0" hierarchy="78" level="32767"/>
    <cacheField name="[Measures].[Avg Weekend Nights]" caption="Avg Weekend Nights" numFmtId="0" hierarchy="79" level="32767"/>
    <cacheField name="[Measures].[Avg Leanth of Stay]" caption="Avg Leanth of Stay" numFmtId="0" hierarchy="80" level="32767"/>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10"/>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2"/>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oneField="1">
      <fieldsUsage count="1">
        <fieldUsage x="3"/>
      </fieldsUsage>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oneField="1">
      <fieldsUsage count="1">
        <fieldUsage x="4"/>
      </fieldsUsage>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9"/>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oneField="1">
      <fieldsUsage count="1">
        <fieldUsage x="5"/>
      </fieldsUsage>
    </cacheHierarchy>
    <cacheHierarchy uniqueName="[Measures].[Avg Week Nights]" caption="Avg Week Nights" measure="1" displayFolder="" measureGroup="Fact_Hotel_Reservations" count="0" oneField="1">
      <fieldsUsage count="1">
        <fieldUsage x="6"/>
      </fieldsUsage>
    </cacheHierarchy>
    <cacheHierarchy uniqueName="[Measures].[Avg Weekend Nights]" caption="Avg Weekend Nights" measure="1" displayFolder="" measureGroup="Fact_Hotel_Reservations" count="0" oneField="1">
      <fieldsUsage count="1">
        <fieldUsage x="7"/>
      </fieldsUsage>
    </cacheHierarchy>
    <cacheHierarchy uniqueName="[Measures].[Avg Leanth of Stay]" caption="Avg Leanth of Stay" measure="1" displayFolder="" measureGroup="Fact_Hotel_Reservations" count="0" oneField="1">
      <fieldsUsage count="1">
        <fieldUsage x="8"/>
      </fieldsUsage>
    </cacheHierarchy>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19675925" backgroundQuery="1" createdVersion="8" refreshedVersion="8" minRefreshableVersion="3" recordCount="0" supportSubquery="1" supportAdvancedDrill="1" xr:uid="{178318C1-9B18-4767-9EA6-CDE478F716B8}">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0023148" backgroundQuery="1" createdVersion="8" refreshedVersion="8" minRefreshableVersion="3" recordCount="0" supportSubquery="1" supportAdvancedDrill="1" xr:uid="{041B0F9B-98CB-409E-AFCB-2FF2322E1042}">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Average of lead_time]" caption="Average of lead_time" numFmtId="0" hierarchy="70"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oneField="1">
      <fieldsUsage count="1">
        <fieldUsage x="3"/>
      </fieldsUsage>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0717594" backgroundQuery="1" createdVersion="8" refreshedVersion="8" minRefreshableVersion="3" recordCount="0" supportSubquery="1" supportAdvancedDrill="1" xr:uid="{BEB2DECD-1BD1-41BE-870B-5F11E716C7E3}">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5">
        <s v="Aviation"/>
        <s v="Complementary"/>
        <s v="Corporate"/>
        <s v="Offline"/>
        <s v="Online"/>
      </sharedItems>
    </cacheField>
    <cacheField name="[Measures].[Average of lead_time]" caption="Average of lead_time" numFmtId="0" hierarchy="70"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oneField="1">
      <fieldsUsage count="1">
        <fieldUsage x="4"/>
      </fieldsUsage>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152778" backgroundQuery="1" createdVersion="8" refreshedVersion="8" minRefreshableVersion="3" recordCount="0" supportSubquery="1" supportAdvancedDrill="1" xr:uid="{2F694A86-BB61-4F0D-91AA-574F96E11D27}">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5">
        <s v="Aviation"/>
        <s v="Complementary"/>
        <s v="Corporate"/>
        <s v="Offline"/>
        <s v="Online"/>
      </sharedItems>
    </cacheField>
    <cacheField name="[Measures].[Average of lead_time]" caption="Average of lead_time" numFmtId="0" hierarchy="70"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oneField="1">
      <fieldsUsage count="1">
        <fieldUsage x="4"/>
      </fieldsUsage>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1990741" backgroundQuery="1" createdVersion="8" refreshedVersion="8" minRefreshableVersion="3" recordCount="0" supportSubquery="1" supportAdvancedDrill="1" xr:uid="{05BB564D-EB94-41DF-9D9C-C017F5F08CFB}">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5">
        <s v="Aviation"/>
        <s v="Complementary"/>
        <s v="Corporate"/>
        <s v="Offline"/>
        <s v="Online"/>
      </sharedItems>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4"/>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2569442" backgroundQuery="1" createdVersion="8" refreshedVersion="8" minRefreshableVersion="3" recordCount="0" supportSubquery="1" supportAdvancedDrill="1" xr:uid="{819D0F15-F8DB-4F00-8638-86A31D25F857}">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4">
        <s v="Aviation"/>
        <s v="Corporate"/>
        <s v="Offline"/>
        <s v="Online"/>
      </sharedItems>
    </cacheField>
    <cacheField name="[Measures].[Cancellation Rate ]" caption="Cancellation Rate " numFmtId="0" hierarchy="7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4"/>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3263888" backgroundQuery="1" createdVersion="8" refreshedVersion="8" minRefreshableVersion="3" recordCount="0" supportSubquery="1" supportAdvancedDrill="1" xr:uid="{AEEE4519-D92B-4EB8-9FE2-EB3FA1FE9358}">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5">
        <s v="Aviation"/>
        <s v="Complementary"/>
        <s v="Corporate"/>
        <s v="Offline"/>
        <s v="Online"/>
      </sharedItems>
    </cacheField>
    <cacheField name="[Measures].[Average of avg_price_per_room]" caption="Average of avg_price_per_room" numFmtId="0" hierarchy="47"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oneField="1">
      <fieldsUsage count="1">
        <fieldUsage x="4"/>
      </fieldsUsage>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4074074" backgroundQuery="1" createdVersion="8" refreshedVersion="8" minRefreshableVersion="3" recordCount="0" supportSubquery="1" supportAdvancedDrill="1" xr:uid="{5AC951F6-5D32-419F-84B3-8CAEC79204ED}">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Dim_Room_Type].[Room_type].[Room_type]" caption="Room_type" numFmtId="0" hierarchy="22" level="1">
      <sharedItems count="6">
        <s v="Room_Type 1"/>
        <s v="Room_Type 2"/>
        <s v="Room_Type 4"/>
        <s v="Room_Type 5"/>
        <s v="Room_Type 6"/>
        <s v="Room_Type 7"/>
      </sharedItems>
    </cacheField>
    <cacheField name="[Measures].[Repeated Gust %]" caption="Repeated Gust %" numFmtId="0" hierarchy="82"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4"/>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2" memberValueDatatype="130" unbalanced="0">
      <fieldsUsage count="2">
        <fieldUsage x="-1"/>
        <fieldUsage x="2"/>
      </fieldsUsage>
    </cacheHierarchy>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oneField="1">
      <fieldsUsage count="1">
        <fieldUsage x="3"/>
      </fieldsUsage>
    </cacheHierarchy>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476852" backgroundQuery="1" createdVersion="8" refreshedVersion="8" minRefreshableVersion="3" recordCount="0" supportSubquery="1" supportAdvancedDrill="1" xr:uid="{EBDFFAB1-3A9A-4F3E-939A-A109E8CCBB8B}">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Channel_Type].[Channel_type].[Channel_type]" caption="Channel_type" numFmtId="0" hierarchy="2" level="1">
      <sharedItems count="5">
        <s v="Aviation"/>
        <s v="Complementary"/>
        <s v="Corporate"/>
        <s v="Offline"/>
        <s v="Online"/>
      </sharedItems>
    </cacheField>
    <cacheField name="[Measures].[Repeated Gust %]" caption="Repeated Gust %" numFmtId="0" hierarchy="82"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2" memberValueDatatype="130" unbalanced="0">
      <fieldsUsage count="2">
        <fieldUsage x="-1"/>
        <fieldUsage x="3"/>
      </fieldsUsage>
    </cacheHierarchy>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oneField="1">
      <fieldsUsage count="1">
        <fieldUsage x="4"/>
      </fieldsUsage>
    </cacheHierarchy>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5231482" backgroundQuery="1" createdVersion="8" refreshedVersion="8" minRefreshableVersion="3" recordCount="0" supportSubquery="1" supportAdvancedDrill="1" xr:uid="{B249DB0A-B162-4228-93A1-13996A48C52D}">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Sum of Children]" caption="Sum of Children" numFmtId="0" hierarchy="52" level="32767"/>
    <cacheField name="[Measures].[Sum of Adults]" caption="Sum of Adults" numFmtId="0" hierarchy="72"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oneField="1">
      <fieldsUsage count="1">
        <fieldUsage x="3"/>
      </fieldsUsage>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oneField="1">
      <fieldsUsage count="1">
        <fieldUsage x="4"/>
      </fieldsUsage>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6041667" backgroundQuery="1" createdVersion="8" refreshedVersion="8" minRefreshableVersion="3" recordCount="0" supportSubquery="1" supportAdvancedDrill="1" xr:uid="{42CAFEA4-F155-478A-9A8D-6C8EF14F3FBC}">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Dim_Booking_status 1].[Booking_Status].[Booking_Status]" caption="Booking_Status" numFmtId="0" level="1">
      <sharedItems count="2">
        <s v="Canceled"/>
        <s v="Not_Canceled"/>
      </sharedItems>
    </cacheField>
    <cacheField name="[Measures].[Count of Booking_ID]" caption="Count of Booking_ID" numFmtId="0" hierarchy="5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2" memberValueDatatype="130" unbalanced="0">
      <fieldsUsage count="2">
        <fieldUsage x="-1"/>
        <fieldUsage x="1"/>
      </fieldsUsage>
    </cacheHierarchy>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2"/>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6736114" backgroundQuery="1" createdVersion="8" refreshedVersion="8" minRefreshableVersion="3" recordCount="0" supportSubquery="1" supportAdvancedDrill="1" xr:uid="{A459D3E7-EBEC-46DA-827E-58258002144F}">
  <cacheSource type="external" connectionId="7"/>
  <cacheFields count="7">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Count of Booking_ID]" caption="Count of Booking_ID" numFmtId="0" hierarchy="58" level="32767"/>
    <cacheField name="[Dim_Date].[Date (Month)].[Date (Month)]" caption="Date (Month)" numFmtId="0" hierarchy="18" level="1">
      <sharedItems count="12">
        <s v="Jan"/>
        <s v="Feb"/>
        <s v="Mar"/>
        <s v="Apr"/>
        <s v="May"/>
        <s v="Jun"/>
        <s v="Jul"/>
        <s v="Aug"/>
        <s v="Sep"/>
        <s v="Oct"/>
        <s v="Nov"/>
        <s v="Dec"/>
      </sharedItems>
    </cacheField>
    <cacheField name="[Measures].[Cancellation Rate ]" caption="Cancellation Rate " numFmtId="0" hierarchy="7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4"/>
      </fieldsUsage>
    </cacheHierarchy>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5"/>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7430553" backgroundQuery="1" createdVersion="8" refreshedVersion="8" minRefreshableVersion="3" recordCount="0" supportSubquery="1" supportAdvancedDrill="1" xr:uid="{C6504C8A-EEEE-4F14-9389-4131AA86258D}">
  <cacheSource type="external" connectionId="7"/>
  <cacheFields count="7">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Count of Booking_ID]" caption="Count of Booking_ID" numFmtId="0" hierarchy="58" level="32767"/>
    <cacheField name="[Dim_Date].[Season].[Season]" caption="Season" numFmtId="0" hierarchy="19" level="1">
      <sharedItems count="4">
        <s v="Autumn"/>
        <s v="Spring"/>
        <s v="Summer"/>
        <s v="Winter"/>
      </sharedItems>
    </cacheField>
    <cacheField name="[Measures].[Cancellation Rate ]" caption="Cancellation Rate " numFmtId="0" hierarchy="7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2" memberValueDatatype="130" unbalanced="0">
      <fieldsUsage count="2">
        <fieldUsage x="-1"/>
        <fieldUsage x="4"/>
      </fieldsUsage>
    </cacheHierarchy>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3"/>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oneField="1">
      <fieldsUsage count="1">
        <fieldUsage x="5"/>
      </fieldsUsage>
    </cacheHierarchy>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8009261" backgroundQuery="1" createdVersion="8" refreshedVersion="8" minRefreshableVersion="3" recordCount="0" supportSubquery="1" supportAdvancedDrill="1" xr:uid="{5B892B12-D958-4256-A3C7-A6ABECA8EEC9}">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Sum of Weekend_nights]" caption="Sum of Weekend_nights" numFmtId="0" hierarchy="45" level="32767"/>
    <cacheField name="[Measures].[Sum of Week_nights]" caption="Sum of Week_nights" numFmtId="0" hierarchy="46"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oneField="1">
      <fieldsUsage count="1">
        <fieldUsage x="3"/>
      </fieldsUsage>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oneField="1">
      <fieldsUsage count="1">
        <fieldUsage x="4"/>
      </fieldsUsage>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9166669" backgroundQuery="1" createdVersion="8" refreshedVersion="8" minRefreshableVersion="3" recordCount="0" supportSubquery="1" supportAdvancedDrill="1" xr:uid="{BE9E3FE5-6341-4387-8553-20A7B57A8E61}">
  <cacheSource type="external" connectionId="7"/>
  <cacheFields count="6">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Date].[Season].[Season]" caption="Season" numFmtId="0" hierarchy="19" level="1">
      <sharedItems count="4">
        <s v="Autumn"/>
        <s v="Spring"/>
        <s v="Summer"/>
        <s v="Winter"/>
      </sharedItems>
    </cacheField>
    <cacheField name="[Measures].[Sum of Special_requests]" caption="Sum of Special_requests" numFmtId="0" hierarchy="60"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5"/>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2" memberValueDatatype="130" unbalanced="0">
      <fieldsUsage count="2">
        <fieldUsage x="-1"/>
        <fieldUsage x="3"/>
      </fieldsUsage>
    </cacheHierarchy>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oneField="1">
      <fieldsUsage count="1">
        <fieldUsage x="4"/>
      </fieldsUsage>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9861108" backgroundQuery="1" createdVersion="8" refreshedVersion="8" minRefreshableVersion="3" recordCount="0" supportSubquery="1" supportAdvancedDrill="1" xr:uid="{07990E46-DAF5-48E5-90C9-F34DACFA75FD}">
  <cacheSource type="external" connectionId="7"/>
  <cacheFields count="7">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Average of lead_time]" caption="Average of lead_time" numFmtId="0" hierarchy="70" level="32767"/>
    <cacheField name="[Dim_Date].[Date (Month)].[Date (Month)]" caption="Date (Month)" numFmtId="0" hierarchy="18" level="1">
      <sharedItems count="12">
        <s v="Jan"/>
        <s v="Feb"/>
        <s v="Mar"/>
        <s v="Apr"/>
        <s v="May"/>
        <s v="Jun"/>
        <s v="Jul"/>
        <s v="Aug"/>
        <s v="Sep"/>
        <s v="Oct"/>
        <s v="Nov"/>
        <s v="Dec"/>
      </sharedItems>
    </cacheField>
    <cacheField name="[Measures].[Sum of Revenue]" caption="Sum of Revenue" numFmtId="0" hierarchy="48" level="32767"/>
    <cacheField name="[Dim_Date].[Date (Year)].[Date (Year)]" caption="Date (Year)" numFmtId="0" hierarchy="16" level="1">
      <sharedItems containsSemiMixedTypes="0" containsNonDate="0" containsString="0"/>
    </cacheField>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6"/>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4"/>
      </fieldsUsage>
    </cacheHierarchy>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oneField="1">
      <fieldsUsage count="1">
        <fieldUsage x="5"/>
      </fieldsUsage>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oneField="1">
      <fieldsUsage count="1">
        <fieldUsage x="3"/>
      </fieldsUsage>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28587961" backgroundQuery="1" createdVersion="8" refreshedVersion="8" minRefreshableVersion="3" recordCount="0" supportSubquery="1" supportAdvancedDrill="1" xr:uid="{5B5315FD-2FA4-4330-AEB0-66F014339889}">
  <cacheSource type="external" connectionId="7"/>
  <cacheFields count="5">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Dim_Date].[Date (Year)].[Date (Year)]" caption="Date (Year)" numFmtId="0" hierarchy="16" level="1">
      <sharedItems count="2">
        <s v="2017"/>
        <s v="2018"/>
      </sharedItems>
    </cacheField>
    <cacheField name="[Measures].[Count of Booking_ID]" caption="Count of Booking_ID" numFmtId="0" hierarchy="58" level="32767"/>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oneField="1">
      <fieldsUsage count="1">
        <fieldUsage x="4"/>
      </fieldsUsage>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9.821077083332" backgroundQuery="1" createdVersion="8" refreshedVersion="8" minRefreshableVersion="3" recordCount="0" supportSubquery="1" supportAdvancedDrill="1" xr:uid="{C4F582A0-9A80-47F2-BF2D-CD350FACCE53}">
  <cacheSource type="external" connectionId="7"/>
  <cacheFields count="4">
    <cacheField name="[Fact_Hotel_Reservations].[Adults].[Adults]" caption="Adults" numFmtId="0" hierarchy="2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Hotel_Reservations].[Adults].&amp;[1]"/>
            <x15:cachedUniqueName index="1" name="[Fact_Hotel_Reservations].[Adults].&amp;[2]"/>
            <x15:cachedUniqueName index="2" name="[Fact_Hotel_Reservations].[Adults].&amp;[3]"/>
            <x15:cachedUniqueName index="3" name="[Fact_Hotel_Reservations].[Adults].&amp;[4]"/>
          </x15:cachedUniqueNames>
        </ext>
      </extLst>
    </cacheField>
    <cacheField name="[Fact_Hotel_Reservations].[Need_parking].[Need_parking]" caption="Need_parking"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Need_parking].&amp;[0]"/>
            <x15:cachedUniqueName index="1" name="[Fact_Hotel_Reservations].[Need_parking].&amp;[1]"/>
          </x15:cachedUniqueNames>
        </ext>
      </extLst>
    </cacheField>
    <cacheField name="[Fact_Hotel_Reservations].[Repeated_guest].[Repeated_guest]" caption="Repeated_guest" numFmtId="0" hierarchy="3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Hotel_Reservations].[Repeated_guest].&amp;[0]"/>
            <x15:cachedUniqueName index="1" name="[Fact_Hotel_Reservations].[Repeated_guest].&amp;[1]"/>
          </x15:cachedUniqueNames>
        </ext>
      </extLst>
    </cacheField>
    <cacheField name="[Measures].[Total Guests]" caption="Total Guests" numFmtId="0" hierarchy="84" level="32767"/>
  </cacheFields>
  <cacheHierarchies count="92">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2" memberValueDatatype="20" unbalanced="0">
      <fieldsUsage count="2">
        <fieldUsage x="-1"/>
        <fieldUsage x="0"/>
      </fieldsUsage>
    </cacheHierarchy>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2" memberValueDatatype="20" unbalanced="0">
      <fieldsUsage count="2">
        <fieldUsage x="-1"/>
        <fieldUsage x="1"/>
      </fieldsUsage>
    </cacheHierarchy>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2" memberValueDatatype="20" unbalanced="0">
      <fieldsUsage count="2">
        <fieldUsage x="-1"/>
        <fieldUsage x="2"/>
      </fieldsUsage>
    </cacheHierarchy>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Sum of avg_price_per_room]" caption="Sum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extLst>
        <ext xmlns:x15="http://schemas.microsoft.com/office/spreadsheetml/2010/11/main" uri="{B97F6D7D-B522-45F9-BDA1-12C45D357490}">
          <x15:cacheHierarchy aggregatedColumn="25"/>
        </ext>
      </extLst>
    </cacheHierarchy>
    <cacheHierarchy uniqueName="[Measures].[Count of Room_type]" caption="Count of Room_type" measure="1" displayFolder="" measureGroup="Dim_Room_Type" count="0">
      <extLst>
        <ext xmlns:x15="http://schemas.microsoft.com/office/spreadsheetml/2010/11/main" uri="{B97F6D7D-B522-45F9-BDA1-12C45D357490}">
          <x15:cacheHierarchy aggregatedColumn="22"/>
        </ext>
      </extLst>
    </cacheHierarchy>
    <cacheHierarchy uniqueName="[Measures].[Average of Special_requests]" caption="Average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ount of Special_requests]" caption="Count of Special_requests" measure="1" displayFolder="" measureGroup="Fact_Hotel_Reservations" count="0">
      <extLst>
        <ext xmlns:x15="http://schemas.microsoft.com/office/spreadsheetml/2010/11/main" uri="{B97F6D7D-B522-45F9-BDA1-12C45D357490}">
          <x15:cacheHierarchy aggregatedColumn="36"/>
        </ext>
      </extLst>
    </cacheHierarchy>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Total Bookings]" caption="Total Bookings" measure="1" displayFolder="" measureGroup="Fact_Hotel_Reservations" count="0"/>
    <cacheHierarchy uniqueName="[Measures].[Total Guests]" caption="Total Guests" measure="1" displayFolder="" measureGroup="Fact_Hotel_Reservations" count="0" oneField="1">
      <fieldsUsage count="1">
        <fieldUsage x="3"/>
      </fieldsUsage>
    </cacheHierarchy>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ies>
  <kpis count="0"/>
  <dimensions count="7">
    <dimension name="Dim_Booking_status 1" uniqueName="[Dim_Booking_status 1]" caption="Dim_Booking_status 1"/>
    <dimension name="Dim_Channel_Type" uniqueName="[Dim_Channel_Type]" caption="Dim_Channel_Type"/>
    <dimension name="Dim_Date" uniqueName="[Dim_Date]" caption="Dim_Date"/>
    <dimension name="Dim_Meal_Plan" uniqueName="[Dim_Meal_Plan]" caption="Dim_Meal_Plan"/>
    <dimension name="Dim_Room_Type" uniqueName="[Dim_Room_Type]" caption="Dim_Room_Type"/>
    <dimension name="Fact_Hotel_Reservations" uniqueName="[Fact_Hotel_Reservations]" caption="Fact_Hotel_Reservations"/>
    <dimension measure="1" name="Measures" uniqueName="[Measures]" caption="Measures"/>
  </dimensions>
  <measureGroups count="6">
    <measureGroup name="Dim_Booking_status 1" caption="Dim_Booking_status 1"/>
    <measureGroup name="Dim_Channel_Type" caption="Dim_Channel_Type"/>
    <measureGroup name="Dim_Date" caption="Dim_Date"/>
    <measureGroup name="Dim_Meal_Plan" caption="Dim_Meal_Plan"/>
    <measureGroup name="Dim_Room_Type" caption="Dim_Room_Type"/>
    <measureGroup name="Fact_Hotel_Reservations" caption="Fact_Hotel_Reservations"/>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Sayed" refreshedDate="46107.556295949071" backgroundQuery="1" createdVersion="3" refreshedVersion="8" minRefreshableVersion="3" recordCount="0" supportSubquery="1" supportAdvancedDrill="1" xr:uid="{45109DCA-E60F-49C4-9401-8769F1B3215A}">
  <cacheSource type="external" connectionId="7">
    <extLst>
      <ext xmlns:x14="http://schemas.microsoft.com/office/spreadsheetml/2009/9/main" uri="{F057638F-6D5F-4e77-A914-E7F072B9BCA8}">
        <x14:sourceConnection name="ThisWorkbookDataModel"/>
      </ext>
    </extLst>
  </cacheSource>
  <cacheFields count="0"/>
  <cacheHierarchies count="87">
    <cacheHierarchy uniqueName="[Dim_Booking_status 1].[Booking_Status]" caption="Booking_Status" attribute="1" defaultMemberUniqueName="[Dim_Booking_status 1].[Booking_Status].[All]" allUniqueName="[Dim_Booking_status 1].[Booking_Status].[All]" dimensionUniqueName="[Dim_Booking_status 1]" displayFolder="" count="0" memberValueDatatype="130" unbalanced="0"/>
    <cacheHierarchy uniqueName="[Dim_Booking_status 1].[Booking_Status_Key]" caption="Booking_Status_Key" attribute="1" defaultMemberUniqueName="[Dim_Booking_status 1].[Booking_Status_Key].[All]" allUniqueName="[Dim_Booking_status 1].[Booking_Status_Key].[All]" dimensionUniqueName="[Dim_Booking_status 1]" displayFolder="" count="0" memberValueDatatype="20" unbalanced="0"/>
    <cacheHierarchy uniqueName="[Dim_Channel_Type].[Channel_type]" caption="Channel_type" attribute="1" defaultMemberUniqueName="[Dim_Channel_Type].[Channel_type].[All]" allUniqueName="[Dim_Channel_Type].[Channel_type].[All]" dimensionUniqueName="[Dim_Channel_Type]" displayFolder="" count="0" memberValueDatatype="130" unbalanced="0"/>
    <cacheHierarchy uniqueName="[Dim_Channel_Type].[Channel_type_Key]" caption="Channel_type_Key" attribute="1" defaultMemberUniqueName="[Dim_Channel_Type].[Channel_type_Key].[All]" allUniqueName="[Dim_Channel_Type].[Channel_type_Key].[All]" dimensionUniqueName="[Dim_Channel_Typ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DateKey]" caption="DateKey" attribute="1" defaultMemberUniqueName="[Dim_Date].[DateKey].[All]" allUniqueName="[Dim_Date].[DateKey].[All]" dimensionUniqueName="[Dim_Date]" displayFolder="" count="0" memberValueDatatype="20" unbalanced="0"/>
    <cacheHierarchy uniqueName="[Dim_Date].[Year]" caption="Year" attribute="1" defaultMemberUniqueName="[Dim_Date].[Year].[All]" allUniqueName="[Dim_Date].[Year].[All]" dimensionUniqueName="[Dim_Date]" displayFolder="" count="0" memberValueDatatype="20" unbalanced="0"/>
    <cacheHierarchy uniqueName="[Dim_Date].[MonthNumber]" caption="MonthNumber" attribute="1" defaultMemberUniqueName="[Dim_Date].[MonthNumber].[All]" allUniqueName="[Dim_Date].[MonthNumber].[All]" dimensionUniqueName="[Dim_Date]" displayFolder="" count="0" memberValueDatatype="20" unbalanced="0"/>
    <cacheHierarchy uniqueName="[Dim_Date].[MonthName]" caption="MonthName" attribute="1" defaultMemberUniqueName="[Dim_Date].[MonthName].[All]" allUniqueName="[Dim_Date].[Month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DayOfMonth]" caption="DayOfMonth" attribute="1" defaultMemberUniqueName="[Dim_Date].[DayOfMonth].[All]" allUniqueName="[Dim_Date].[DayOfMonth].[All]" dimensionUniqueName="[Dim_Date]" displayFolder="" count="0" memberValueDatatype="20" unbalanced="0"/>
    <cacheHierarchy uniqueName="[Dim_Date].[DayNumber]" caption="DayNumber" attribute="1" defaultMemberUniqueName="[Dim_Date].[DayNumber].[All]" allUniqueName="[Dim_Date].[DayNumber].[All]" dimensionUniqueName="[Dim_Date]" displayFolder="" count="0" memberValueDatatype="20" unbalanced="0"/>
    <cacheHierarchy uniqueName="[Dim_Date].[DayName]" caption="DayName" attribute="1" defaultMemberUniqueName="[Dim_Date].[DayName].[All]" allUniqueName="[Dim_Date].[DayName].[All]" dimensionUniqueName="[Dim_Date]" displayFolder="" count="0" memberValueDatatype="130" unbalanced="0"/>
    <cacheHierarchy uniqueName="[Dim_Date].[WeekNumber]" caption="WeekNumber" attribute="1" defaultMemberUniqueName="[Dim_Date].[WeekNumber].[All]" allUniqueName="[Dim_Date].[WeekNumber].[All]" dimensionUniqueName="[Dim_Date]" displayFolder="" count="0" memberValueDatatype="20" unbalanced="0"/>
    <cacheHierarchy uniqueName="[Dim_Date].[IsWeekend]" caption="IsWeekend" attribute="1" defaultMemberUniqueName="[Dim_Date].[IsWeekend].[All]" allUniqueName="[Dim_Date].[IsWeekend].[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Meal_Plan].[Meal_plan]" caption="Meal_plan" attribute="1" defaultMemberUniqueName="[Dim_Meal_Plan].[Meal_plan].[All]" allUniqueName="[Dim_Meal_Plan].[Meal_plan].[All]" dimensionUniqueName="[Dim_Meal_Plan]" displayFolder="" count="0" memberValueDatatype="130" unbalanced="0"/>
    <cacheHierarchy uniqueName="[Dim_Meal_Plan].[Meal_Plan_Key]" caption="Meal_Plan_Key" attribute="1" defaultMemberUniqueName="[Dim_Meal_Plan].[Meal_Plan_Key].[All]" allUniqueName="[Dim_Meal_Plan].[Meal_Plan_Key].[All]" dimensionUniqueName="[Dim_Meal_Plan]" displayFolder="" count="0" memberValueDatatype="20" unbalanced="0"/>
    <cacheHierarchy uniqueName="[Dim_Room_Type].[Room_type]" caption="Room_type" attribute="1" defaultMemberUniqueName="[Dim_Room_Type].[Room_type].[All]" allUniqueName="[Dim_Room_Type].[Room_type].[All]" dimensionUniqueName="[Dim_Room_Type]" displayFolder="" count="0" memberValueDatatype="130" unbalanced="0"/>
    <cacheHierarchy uniqueName="[Dim_Room_Type].[Room_type_Key]" caption="Room_type_Key" attribute="1" defaultMemberUniqueName="[Dim_Room_Type].[Room_type_Key].[All]" allUniqueName="[Dim_Room_Type].[Room_type_Key].[All]" dimensionUniqueName="[Dim_Room_Type]" displayFolder="" count="0" memberValueDatatype="20" unbalanced="0"/>
    <cacheHierarchy uniqueName="[Fact_Hotel_Reservations].[Booking_ID]" caption="Booking_ID" attribute="1" defaultMemberUniqueName="[Fact_Hotel_Reservations].[Booking_ID].[All]" allUniqueName="[Fact_Hotel_Reservations].[Booking_ID].[All]" dimensionUniqueName="[Fact_Hotel_Reservations]" displayFolder="" count="0" memberValueDatatype="20" unbalanced="0"/>
    <cacheHierarchy uniqueName="[Fact_Hotel_Reservations].[Adults]" caption="Adults" attribute="1" defaultMemberUniqueName="[Fact_Hotel_Reservations].[Adults].[All]" allUniqueName="[Fact_Hotel_Reservations].[Adults].[All]" dimensionUniqueName="[Fact_Hotel_Reservations]" displayFolder="" count="0" memberValueDatatype="20" unbalanced="0"/>
    <cacheHierarchy uniqueName="[Fact_Hotel_Reservations].[Children]" caption="Children" attribute="1" defaultMemberUniqueName="[Fact_Hotel_Reservations].[Children].[All]" allUniqueName="[Fact_Hotel_Reservations].[Children].[All]" dimensionUniqueName="[Fact_Hotel_Reservations]" displayFolder="" count="0" memberValueDatatype="20" unbalanced="0"/>
    <cacheHierarchy uniqueName="[Fact_Hotel_Reservations].[Weekend_nights]" caption="Weekend_nights" attribute="1" defaultMemberUniqueName="[Fact_Hotel_Reservations].[Weekend_nights].[All]" allUniqueName="[Fact_Hotel_Reservations].[Weekend_nights].[All]" dimensionUniqueName="[Fact_Hotel_Reservations]" displayFolder="" count="0" memberValueDatatype="20" unbalanced="0"/>
    <cacheHierarchy uniqueName="[Fact_Hotel_Reservations].[Week_nights]" caption="Week_nights" attribute="1" defaultMemberUniqueName="[Fact_Hotel_Reservations].[Week_nights].[All]" allUniqueName="[Fact_Hotel_Reservations].[Week_nights].[All]" dimensionUniqueName="[Fact_Hotel_Reservations]" displayFolder="" count="0" memberValueDatatype="20" unbalanced="0"/>
    <cacheHierarchy uniqueName="[Fact_Hotel_Reservations].[Need_parking]" caption="Need_parking" attribute="1" defaultMemberUniqueName="[Fact_Hotel_Reservations].[Need_parking].[All]" allUniqueName="[Fact_Hotel_Reservations].[Need_parking].[All]" dimensionUniqueName="[Fact_Hotel_Reservations]" displayFolder="" count="0" memberValueDatatype="20" unbalanced="0"/>
    <cacheHierarchy uniqueName="[Fact_Hotel_Reservations].[Arrival_date]" caption="Arrival_date" attribute="1" time="1" defaultMemberUniqueName="[Fact_Hotel_Reservations].[Arrival_date].[All]" allUniqueName="[Fact_Hotel_Reservations].[Arrival_date].[All]" dimensionUniqueName="[Fact_Hotel_Reservations]" displayFolder="" count="0" memberValueDatatype="7" unbalanced="0"/>
    <cacheHierarchy uniqueName="[Fact_Hotel_Reservations].[lead_time]" caption="lead_time" attribute="1" defaultMemberUniqueName="[Fact_Hotel_Reservations].[lead_time].[All]" allUniqueName="[Fact_Hotel_Reservations].[lead_time].[All]" dimensionUniqueName="[Fact_Hotel_Reservations]" displayFolder="" count="0" memberValueDatatype="20" unbalanced="0"/>
    <cacheHierarchy uniqueName="[Fact_Hotel_Reservations].[Repeated_guest]" caption="Repeated_guest" attribute="1" defaultMemberUniqueName="[Fact_Hotel_Reservations].[Repeated_guest].[All]" allUniqueName="[Fact_Hotel_Reservations].[Repeated_guest].[All]" dimensionUniqueName="[Fact_Hotel_Reservations]" displayFolder="" count="0" memberValueDatatype="20" unbalanced="0"/>
    <cacheHierarchy uniqueName="[Fact_Hotel_Reservations].[Previous_cancellations]" caption="Previous_cancellations" attribute="1" defaultMemberUniqueName="[Fact_Hotel_Reservations].[Previous_cancellations].[All]" allUniqueName="[Fact_Hotel_Reservations].[Previous_cancellations].[All]" dimensionUniqueName="[Fact_Hotel_Reservations]" displayFolder="" count="0" memberValueDatatype="20" unbalanced="0"/>
    <cacheHierarchy uniqueName="[Fact_Hotel_Reservations].[Bookings_not_canceled]" caption="Bookings_not_canceled" attribute="1" defaultMemberUniqueName="[Fact_Hotel_Reservations].[Bookings_not_canceled].[All]" allUniqueName="[Fact_Hotel_Reservations].[Bookings_not_canceled].[All]" dimensionUniqueName="[Fact_Hotel_Reservations]" displayFolder="" count="0" memberValueDatatype="20" unbalanced="0"/>
    <cacheHierarchy uniqueName="[Fact_Hotel_Reservations].[avg_price_per_room]" caption="avg_price_per_room" attribute="1" defaultMemberUniqueName="[Fact_Hotel_Reservations].[avg_price_per_room].[All]" allUniqueName="[Fact_Hotel_Reservations].[avg_price_per_room].[All]" dimensionUniqueName="[Fact_Hotel_Reservations]" displayFolder="" count="0" memberValueDatatype="5" unbalanced="0"/>
    <cacheHierarchy uniqueName="[Fact_Hotel_Reservations].[Special_requests]" caption="Special_requests" attribute="1" defaultMemberUniqueName="[Fact_Hotel_Reservations].[Special_requests].[All]" allUniqueName="[Fact_Hotel_Reservations].[Special_requests].[All]" dimensionUniqueName="[Fact_Hotel_Reservations]" displayFolder="" count="0" memberValueDatatype="20" unbalanced="0"/>
    <cacheHierarchy uniqueName="[Fact_Hotel_Reservations].[Meal_Plan_Key]" caption="Meal_Plan_Key" attribute="1" defaultMemberUniqueName="[Fact_Hotel_Reservations].[Meal_Plan_Key].[All]" allUniqueName="[Fact_Hotel_Reservations].[Meal_Plan_Key].[All]" dimensionUniqueName="[Fact_Hotel_Reservations]" displayFolder="" count="0" memberValueDatatype="20" unbalanced="0"/>
    <cacheHierarchy uniqueName="[Fact_Hotel_Reservations].[Room_type_Key]" caption="Room_type_Key" attribute="1" defaultMemberUniqueName="[Fact_Hotel_Reservations].[Room_type_Key].[All]" allUniqueName="[Fact_Hotel_Reservations].[Room_type_Key].[All]" dimensionUniqueName="[Fact_Hotel_Reservations]" displayFolder="" count="0" memberValueDatatype="20" unbalanced="0"/>
    <cacheHierarchy uniqueName="[Fact_Hotel_Reservations].[Channel_type_Key]" caption="Channel_type_Key" attribute="1" defaultMemberUniqueName="[Fact_Hotel_Reservations].[Channel_type_Key].[All]" allUniqueName="[Fact_Hotel_Reservations].[Channel_type_Key].[All]" dimensionUniqueName="[Fact_Hotel_Reservations]" displayFolder="" count="0" memberValueDatatype="20" unbalanced="0"/>
    <cacheHierarchy uniqueName="[Fact_Hotel_Reservations].[Date_Key]" caption="Date_Key" attribute="1" defaultMemberUniqueName="[Fact_Hotel_Reservations].[Date_Key].[All]" allUniqueName="[Fact_Hotel_Reservations].[Date_Key].[All]" dimensionUniqueName="[Fact_Hotel_Reservations]" displayFolder="" count="0" memberValueDatatype="20" unbalanced="0"/>
    <cacheHierarchy uniqueName="[Fact_Hotel_Reservations].[Booking_Status_Key]" caption="Booking_Status_Key" attribute="1" defaultMemberUniqueName="[Fact_Hotel_Reservations].[Booking_Status_Key].[All]" allUniqueName="[Fact_Hotel_Reservations].[Booking_Status_Key].[All]" dimensionUniqueName="[Fact_Hotel_Reservations]" displayFolder="" count="0" memberValueDatatype="20" unbalanced="0"/>
    <cacheHierarchy uniqueName="[Fact_Hotel_Reservations].[Revenue]" caption="Revenue" attribute="1" defaultMemberUniqueName="[Fact_Hotel_Reservations].[Revenue].[All]" allUniqueName="[Fact_Hotel_Reservations].[Revenue].[All]" dimensionUniqueName="[Fact_Hotel_Reservation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Cancellation Rate ]" caption="Cancellation Rate " measure="1" displayFolder="" measureGroup="Fact_Hotel_Reservations" count="0"/>
    <cacheHierarchy uniqueName="[Measures].[Leanth of Stay]" caption="Leanth of Stay" measure="1" displayFolder="" measureGroup="Fact_Hotel_Reservations" count="0"/>
    <cacheHierarchy uniqueName="[Measures].[Avg Week Nights]" caption="Avg Week Nights" measure="1" displayFolder="" measureGroup="Fact_Hotel_Reservations" count="0"/>
    <cacheHierarchy uniqueName="[Measures].[Avg Weekend Nights]" caption="Avg Weekend Nights" measure="1" displayFolder="" measureGroup="Fact_Hotel_Reservations" count="0"/>
    <cacheHierarchy uniqueName="[Measures].[Avg Leanth of Stay]" caption="Avg Leanth of Stay" measure="1" displayFolder="" measureGroup="Fact_Hotel_Reservations" count="0"/>
    <cacheHierarchy uniqueName="[Measures].[Count of Repeared Guest]" caption="Count of Repeared Guest" measure="1" displayFolder="" measureGroup="Fact_Hotel_Reservations" count="0"/>
    <cacheHierarchy uniqueName="[Measures].[Repeated Gust %]" caption="Repeated Gust %" measure="1" displayFolder="" measureGroup="Fact_Hotel_Reservations" count="0"/>
    <cacheHierarchy uniqueName="[Measures].[__XL_Count Dim_Meal_Plan]" caption="__XL_Count Dim_Meal_Plan" measure="1" displayFolder="" measureGroup="Dim_Meal_Plan" count="0" hidden="1"/>
    <cacheHierarchy uniqueName="[Measures].[__XL_Count Dim_Room_Type]" caption="__XL_Count Dim_Room_Type" measure="1" displayFolder="" measureGroup="Dim_Room_Type" count="0" hidden="1"/>
    <cacheHierarchy uniqueName="[Measures].[__XL_Count Dim_Channel_Type]" caption="__XL_Count Dim_Channel_Type" measure="1" displayFolder="" measureGroup="Dim_Channel_Type" count="0" hidden="1"/>
    <cacheHierarchy uniqueName="[Measures].[__XL_Count Dim_Booking_status 1]" caption="__XL_Count Dim_Booking_status 1" measure="1" displayFolder="" measureGroup="Dim_Booking_status 1" count="0" hidden="1"/>
    <cacheHierarchy uniqueName="[Measures].[__XL_Count Dim_Date]" caption="__XL_Count Dim_Date" measure="1" displayFolder="" measureGroup="Dim_Date" count="0" hidden="1"/>
    <cacheHierarchy uniqueName="[Measures].[__XL_Count Fact_Hotel_Reservations]" caption="__XL_Count Fact_Hotel_Reservations" measure="1" displayFolder="" measureGroup="Fact_Hotel_Reservations" count="0" hidden="1"/>
    <cacheHierarchy uniqueName="[Measures].[__No measures defined]" caption="__No measures defined" measure="1" displayFolder="" count="0" hidden="1"/>
    <cacheHierarchy uniqueName="[Measures].[Sum of avg_price_per_room]" caption="Sum of avg_price_per_room" measure="1" displayFolder="" measureGroup="Fact_Hotel_Reservations" count="0" hidden="1">
      <extLst>
        <ext xmlns:x15="http://schemas.microsoft.com/office/spreadsheetml/2010/11/main" uri="{B97F6D7D-B522-45F9-BDA1-12C45D357490}">
          <x15:cacheHierarchy aggregatedColumn="35"/>
        </ext>
      </extLst>
    </cacheHierarchy>
    <cacheHierarchy uniqueName="[Measures].[Sum of Weekend_nights]" caption="Sum of Weekend_nights" measure="1" displayFolder="" measureGroup="Fact_Hotel_Reservations" count="0" hidden="1">
      <extLst>
        <ext xmlns:x15="http://schemas.microsoft.com/office/spreadsheetml/2010/11/main" uri="{B97F6D7D-B522-45F9-BDA1-12C45D357490}">
          <x15:cacheHierarchy aggregatedColumn="27"/>
        </ext>
      </extLst>
    </cacheHierarchy>
    <cacheHierarchy uniqueName="[Measures].[Sum of Week_nights]" caption="Sum of Week_nights" measure="1" displayFolder="" measureGroup="Fact_Hotel_Reservations" count="0" hidden="1">
      <extLst>
        <ext xmlns:x15="http://schemas.microsoft.com/office/spreadsheetml/2010/11/main" uri="{B97F6D7D-B522-45F9-BDA1-12C45D357490}">
          <x15:cacheHierarchy aggregatedColumn="28"/>
        </ext>
      </extLst>
    </cacheHierarchy>
    <cacheHierarchy uniqueName="[Measures].[Average of avg_price_per_room]" caption="Average of avg_price_per_room" measure="1" displayFolder="" measureGroup="Fact_Hotel_Reservation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Fact_Hotel_Reservations" count="0" hidden="1">
      <extLst>
        <ext xmlns:x15="http://schemas.microsoft.com/office/spreadsheetml/2010/11/main" uri="{B97F6D7D-B522-45F9-BDA1-12C45D357490}">
          <x15:cacheHierarchy aggregatedColumn="42"/>
        </ext>
      </extLst>
    </cacheHierarchy>
    <cacheHierarchy uniqueName="[Measures].[Sum of DateKey]" caption="Sum of DateKey" measure="1" displayFolder="" measureGroup="Dim_Date" count="0" hidden="1">
      <extLst>
        <ext xmlns:x15="http://schemas.microsoft.com/office/spreadsheetml/2010/11/main" uri="{B97F6D7D-B522-45F9-BDA1-12C45D357490}">
          <x15:cacheHierarchy aggregatedColumn="5"/>
        </ext>
      </extLst>
    </cacheHierarchy>
    <cacheHierarchy uniqueName="[Measures].[Sum of DayNumber]" caption="Sum of DayNumber" measure="1" displayFolder="" measureGroup="Dim_Date" count="0" hidden="1">
      <extLst>
        <ext xmlns:x15="http://schemas.microsoft.com/office/spreadsheetml/2010/11/main" uri="{B97F6D7D-B522-45F9-BDA1-12C45D357490}">
          <x15:cacheHierarchy aggregatedColumn="11"/>
        </ext>
      </extLst>
    </cacheHierarchy>
    <cacheHierarchy uniqueName="[Measures].[Sum of DayOfMonth]" caption="Sum of DayOfMonth" measure="1" displayFolder="" measureGroup="Dim_Date" count="0" hidden="1">
      <extLst>
        <ext xmlns:x15="http://schemas.microsoft.com/office/spreadsheetml/2010/11/main" uri="{B97F6D7D-B522-45F9-BDA1-12C45D357490}">
          <x15:cacheHierarchy aggregatedColumn="10"/>
        </ext>
      </extLst>
    </cacheHierarchy>
    <cacheHierarchy uniqueName="[Measures].[Sum of Children]" caption="Sum of Children" measure="1" displayFolder="" measureGroup="Fact_Hotel_Reservations" count="0" hidden="1">
      <extLst>
        <ext xmlns:x15="http://schemas.microsoft.com/office/spreadsheetml/2010/11/main" uri="{B97F6D7D-B522-45F9-BDA1-12C45D357490}">
          <x15:cacheHierarchy aggregatedColumn="26"/>
        </ext>
      </extLst>
    </cacheHierarchy>
    <cacheHierarchy uniqueName="[Measures].[Sum of Booking_ID]" caption="Sum of Booking_ID" measure="1" displayFolder="" measureGroup="Fact_Hotel_Reservations" count="0" hidden="1">
      <extLst>
        <ext xmlns:x15="http://schemas.microsoft.com/office/spreadsheetml/2010/11/main" uri="{B97F6D7D-B522-45F9-BDA1-12C45D357490}">
          <x15:cacheHierarchy aggregatedColumn="24"/>
        </ext>
      </extLst>
    </cacheHierarchy>
    <cacheHierarchy uniqueName="[Measures].[Count of Children]" caption="Count of Children" measure="1" displayFolder="" measureGroup="Fact_Hotel_Reservations" count="0" hidden="1">
      <extLst>
        <ext xmlns:x15="http://schemas.microsoft.com/office/spreadsheetml/2010/11/main" uri="{B97F6D7D-B522-45F9-BDA1-12C45D357490}">
          <x15:cacheHierarchy aggregatedColumn="26"/>
        </ext>
      </extLst>
    </cacheHierarchy>
    <cacheHierarchy uniqueName="[Measures].[Distinct Count of Children]" caption="Distinct Count of Children" measure="1" displayFolder="" measureGroup="Fact_Hotel_Reservations" count="0" hidden="1">
      <extLst>
        <ext xmlns:x15="http://schemas.microsoft.com/office/spreadsheetml/2010/11/main" uri="{B97F6D7D-B522-45F9-BDA1-12C45D357490}">
          <x15:cacheHierarchy aggregatedColumn="26"/>
        </ext>
      </extLst>
    </cacheHierarchy>
    <cacheHierarchy uniqueName="[Measures].[Average of Children]" caption="Average of Children" measure="1" displayFolder="" measureGroup="Fact_Hotel_Reservation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Fact_Hotel_Reservations" count="0" hidden="1">
      <extLst>
        <ext xmlns:x15="http://schemas.microsoft.com/office/spreadsheetml/2010/11/main" uri="{B97F6D7D-B522-45F9-BDA1-12C45D357490}">
          <x15:cacheHierarchy aggregatedColumn="42"/>
        </ext>
      </extLst>
    </cacheHierarchy>
    <cacheHierarchy uniqueName="[Measures].[Count of Booking_ID]" caption="Count of Booking_ID" measure="1" displayFolder="" measureGroup="Fact_Hotel_Reservations" count="0" hidden="1">
      <extLst>
        <ext xmlns:x15="http://schemas.microsoft.com/office/spreadsheetml/2010/11/main" uri="{B97F6D7D-B522-45F9-BDA1-12C45D357490}">
          <x15:cacheHierarchy aggregatedColumn="24"/>
        </ext>
      </extLst>
    </cacheHierarchy>
    <cacheHierarchy uniqueName="[Measures].[Sum of Repeated_guest]" caption="Sum of Repeated_guest" measure="1" displayFolder="" measureGroup="Fact_Hotel_Reservations" count="0" hidden="1">
      <extLst>
        <ext xmlns:x15="http://schemas.microsoft.com/office/spreadsheetml/2010/11/main" uri="{B97F6D7D-B522-45F9-BDA1-12C45D357490}">
          <x15:cacheHierarchy aggregatedColumn="32"/>
        </ext>
      </extLst>
    </cacheHierarchy>
    <cacheHierarchy uniqueName="[Measures].[Sum of Special_requests]" caption="Sum of Special_requests" measure="1" displayFolder="" measureGroup="Fact_Hotel_Reservations" count="0" hidden="1">
      <extLst>
        <ext xmlns:x15="http://schemas.microsoft.com/office/spreadsheetml/2010/11/main" uri="{B97F6D7D-B522-45F9-BDA1-12C45D357490}">
          <x15:cacheHierarchy aggregatedColumn="36"/>
        </ext>
      </extLst>
    </cacheHierarchy>
    <cacheHierarchy uniqueName="[Measures].[Sum of Need_parking]" caption="Sum of Need_parking" measure="1" displayFolder="" measureGroup="Fact_Hotel_Reservations" count="0" hidden="1">
      <extLst>
        <ext xmlns:x15="http://schemas.microsoft.com/office/spreadsheetml/2010/11/main" uri="{B97F6D7D-B522-45F9-BDA1-12C45D357490}">
          <x15:cacheHierarchy aggregatedColumn="29"/>
        </ext>
      </extLst>
    </cacheHierarchy>
    <cacheHierarchy uniqueName="[Measures].[Count of Booking_Status]" caption="Count of Booking_Status" measure="1" displayFolder="" measureGroup="Dim_Booking_status 1" count="0" hidden="1">
      <extLst>
        <ext xmlns:x15="http://schemas.microsoft.com/office/spreadsheetml/2010/11/main" uri="{B97F6D7D-B522-45F9-BDA1-12C45D357490}">
          <x15:cacheHierarchy aggregatedColumn="0"/>
        </ext>
      </extLst>
    </cacheHierarchy>
    <cacheHierarchy uniqueName="[Measures].[Count of MonthName]" caption="Count of MonthName" measure="1" displayFolder="" measureGroup="Dim_Date" count="0" hidden="1">
      <extLst>
        <ext xmlns:x15="http://schemas.microsoft.com/office/spreadsheetml/2010/11/main" uri="{B97F6D7D-B522-45F9-BDA1-12C45D357490}">
          <x15:cacheHierarchy aggregatedColumn="8"/>
        </ext>
      </extLst>
    </cacheHierarchy>
    <cacheHierarchy uniqueName="[Measures].[Sum of Previous_cancellations]" caption="Sum of Previous_cancellations" measure="1" displayFolder="" measureGroup="Fact_Hotel_Reservations" count="0" hidden="1">
      <extLst>
        <ext xmlns:x15="http://schemas.microsoft.com/office/spreadsheetml/2010/11/main" uri="{B97F6D7D-B522-45F9-BDA1-12C45D357490}">
          <x15:cacheHierarchy aggregatedColumn="33"/>
        </ext>
      </extLst>
    </cacheHierarchy>
    <cacheHierarchy uniqueName="[Measures].[Average of Previous_cancellations]" caption="Average of Previous_cancellations" measure="1" displayFolder="" measureGroup="Fact_Hotel_Reservations" count="0" hidden="1">
      <extLst>
        <ext xmlns:x15="http://schemas.microsoft.com/office/spreadsheetml/2010/11/main" uri="{B97F6D7D-B522-45F9-BDA1-12C45D357490}">
          <x15:cacheHierarchy aggregatedColumn="33"/>
        </ext>
      </extLst>
    </cacheHierarchy>
    <cacheHierarchy uniqueName="[Measures].[Average of Weekend_nights]" caption="Average of Weekend_nights" measure="1" displayFolder="" measureGroup="Fact_Hotel_Reservations" count="0" hidden="1">
      <extLst>
        <ext xmlns:x15="http://schemas.microsoft.com/office/spreadsheetml/2010/11/main" uri="{B97F6D7D-B522-45F9-BDA1-12C45D357490}">
          <x15:cacheHierarchy aggregatedColumn="27"/>
        </ext>
      </extLst>
    </cacheHierarchy>
    <cacheHierarchy uniqueName="[Measures].[Average of Week_nights]" caption="Average of Week_nights" measure="1" displayFolder="" measureGroup="Fact_Hotel_Reservations" count="0" hidden="1">
      <extLst>
        <ext xmlns:x15="http://schemas.microsoft.com/office/spreadsheetml/2010/11/main" uri="{B97F6D7D-B522-45F9-BDA1-12C45D357490}">
          <x15:cacheHierarchy aggregatedColumn="28"/>
        </ext>
      </extLst>
    </cacheHierarchy>
    <cacheHierarchy uniqueName="[Measures].[Average of Booking_ID]" caption="Average of Booking_ID" measure="1" displayFolder="" measureGroup="Fact_Hotel_Reservations" count="0" hidden="1">
      <extLst>
        <ext xmlns:x15="http://schemas.microsoft.com/office/spreadsheetml/2010/11/main" uri="{B97F6D7D-B522-45F9-BDA1-12C45D357490}">
          <x15:cacheHierarchy aggregatedColumn="24"/>
        </ext>
      </extLst>
    </cacheHierarchy>
    <cacheHierarchy uniqueName="[Measures].[Sum of lead_time]" caption="Sum of lead_time" measure="1" displayFolder="" measureGroup="Fact_Hotel_Reservations" count="0" hidden="1">
      <extLst>
        <ext xmlns:x15="http://schemas.microsoft.com/office/spreadsheetml/2010/11/main" uri="{B97F6D7D-B522-45F9-BDA1-12C45D357490}">
          <x15:cacheHierarchy aggregatedColumn="31"/>
        </ext>
      </extLst>
    </cacheHierarchy>
    <cacheHierarchy uniqueName="[Measures].[Average of lead_time]" caption="Average of lead_time" measure="1" displayFolder="" measureGroup="Fact_Hotel_Reservations" count="0" hidden="1">
      <extLst>
        <ext xmlns:x15="http://schemas.microsoft.com/office/spreadsheetml/2010/11/main" uri="{B97F6D7D-B522-45F9-BDA1-12C45D357490}">
          <x15:cacheHierarchy aggregatedColumn="31"/>
        </ext>
      </extLst>
    </cacheHierarchy>
    <cacheHierarchy uniqueName="[Measures].[Count of Repeated_guest]" caption="Count of Repeated_guest" measure="1" displayFolder="" measureGroup="Fact_Hotel_Reservations" count="0" hidden="1">
      <extLst>
        <ext xmlns:x15="http://schemas.microsoft.com/office/spreadsheetml/2010/11/main" uri="{B97F6D7D-B522-45F9-BDA1-12C45D357490}">
          <x15:cacheHierarchy aggregatedColumn="32"/>
        </ext>
      </extLst>
    </cacheHierarchy>
    <cacheHierarchy uniqueName="[Measures].[Sum of Adults]" caption="Sum of Adults" measure="1" displayFolder="" measureGroup="Fact_Hotel_Reservation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636961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8C65B-BCA6-4A87-B9E6-B398B783B3DF}" name="PivotTable9" cacheId="232" applyNumberFormats="0" applyBorderFormats="0" applyFontFormats="0" applyPatternFormats="0" applyAlignmentFormats="0" applyWidthHeightFormats="1" dataCaption="Values" tag="61c2cd7e-a962-4551-ba38-63c4c9399d2e" updatedVersion="8" minRefreshableVersion="3" useAutoFormatting="1" subtotalHiddenItems="1" itemPrintTitles="1" createdVersion="8" indent="0" outline="1" outlineData="1" multipleFieldFilters="0" chartFormat="163">
  <location ref="E511:E512" firstHeaderRow="1" firstDataRow="1" firstDataCol="0"/>
  <pivotFields count="4">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s>
  <rowItems count="1">
    <i/>
  </rowItems>
  <colItems count="1">
    <i/>
  </colItems>
  <dataFields count="1">
    <dataField fld="3" subtotal="count" baseField="0" baseItem="0"/>
  </dataFields>
  <formats count="3">
    <format>
      <pivotArea grandRow="1" outline="0" collapsedLevelsAreSubtotals="1" fieldPosition="0"/>
    </format>
    <format>
      <pivotArea dataOnly="0" labelOnly="1" outline="0" axis="axisValues" fieldPosition="0"/>
    </format>
    <format dxfId="38">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F2CBE-DF98-4749-A7E0-A42977AC82A3}" name="PivotTable2" cacheId="210" applyNumberFormats="0" applyBorderFormats="0" applyFontFormats="0" applyPatternFormats="0" applyAlignmentFormats="0" applyWidthHeightFormats="1" dataCaption="Values" tag="bba79960-3a85-42c1-8930-f1bc674d5c56" updatedVersion="8" minRefreshableVersion="3" useAutoFormatting="1" subtotalHiddenItems="1" itemPrintTitles="1" createdVersion="8" indent="0" outline="1" outlineData="1" multipleFieldFilters="0" chartFormat="84">
  <location ref="I61:J64"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Booking_ID" fld="2" subtotal="count" baseField="1" baseItem="0" numFmtId="167"/>
  </dataFields>
  <formats count="3">
    <format>
      <pivotArea grandRow="1" outline="0" collapsedLevelsAreSubtotals="1" fieldPosition="0"/>
    </format>
    <format>
      <pivotArea dataOnly="0" labelOnly="1" outline="0" axis="axisValues" fieldPosition="0"/>
    </format>
    <format dxfId="109">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FDA33-FFC6-45EB-B4F2-9CFA24267C13}" name="PivotTable27" cacheId="188" applyNumberFormats="0" applyBorderFormats="0" applyFontFormats="0" applyPatternFormats="0" applyAlignmentFormats="0" applyWidthHeightFormats="1" dataCaption="Values" tag="267827f6-794b-407e-b86b-de001017f0f7" updatedVersion="8" minRefreshableVersion="3" useAutoFormatting="1" subtotalHiddenItems="1" itemPrintTitles="1" createdVersion="8" indent="0" outline="1" outlineData="1" multipleFieldFilters="0" chartFormat="107">
  <location ref="D433:K441" firstHeaderRow="0" firstDataRow="1" firstDataCol="1"/>
  <pivotFields count="11">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Fields count="1">
    <field x="-2"/>
  </colFields>
  <colItems count="7">
    <i>
      <x/>
    </i>
    <i i="1">
      <x v="1"/>
    </i>
    <i i="2">
      <x v="2"/>
    </i>
    <i i="3">
      <x v="3"/>
    </i>
    <i i="4">
      <x v="4"/>
    </i>
    <i i="5">
      <x v="5"/>
    </i>
    <i i="6">
      <x v="6"/>
    </i>
  </colItems>
  <dataFields count="7">
    <dataField name="Count of Booking_ID" fld="9" subtotal="count" baseField="2" baseItem="0" numFmtId="167"/>
    <dataField name="Sum of Weekend_nights" fld="3" baseField="0" baseItem="0" numFmtId="167"/>
    <dataField name="Sum of Week_nights" fld="4" baseField="0" baseItem="0" numFmtId="167"/>
    <dataField fld="5" subtotal="count" baseField="0" baseItem="0" numFmtId="167"/>
    <dataField fld="6" subtotal="count" baseField="0" baseItem="0"/>
    <dataField fld="7" subtotal="count" baseField="0" baseItem="0"/>
    <dataField fld="8" subtotal="count" baseField="0" baseItem="0"/>
  </dataFields>
  <formats count="7">
    <format>
      <pivotArea grandRow="1" outline="0" collapsedLevelsAreSubtotals="1" fieldPosition="0"/>
    </format>
    <format>
      <pivotArea dataOnly="0" labelOnly="1" outline="0" axis="axisValues" fieldPosition="0"/>
    </format>
    <format>
      <pivotArea outline="0" collapsedLevelsAreSubtotals="1" fieldPosition="0">
        <references count="1">
          <reference field="4294967294" count="1" selected="0">
            <x v="4"/>
          </reference>
        </references>
      </pivotArea>
    </format>
    <format>
      <pivotArea outline="0" collapsedLevelsAreSubtotals="1" fieldPosition="0">
        <references count="1">
          <reference field="4294967294" count="1" selected="0">
            <x v="5"/>
          </reference>
        </references>
      </pivotArea>
    </format>
    <format>
      <pivotArea outline="0" collapsedLevelsAreSubtotals="1" fieldPosition="0">
        <references count="1">
          <reference field="4294967294" count="1" selected="0">
            <x v="6"/>
          </reference>
        </references>
      </pivotArea>
    </format>
    <format dxfId="111">
      <pivotArea outline="0" collapsedLevelsAreSubtotals="1" fieldPosition="0"/>
    </format>
    <format dxfId="110">
      <pivotArea outline="0" collapsedLevelsAreSubtotals="1" fieldPosition="0">
        <references count="1">
          <reference field="4294967294" count="4" selected="0">
            <x v="0"/>
            <x v="1"/>
            <x v="2"/>
            <x v="3"/>
          </reference>
        </references>
      </pivotArea>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EFE847-9AF3-482D-994B-B2F05A2C1210}" name="PivotTable11" cacheId="164" applyNumberFormats="0" applyBorderFormats="0" applyFontFormats="0" applyPatternFormats="0" applyAlignmentFormats="0" applyWidthHeightFormats="1" dataCaption="Values" tag="31ad57a8-5974-4ead-8f47-c137c42a6e74" updatedVersion="8" minRefreshableVersion="3" useAutoFormatting="1" subtotalHiddenItems="1" itemPrintTitles="1" createdVersion="8" indent="0" outline="1" outlineData="1" multipleFieldFilters="0" chartFormat="61">
  <location ref="A44:B47"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2">
        <item n="No" x="0"/>
        <item n="Yes"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fld="2" subtotal="count" baseField="0" baseItem="0" numFmtId="165"/>
  </dataFields>
  <formats count="4">
    <format>
      <pivotArea dataOnly="0" labelOnly="1" outline="0" axis="axisValues" fieldPosition="0"/>
    </format>
    <format>
      <pivotArea collapsedLevelsAreSubtotals="1" fieldPosition="0">
        <references count="1">
          <reference field="1" count="0"/>
        </references>
      </pivotArea>
    </format>
    <format>
      <pivotArea grandRow="1" outline="0" collapsedLevelsAreSubtotals="1" fieldPosition="0"/>
    </format>
    <format dxfId="112">
      <pivotArea outline="0" collapsedLevelsAreSubtotals="1" fieldPosition="0"/>
    </format>
  </formats>
  <chartFormats count="1">
    <chartFormat chart="54"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D88CFC-E5F5-47D4-A182-DFA4CE4C8A79}" name="PivotTable25" cacheId="184" applyNumberFormats="0" applyBorderFormats="0" applyFontFormats="0" applyPatternFormats="0" applyAlignmentFormats="0" applyWidthHeightFormats="1" dataCaption="Values" tag="c450f60c-c661-4aee-9a88-0822356aafd3" updatedVersion="8" minRefreshableVersion="3" useAutoFormatting="1" subtotalHiddenItems="1" itemPrintTitles="1" createdVersion="8" indent="0" outline="1" outlineData="1" multipleFieldFilters="0" chartFormat="109">
  <location ref="D423:E430" firstHeaderRow="1" firstDataRow="1" firstDataCol="1"/>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Booking_ID" fld="3" subtotal="count" baseField="2" baseItem="0" numFmtId="167"/>
  </dataFields>
  <formats count="3">
    <format>
      <pivotArea grandRow="1" outline="0" collapsedLevelsAreSubtotals="1" fieldPosition="0"/>
    </format>
    <format>
      <pivotArea dataOnly="0" labelOnly="1" outline="0" axis="axisValues" fieldPosition="0"/>
    </format>
    <format dxfId="113">
      <pivotArea outline="0" collapsedLevelsAreSubtotals="1" fieldPosition="0"/>
    </format>
  </formats>
  <chartFormats count="1">
    <chartFormat chart="106"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140092-FC52-4A75-9B99-79D5E5D409A8}" name="PivotTable39" cacheId="206" applyNumberFormats="0" applyBorderFormats="0" applyFontFormats="0" applyPatternFormats="0" applyAlignmentFormats="0" applyWidthHeightFormats="1" dataCaption="Values" tag="c958ec39-2275-49d6-9704-24995ea37e93" updatedVersion="8" minRefreshableVersion="3" useAutoFormatting="1" subtotalHiddenItems="1" itemPrintTitles="1" createdVersion="8" indent="0" outline="1" outlineData="1" multipleFieldFilters="0" chartFormat="139">
  <location ref="D469:E475"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6">
    <i>
      <x v="4"/>
    </i>
    <i>
      <x v="3"/>
    </i>
    <i>
      <x/>
    </i>
    <i>
      <x v="2"/>
    </i>
    <i>
      <x v="1"/>
    </i>
    <i t="grand">
      <x/>
    </i>
  </rowItems>
  <colItems count="1">
    <i/>
  </colItems>
  <dataFields count="1">
    <dataField fld="4" subtotal="count" baseField="0" baseItem="0" numFmtId="165"/>
  </dataFields>
  <formats count="3">
    <format>
      <pivotArea grandRow="1" outline="0" collapsedLevelsAreSubtotals="1" fieldPosition="0"/>
    </format>
    <format>
      <pivotArea dataOnly="0" labelOnly="1" outline="0" axis="axisValues" fieldPosition="0"/>
    </format>
    <format dxfId="114">
      <pivotArea outline="0" collapsedLevelsAreSubtotals="1" fieldPosition="0"/>
    </format>
  </formats>
  <chartFormats count="2">
    <chartFormat chart="129" format="0" series="1">
      <pivotArea type="data" outline="0" fieldPosition="0">
        <references count="1">
          <reference field="4294967294" count="1" selected="0">
            <x v="0"/>
          </reference>
        </references>
      </pivotArea>
    </chartFormat>
    <chartFormat chart="13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E9CA0A-003B-463F-9751-7471406A17E5}" name="PivotTable7" cacheId="221" applyNumberFormats="0" applyBorderFormats="0" applyFontFormats="0" applyPatternFormats="0" applyAlignmentFormats="0" applyWidthHeightFormats="1" dataCaption="Values" tag="a506d314-96b4-4ee5-8633-9e64e8afc245" updatedVersion="8" minRefreshableVersion="3" useAutoFormatting="1" subtotalHiddenItems="1" itemPrintTitles="1" createdVersion="8" indent="0" outline="1" outlineData="1" multipleFieldFilters="0" chartFormat="168">
  <location ref="E501:F506"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Special_requests" fld="4" baseField="3" baseItem="0"/>
  </dataFields>
  <formats count="3">
    <format>
      <pivotArea grandRow="1" outline="0" collapsedLevelsAreSubtotals="1" fieldPosition="0"/>
    </format>
    <format>
      <pivotArea dataOnly="0" labelOnly="1" outline="0" axis="axisValues" fieldPosition="0"/>
    </format>
    <format dxfId="115">
      <pivotArea outline="0" collapsedLevelsAreSubtotals="1" fieldPosition="0"/>
    </format>
  </formats>
  <chartFormats count="2">
    <chartFormat chart="163" format="0" series="1">
      <pivotArea type="data" outline="0" fieldPosition="0">
        <references count="1">
          <reference field="4294967294" count="1" selected="0">
            <x v="0"/>
          </reference>
        </references>
      </pivotArea>
    </chartFormat>
    <chartFormat chart="16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caption="Sum of Special_requests"/>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caption="Average of Special_requests"/>
    <pivotHierarchy dragToData="1" caption="Count of Special_reques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200E0F-204E-4099-A3EC-7258D3B9F723}" name="PivotTable1" cacheId="208" applyNumberFormats="0" applyBorderFormats="0" applyFontFormats="0" applyPatternFormats="0" applyAlignmentFormats="0" applyWidthHeightFormats="1" dataCaption="Values" tag="a18e2fac-0dcb-4a6e-819a-3a822ba945f0" updatedVersion="8" minRefreshableVersion="3" useAutoFormatting="1" subtotalHiddenItems="1" itemPrintTitles="1" createdVersion="8" indent="0" outline="1" outlineData="1" multipleFieldFilters="0" chartFormat="117">
  <location ref="G447:H448" firstHeaderRow="0" firstDataRow="1" firstDataCol="0"/>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Children" fld="3" baseField="0" baseItem="0"/>
    <dataField name="Sum of Adults" fld="4" baseField="0" baseItem="0"/>
  </dataFields>
  <formats count="3">
    <format>
      <pivotArea grandRow="1" outline="0" collapsedLevelsAreSubtotals="1" fieldPosition="0"/>
    </format>
    <format>
      <pivotArea dataOnly="0" labelOnly="1" outline="0" axis="axisValues" fieldPosition="0"/>
    </format>
    <format dxfId="116">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F6D2E2-8D72-410A-8AC7-79D754030A4C}" name="PivotTable12" cacheId="166" applyNumberFormats="0" applyBorderFormats="0" applyFontFormats="0" applyPatternFormats="0" applyAlignmentFormats="0" applyWidthHeightFormats="1" dataCaption="Values" tag="30d70f8f-78f5-4a40-9a35-a765f5138f9a" updatedVersion="8" minRefreshableVersion="3" useAutoFormatting="1" subtotalHiddenItems="1" itemPrintTitles="1" createdVersion="8" indent="0" outline="1" outlineData="1" multipleFieldFilters="0" chartFormat="50">
  <location ref="A51:C404" firstHeaderRow="0" firstDataRow="1" firstDataCol="1"/>
  <pivotFields count="5">
    <pivotField allDrilled="1" subtotalTop="0" showAll="0"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3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s>
    </pivotField>
    <pivotField dataField="1" subtotalTop="0" showAll="0" defaultSubtotal="0"/>
    <pivotField allDrilled="1" subtotalTop="0" showAll="0" dataSourceSort="1" defaultSubtotal="0" defaultAttributeDrillState="1"/>
  </pivotFields>
  <rowFields count="1">
    <field x="2"/>
  </rowFields>
  <rowItems count="3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t="grand">
      <x/>
    </i>
  </rowItems>
  <colFields count="1">
    <field x="-2"/>
  </colFields>
  <colItems count="2">
    <i>
      <x/>
    </i>
    <i i="1">
      <x v="1"/>
    </i>
  </colItems>
  <dataFields count="2">
    <dataField fld="1" subtotal="count" baseField="0" baseItem="0" numFmtId="9"/>
    <dataField name="Count of Booking_ID" fld="3" subtotal="count" baseField="2" baseItem="0"/>
  </dataFields>
  <formats count="4">
    <format>
      <pivotArea grandRow="1" outline="0" collapsedLevelsAreSubtotals="1" fieldPosition="0"/>
    </format>
    <format>
      <pivotArea dataOnly="0" outline="0" axis="axisValues" fieldPosition="0"/>
    </format>
    <format>
      <pivotArea outline="0" collapsedLevelsAreSubtotals="1" fieldPosition="0"/>
    </format>
    <format>
      <pivotArea outline="0" collapsedLevelsAreSubtotals="1" fieldPosition="0">
        <references count="1">
          <reference field="4294967294" count="1" selected="0">
            <x v="1"/>
          </reference>
        </references>
      </pivotArea>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728E7E-F84C-4A21-A87C-732F6FA9ABD4}" name="PivotTable23" cacheId="180" applyNumberFormats="0" applyBorderFormats="0" applyFontFormats="0" applyPatternFormats="0" applyAlignmentFormats="0" applyWidthHeightFormats="1" dataCaption="Values" tag="7dedca49-ba5b-463f-b880-99464fde9eff" updatedVersion="8" minRefreshableVersion="3" useAutoFormatting="1" subtotalHiddenItems="1" itemPrintTitles="1" createdVersion="8" indent="0" outline="1" outlineData="1" multipleFieldFilters="0" chartFormat="101">
  <location ref="F412:G417" firstHeaderRow="1" firstDataRow="1" firstDataCol="1"/>
  <pivotFields count="5">
    <pivotField allDrilled="1" subtotalTop="0" showAll="0" defaultSubtotal="0" defaultAttributeDrillState="1">
      <items count="4">
        <item s="1" x="0"/>
        <item s="1" x="1"/>
        <item s="1" x="2"/>
        <item s="1" x="3"/>
      </items>
    </pivotField>
    <pivotField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2"/>
    </i>
    <i>
      <x v="1"/>
    </i>
    <i>
      <x v="3"/>
    </i>
    <i>
      <x/>
    </i>
    <i t="grand">
      <x/>
    </i>
  </rowItems>
  <colItems count="1">
    <i/>
  </colItems>
  <dataFields count="1">
    <dataField name="Count of Booking_ID" fld="2" subtotal="count" baseField="1" baseItem="0" numFmtId="167"/>
  </dataFields>
  <formats count="3">
    <format>
      <pivotArea grandRow="1" outline="0" collapsedLevelsAreSubtotals="1" fieldPosition="0"/>
    </format>
    <format>
      <pivotArea dataOnly="0" labelOnly="1" outline="0" axis="axisValues" fieldPosition="0"/>
    </format>
    <format dxfId="117">
      <pivotArea outline="0" collapsedLevelsAreSubtotals="1" fieldPosition="0"/>
    </format>
  </formats>
  <chartFormats count="3">
    <chartFormat chart="81"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 chart="91"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03EE19-A8C9-4261-A8C0-25558067B645}" name="PivotTable36" cacheId="202" applyNumberFormats="0" applyBorderFormats="0" applyFontFormats="0" applyPatternFormats="0" applyAlignmentFormats="0" applyWidthHeightFormats="1" dataCaption="Values" tag="2d609316-5950-45b9-bedd-74294c94575f" updatedVersion="8" minRefreshableVersion="3" useAutoFormatting="1" subtotalHiddenItems="1" itemPrintTitles="1" createdVersion="8" indent="0" outline="1" outlineData="1" multipleFieldFilters="0" chartFormat="136">
  <location ref="A469:B475"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6">
    <i>
      <x v="1"/>
    </i>
    <i>
      <x v="2"/>
    </i>
    <i>
      <x v="3"/>
    </i>
    <i>
      <x/>
    </i>
    <i>
      <x v="4"/>
    </i>
    <i t="grand">
      <x/>
    </i>
  </rowItems>
  <colItems count="1">
    <i/>
  </colItems>
  <dataFields count="1">
    <dataField name="Average of avg_price_per_room" fld="4" subtotal="average" baseField="3" baseItem="0" numFmtId="167"/>
  </dataFields>
  <formats count="3">
    <format>
      <pivotArea grandRow="1" outline="0" collapsedLevelsAreSubtotals="1" fieldPosition="0"/>
    </format>
    <format>
      <pivotArea dataOnly="0" labelOnly="1" outline="0" axis="axisValues" fieldPosition="0"/>
    </format>
    <format dxfId="118">
      <pivotArea outline="0" collapsedLevelsAreSubtotals="1" fieldPosition="0"/>
    </format>
  </formats>
  <chartFormats count="2">
    <chartFormat chart="133" format="2" series="1">
      <pivotArea type="data" outline="0" fieldPosition="0">
        <references count="1">
          <reference field="4294967294" count="1" selected="0">
            <x v="0"/>
          </reference>
        </references>
      </pivotArea>
    </chartFormat>
    <chartFormat chart="135" format="4"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B55644-52FC-4307-8562-332E4DB50D9F}" name="PivotTable5" cacheId="216" applyNumberFormats="0" applyBorderFormats="0" applyFontFormats="0" applyPatternFormats="0" applyAlignmentFormats="0" applyWidthHeightFormats="1" dataCaption="Values" tag="b7c81e4d-88a2-4e2d-afb5-ae9adea09c6f" updatedVersion="8" minRefreshableVersion="3" useAutoFormatting="1" subtotalHiddenItems="1" itemPrintTitles="1" createdVersion="8" indent="0" outline="1" outlineData="1" multipleFieldFilters="0" chartFormat="163">
  <location ref="E493:F494" firstHeaderRow="0" firstDataRow="1" firstDataCol="0"/>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Weekend_nights" fld="3" baseField="0" baseItem="0"/>
    <dataField name="Sum of Week_nights" fld="4" baseField="0" baseItem="0"/>
  </dataFields>
  <formats count="3">
    <format>
      <pivotArea grandRow="1" outline="0" collapsedLevelsAreSubtotals="1" fieldPosition="0"/>
    </format>
    <format>
      <pivotArea dataOnly="0" labelOnly="1" outline="0" axis="axisValues" fieldPosition="0"/>
    </format>
    <format dxfId="119">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B4F6FF-A3E2-4433-905D-7AFD624E7114}" name="revstatus" cacheId="156" applyNumberFormats="0" applyBorderFormats="0" applyFontFormats="0" applyPatternFormats="0" applyAlignmentFormats="0" applyWidthHeightFormats="1" dataCaption="Values" tag="c58740d1-9f09-4287-84ca-dd649f41c8a0" updatedVersion="8" minRefreshableVersion="3" useAutoFormatting="1" subtotalHiddenItems="1" itemPrintTitles="1" createdVersion="8" indent="0" outline="1" outlineData="1" multipleFieldFilters="0" chartFormat="30">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4"/>
  </dataFields>
  <formats count="3">
    <format>
      <pivotArea collapsedLevelsAreSubtotals="1" fieldPosition="0">
        <references count="1">
          <reference field="0" count="0"/>
        </references>
      </pivotArea>
    </format>
    <format>
      <pivotArea grandRow="1" outline="0" collapsedLevelsAreSubtotals="1" fieldPosition="0"/>
    </format>
    <format dxfId="120">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9D67114-0553-477B-9695-BEFCCCF1F330}" name="PivotTable6" cacheId="219" applyNumberFormats="0" applyBorderFormats="0" applyFontFormats="0" applyPatternFormats="0" applyAlignmentFormats="0" applyWidthHeightFormats="1" dataCaption="Values" tag="c3861be7-8e8a-41c9-bc84-20fa9b7767cb" updatedVersion="8" minRefreshableVersion="3" useAutoFormatting="1" subtotalHiddenItems="1" itemPrintTitles="1" createdVersion="8" indent="0" outline="1" outlineData="1" multipleFieldFilters="0" chartFormat="163">
  <location ref="A502:B505" firstHeaderRow="1" firstDataRow="1" firstDataCol="1"/>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Count of Booking_ID" fld="4" subtotal="count" baseField="3" baseItem="0"/>
  </dataFields>
  <formats count="3">
    <format>
      <pivotArea grandRow="1" outline="0" collapsedLevelsAreSubtotals="1" fieldPosition="0"/>
    </format>
    <format>
      <pivotArea dataOnly="0" labelOnly="1" outline="0" axis="axisValues" fieldPosition="0"/>
    </format>
    <format dxfId="121">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EEED49-BC27-46D5-9CFC-49CAE691033C}" name="revmonth" cacheId="152" applyNumberFormats="0" applyBorderFormats="0" applyFontFormats="0" applyPatternFormats="0" applyAlignmentFormats="0" applyWidthHeightFormats="1" dataCaption="Values" tag="511f90e8-e528-4760-9e43-f44d0bc7b87c" updatedVersion="8" minRefreshableVersion="3" useAutoFormatting="1" subtotalHiddenItems="1" itemPrintTitles="1" createdVersion="8" indent="0" outline="1" outlineData="1" multipleFieldFilters="0" chartFormat="23">
  <location ref="A9:B2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4"/>
  </dataFields>
  <formats count="3">
    <format>
      <pivotArea grandRow="1" outline="0" collapsedLevelsAreSubtotals="1" fieldPosition="0"/>
    </format>
    <format>
      <pivotArea dataOnly="0" labelOnly="1" outline="0" axis="axisValues" fieldPosition="0"/>
    </format>
    <format dxfId="12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7693D1-8C95-4C8D-BEFC-BABA4A76E52A}" name="PivotTable18" cacheId="172" applyNumberFormats="0" applyBorderFormats="0" applyFontFormats="0" applyPatternFormats="0" applyAlignmentFormats="0" applyWidthHeightFormats="1" dataCaption="Values" tag="0f8d04e5-605e-44fc-86fb-3d9339f9f330" updatedVersion="8" minRefreshableVersion="3" useAutoFormatting="1" subtotalHiddenItems="1" itemPrintTitles="1" createdVersion="8" indent="0" outline="1" outlineData="1" multipleFieldFilters="0" chartFormat="74">
  <location ref="F70:G92" firstHeaderRow="1" firstDataRow="1" firstDataCol="1"/>
  <pivotFields count="5">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1"/>
    <field x="2"/>
  </rowFields>
  <rowItems count="22">
    <i>
      <x/>
    </i>
    <i r="1">
      <x/>
    </i>
    <i r="1">
      <x v="1"/>
    </i>
    <i>
      <x v="1"/>
    </i>
    <i r="1">
      <x/>
    </i>
    <i r="1">
      <x v="1"/>
    </i>
    <i>
      <x v="2"/>
    </i>
    <i r="1">
      <x v="1"/>
    </i>
    <i>
      <x v="3"/>
    </i>
    <i r="1">
      <x/>
    </i>
    <i r="1">
      <x v="1"/>
    </i>
    <i>
      <x v="4"/>
    </i>
    <i r="1">
      <x v="1"/>
    </i>
    <i>
      <x v="5"/>
    </i>
    <i r="1">
      <x v="1"/>
    </i>
    <i>
      <x v="6"/>
    </i>
    <i r="1">
      <x v="1"/>
    </i>
    <i>
      <x v="7"/>
    </i>
    <i r="1">
      <x v="1"/>
    </i>
    <i>
      <x v="8"/>
    </i>
    <i r="1">
      <x/>
    </i>
    <i t="grand">
      <x/>
    </i>
  </rowItems>
  <colItems count="1">
    <i/>
  </colItems>
  <dataFields count="1">
    <dataField name="Count of Booking_ID" fld="3" subtotal="count" baseField="1" baseItem="0"/>
  </dataFields>
  <formats count="20">
    <format>
      <pivotArea dataOnly="0" labelOnly="1" outline="0" axis="axisValues" fieldPosition="0"/>
    </format>
    <format>
      <pivotArea outline="0" collapsedLevelsAreSubtotals="1" fieldPosition="0"/>
    </format>
    <format>
      <pivotArea collapsedLevelsAreSubtotals="1" fieldPosition="0">
        <references count="2">
          <reference field="1" count="1" selected="0">
            <x v="0"/>
          </reference>
          <reference field="2" count="0"/>
        </references>
      </pivotArea>
    </format>
    <format>
      <pivotArea collapsedLevelsAreSubtotals="1" fieldPosition="0">
        <references count="1">
          <reference field="1" count="1">
            <x v="1"/>
          </reference>
        </references>
      </pivotArea>
    </format>
    <format>
      <pivotArea collapsedLevelsAreSubtotals="1" fieldPosition="0">
        <references count="2">
          <reference field="1" count="1" selected="0">
            <x v="1"/>
          </reference>
          <reference field="2" count="0"/>
        </references>
      </pivotArea>
    </format>
    <format>
      <pivotArea collapsedLevelsAreSubtotals="1" fieldPosition="0">
        <references count="1">
          <reference field="1" count="1">
            <x v="2"/>
          </reference>
        </references>
      </pivotArea>
    </format>
    <format>
      <pivotArea collapsedLevelsAreSubtotals="1" fieldPosition="0">
        <references count="2">
          <reference field="1" count="1" selected="0">
            <x v="2"/>
          </reference>
          <reference field="2" count="1">
            <x v="1"/>
          </reference>
        </references>
      </pivotArea>
    </format>
    <format>
      <pivotArea collapsedLevelsAreSubtotals="1" fieldPosition="0">
        <references count="1">
          <reference field="1" count="1">
            <x v="3"/>
          </reference>
        </references>
      </pivotArea>
    </format>
    <format>
      <pivotArea collapsedLevelsAreSubtotals="1" fieldPosition="0">
        <references count="2">
          <reference field="1" count="1" selected="0">
            <x v="3"/>
          </reference>
          <reference field="2" count="0"/>
        </references>
      </pivotArea>
    </format>
    <format>
      <pivotArea collapsedLevelsAreSubtotals="1" fieldPosition="0">
        <references count="1">
          <reference field="1" count="1">
            <x v="4"/>
          </reference>
        </references>
      </pivotArea>
    </format>
    <format>
      <pivotArea collapsedLevelsAreSubtotals="1" fieldPosition="0">
        <references count="2">
          <reference field="1" count="1" selected="0">
            <x v="4"/>
          </reference>
          <reference field="2" count="1">
            <x v="1"/>
          </reference>
        </references>
      </pivotArea>
    </format>
    <format>
      <pivotArea collapsedLevelsAreSubtotals="1" fieldPosition="0">
        <references count="1">
          <reference field="1" count="1">
            <x v="5"/>
          </reference>
        </references>
      </pivotArea>
    </format>
    <format>
      <pivotArea collapsedLevelsAreSubtotals="1" fieldPosition="0">
        <references count="2">
          <reference field="1" count="1" selected="0">
            <x v="5"/>
          </reference>
          <reference field="2" count="1">
            <x v="1"/>
          </reference>
        </references>
      </pivotArea>
    </format>
    <format>
      <pivotArea collapsedLevelsAreSubtotals="1" fieldPosition="0">
        <references count="1">
          <reference field="1" count="1">
            <x v="6"/>
          </reference>
        </references>
      </pivotArea>
    </format>
    <format>
      <pivotArea collapsedLevelsAreSubtotals="1" fieldPosition="0">
        <references count="2">
          <reference field="1" count="1" selected="0">
            <x v="6"/>
          </reference>
          <reference field="2" count="1">
            <x v="1"/>
          </reference>
        </references>
      </pivotArea>
    </format>
    <format>
      <pivotArea collapsedLevelsAreSubtotals="1" fieldPosition="0">
        <references count="1">
          <reference field="1" count="1">
            <x v="7"/>
          </reference>
        </references>
      </pivotArea>
    </format>
    <format>
      <pivotArea collapsedLevelsAreSubtotals="1" fieldPosition="0">
        <references count="2">
          <reference field="1" count="1" selected="0">
            <x v="7"/>
          </reference>
          <reference field="2" count="1">
            <x v="1"/>
          </reference>
        </references>
      </pivotArea>
    </format>
    <format>
      <pivotArea collapsedLevelsAreSubtotals="1" fieldPosition="0">
        <references count="1">
          <reference field="1" count="1">
            <x v="8"/>
          </reference>
        </references>
      </pivotArea>
    </format>
    <format>
      <pivotArea collapsedLevelsAreSubtotals="1" fieldPosition="0">
        <references count="2">
          <reference field="1" count="1" selected="0">
            <x v="8"/>
          </reference>
          <reference field="2" count="1">
            <x v="0"/>
          </reference>
        </references>
      </pivotArea>
    </format>
    <format>
      <pivotArea grandRow="1"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F7FEF7D-EC8B-4153-BF0B-11A8E6597A84}" name="revroom" cacheId="154" applyNumberFormats="0" applyBorderFormats="0" applyFontFormats="0" applyPatternFormats="0" applyAlignmentFormats="0" applyWidthHeightFormats="1" dataCaption="Values" tag="11ad88b1-cefc-4836-9b82-96867bc89fca" updatedVersion="8" minRefreshableVersion="3" useAutoFormatting="1" subtotalHiddenItems="1" itemPrintTitles="1" createdVersion="8" indent="0" outline="1" outlineData="1" multipleFieldFilters="0" chartFormat="61">
  <location ref="E2:G10"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3"/>
    </i>
    <i>
      <x v="5"/>
    </i>
    <i>
      <x v="1"/>
    </i>
    <i>
      <x v="4"/>
    </i>
    <i>
      <x v="6"/>
    </i>
    <i>
      <x v="2"/>
    </i>
    <i t="grand">
      <x/>
    </i>
  </rowItems>
  <colFields count="1">
    <field x="-2"/>
  </colFields>
  <colItems count="2">
    <i>
      <x/>
    </i>
    <i i="1">
      <x v="1"/>
    </i>
  </colItems>
  <dataFields count="2">
    <dataField name="Average of avg_price_per_room" fld="1" subtotal="average" baseField="0" baseItem="0"/>
    <dataField name="Sum of Revenue" fld="2" baseField="0" baseItem="0"/>
  </dataFields>
  <formats count="3">
    <format>
      <pivotArea collapsedLevelsAreSubtotals="1" fieldPosition="0">
        <references count="1">
          <reference field="0" count="0"/>
        </references>
      </pivotArea>
    </format>
    <format>
      <pivotArea grandRow="1" outline="0" collapsedLevelsAreSubtotals="1" fieldPosition="0"/>
    </format>
    <format dxfId="123">
      <pivotArea outline="0" collapsedLevelsAreSubtotals="1" fieldPosition="0"/>
    </format>
  </formats>
  <chartFormats count="2">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caption="Sum of Revenue"/>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D64342-7386-48F7-9401-C2E225D70640}" name="PivotTable15" cacheId="168" applyNumberFormats="0" applyBorderFormats="0" applyFontFormats="0" applyPatternFormats="0" applyAlignmentFormats="0" applyWidthHeightFormats="1" dataCaption="Values" tag="cb8ba513-3ba2-4bc0-9c79-6901a63b609b" updatedVersion="8" minRefreshableVersion="3" useAutoFormatting="1" subtotalHiddenItems="1" itemPrintTitles="1" createdVersion="8" indent="0" outline="1" outlineData="1" multipleFieldFilters="0" chartFormat="75">
  <location ref="F51:G55" firstHeaderRow="1" firstDataRow="1" firstDataCol="1"/>
  <pivotFields count="4">
    <pivotField allDrilled="1" subtotalTop="0" showAll="0"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numFmtId="165"/>
  </dataFields>
  <formats count="3">
    <format>
      <pivotArea grandRow="1" outline="0" collapsedLevelsAreSubtotals="1" fieldPosition="0"/>
    </format>
    <format>
      <pivotArea dataOnly="0" labelOnly="1" outline="0" axis="axisValues" fieldPosition="0"/>
    </format>
    <format dxfId="124">
      <pivotArea outline="0" collapsedLevelsAreSubtotals="1" fieldPosition="0"/>
    </format>
  </formats>
  <chartFormats count="2">
    <chartFormat chart="56" format="2"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AF457A-3F20-44DF-AC34-F762D2981305}" name="revchannel" cacheId="150" applyNumberFormats="0" applyBorderFormats="0" applyFontFormats="0" applyPatternFormats="0" applyAlignmentFormats="0" applyWidthHeightFormats="1" dataCaption="Values" tag="d17b771b-76e2-4c61-a481-cda5bb7595d7" updatedVersion="8" minRefreshableVersion="3" useAutoFormatting="1" subtotalHiddenItems="1" itemPrintTitles="1" createdVersion="8" indent="0" outline="1" outlineData="1" multipleFieldFilters="0" chartFormat="63">
  <location ref="E14:F2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4"/>
  </dataFields>
  <formats count="3">
    <format>
      <pivotArea grandRow="1" outline="0" collapsedLevelsAreSubtotals="1" fieldPosition="0"/>
    </format>
    <format>
      <pivotArea dataOnly="0" labelOnly="1" outline="0" axis="axisValues" fieldPosition="0"/>
    </format>
    <format dxfId="125">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45F7946-DF06-49C4-817A-3E99D1C6455E}" name="PivotTable8" cacheId="223" applyNumberFormats="0" applyBorderFormats="0" applyFontFormats="0" applyPatternFormats="0" applyAlignmentFormats="0" applyWidthHeightFormats="1" dataCaption="Values" tag="a506d314-96b4-4ee5-8633-9e64e8afc245" updatedVersion="8" minRefreshableVersion="3" useAutoFormatting="1" subtotalHiddenItems="1" itemPrintTitles="1" createdVersion="8" indent="0" outline="1" outlineData="1" multipleFieldFilters="0" chartFormat="178">
  <location ref="A508:C521" firstHeaderRow="0" firstDataRow="1" firstDataCol="1"/>
  <pivotFields count="7">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5" baseField="0" baseItem="0"/>
    <dataField name="Average of lead_time" fld="3" subtotal="average" baseField="0" baseItem="0"/>
  </dataFields>
  <formats count="3">
    <format>
      <pivotArea grandRow="1" outline="0" collapsedLevelsAreSubtotals="1" fieldPosition="0"/>
    </format>
    <format>
      <pivotArea dataOnly="0" labelOnly="1" outline="0" axis="axisValues" fieldPosition="0"/>
    </format>
    <format dxfId="126">
      <pivotArea outline="0" collapsedLevelsAreSubtotals="1" fieldPosition="0"/>
    </format>
  </formats>
  <chartFormats count="2">
    <chartFormat chart="172" format="2" series="1">
      <pivotArea type="data" outline="0" fieldPosition="0">
        <references count="1">
          <reference field="4294967294" count="1" selected="0">
            <x v="1"/>
          </reference>
        </references>
      </pivotArea>
    </chartFormat>
    <chartFormat chart="172" format="3"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caption="Sum of Special_requests"/>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caption="Average of Special_requests"/>
    <pivotHierarchy dragToData="1" caption="Count of Special_reques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B0075F6-1662-4F91-8EDA-D4B8572E7908}" name="PivotTable10" cacheId="162" applyNumberFormats="0" applyBorderFormats="0" applyFontFormats="0" applyPatternFormats="0" applyAlignmentFormats="0" applyWidthHeightFormats="1" dataCaption="Values" tag="f83aff96-4c5a-417f-8a21-3d1249d88fc2" updatedVersion="8" minRefreshableVersion="3" useAutoFormatting="1" subtotalHiddenItems="1" itemPrintTitles="1" createdVersion="8" indent="0" outline="1" outlineData="1" multipleFieldFilters="0" chartFormat="62">
  <location ref="E37:F45"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5"/>
    </i>
    <i>
      <x v="3"/>
    </i>
    <i>
      <x v="1"/>
    </i>
    <i>
      <x/>
    </i>
    <i>
      <x v="2"/>
    </i>
    <i>
      <x v="4"/>
    </i>
    <i>
      <x v="6"/>
    </i>
    <i t="grand">
      <x/>
    </i>
  </rowItems>
  <colItems count="1">
    <i/>
  </colItems>
  <dataFields count="1">
    <dataField fld="2" subtotal="count" baseField="0" baseItem="0" numFmtId="165"/>
  </dataFields>
  <formats count="3">
    <format>
      <pivotArea grandRow="1" outline="0" collapsedLevelsAreSubtotals="1" fieldPosition="0"/>
    </format>
    <format>
      <pivotArea dataOnly="0" labelOnly="1" outline="0" axis="axisValues" fieldPosition="0"/>
    </format>
    <format dxfId="127">
      <pivotArea outline="0" collapsedLevelsAreSubtotals="1" fieldPosition="0"/>
    </format>
  </formats>
  <chartFormats count="1">
    <chartFormat chart="56"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624117A-52CF-4E74-B9BD-8FDD964602BC}" name="PivotTable20" cacheId="174" applyNumberFormats="0" applyBorderFormats="0" applyFontFormats="0" applyPatternFormats="0" applyAlignmentFormats="0" applyWidthHeightFormats="1" dataCaption="Values" tag="c59ea092-5bd5-4f6d-a1e5-b9ed2f7a3050" updatedVersion="8" minRefreshableVersion="3" useAutoFormatting="1" subtotalHiddenItems="1" itemPrintTitles="1" createdVersion="8" indent="0" outline="1" outlineData="1" multipleFieldFilters="0" chartFormat="74">
  <location ref="H37:I50" firstHeaderRow="1" firstDataRow="1" firstDataCol="1"/>
  <pivotFields count="5">
    <pivotField allDrilled="1" subtotalTop="0" showAll="0" defaultSubtotal="0" defaultAttributeDrillState="1">
      <items count="4">
        <item s="1" x="0"/>
        <item s="1" x="1"/>
        <item s="1" x="2"/>
        <item s="1" x="3"/>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fld="2" subtotal="count" baseField="0" baseItem="0" numFmtId="165"/>
  </dataFields>
  <formats count="3">
    <format>
      <pivotArea grandRow="1" outline="0" collapsedLevelsAreSubtotals="1" fieldPosition="0"/>
    </format>
    <format>
      <pivotArea dataOnly="0" labelOnly="1" outline="0" axis="axisValues" fieldPosition="0"/>
    </format>
    <format dxfId="128">
      <pivotArea outline="0" collapsedLevelsAreSubtotals="1" fieldPosition="0"/>
    </format>
  </formats>
  <chartFormats count="2">
    <chartFormat chart="56" format="2"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8037097-33FB-4C51-BF8C-148DB91E9D8D}" name="PivotTable4" cacheId="214" applyNumberFormats="0" applyBorderFormats="0" applyFontFormats="0" applyPatternFormats="0" applyAlignmentFormats="0" applyWidthHeightFormats="1" dataCaption="Values" tag="4978abda-4c00-4abc-83f0-42dc8255c0fc" updatedVersion="8" minRefreshableVersion="3" useAutoFormatting="1" subtotalHiddenItems="1" itemPrintTitles="1" createdVersion="8" indent="0" outline="1" outlineData="1" multipleFieldFilters="0" chartFormat="175">
  <location ref="E484:G489" firstHeaderRow="0" firstDataRow="1" firstDataCol="1"/>
  <pivotFields count="7">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5">
    <i>
      <x/>
    </i>
    <i>
      <x v="2"/>
    </i>
    <i>
      <x v="1"/>
    </i>
    <i>
      <x v="3"/>
    </i>
    <i t="grand">
      <x/>
    </i>
  </rowItems>
  <colFields count="1">
    <field x="-2"/>
  </colFields>
  <colItems count="2">
    <i>
      <x/>
    </i>
    <i i="1">
      <x v="1"/>
    </i>
  </colItems>
  <dataFields count="2">
    <dataField name="Count of Booking_ID" fld="3" subtotal="count" baseField="0" baseItem="0" numFmtId="167"/>
    <dataField fld="5" subtotal="count" baseField="0" baseItem="0" numFmtId="9"/>
  </dataFields>
  <formats count="4">
    <format>
      <pivotArea grandRow="1" outline="0" collapsedLevelsAreSubtotals="1" fieldPosition="0"/>
    </format>
    <format>
      <pivotArea dataOnly="0" labelOnly="1" outline="0" axis="axisValues" fieldPosition="0"/>
    </format>
    <format dxfId="130">
      <pivotArea outline="0" collapsedLevelsAreSubtotals="1" fieldPosition="0"/>
    </format>
    <format dxfId="129">
      <pivotArea outline="0" collapsedLevelsAreSubtotals="1" fieldPosition="0">
        <references count="1">
          <reference field="4294967294" count="1" selected="0">
            <x v="1"/>
          </reference>
        </references>
      </pivotArea>
    </format>
  </formats>
  <chartFormats count="4">
    <chartFormat chart="139" format="0" series="1">
      <pivotArea type="data" outline="0" fieldPosition="0">
        <references count="1">
          <reference field="4294967294" count="1" selected="0">
            <x v="0"/>
          </reference>
        </references>
      </pivotArea>
    </chartFormat>
    <chartFormat chart="143" format="2" series="1">
      <pivotArea type="data" outline="0" fieldPosition="0">
        <references count="1">
          <reference field="4294967294" count="1" selected="0">
            <x v="0"/>
          </reference>
        </references>
      </pivotArea>
    </chartFormat>
    <chartFormat chart="151" format="2" series="1">
      <pivotArea type="data" outline="0" fieldPosition="0">
        <references count="1">
          <reference field="4294967294" count="1" selected="0">
            <x v="0"/>
          </reference>
        </references>
      </pivotArea>
    </chartFormat>
    <chartFormat chart="151" format="4" series="1">
      <pivotArea type="data" outline="0" fieldPosition="0">
        <references count="1">
          <reference field="4294967294"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18D415A-8D20-4A65-9CAE-E47292982639}" name="PivotTable32" cacheId="194" applyNumberFormats="0" applyBorderFormats="0" applyFontFormats="0" applyPatternFormats="0" applyAlignmentFormats="0" applyWidthHeightFormats="1" dataCaption="Values" tag="143582e2-e496-4e34-b345-ca17f44b7d93" updatedVersion="8" minRefreshableVersion="3" useAutoFormatting="1" subtotalHiddenItems="1" itemPrintTitles="1" createdVersion="8" indent="0" outline="1" outlineData="1" multipleFieldFilters="0" chartFormat="121">
  <location ref="A447:B453"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6">
    <i>
      <x/>
    </i>
    <i>
      <x v="1"/>
    </i>
    <i>
      <x v="2"/>
    </i>
    <i>
      <x v="4"/>
    </i>
    <i>
      <x v="3"/>
    </i>
    <i t="grand">
      <x/>
    </i>
  </rowItems>
  <colItems count="1">
    <i/>
  </colItems>
  <dataFields count="1">
    <dataField name="Average of lead_time" fld="4" subtotal="average" baseField="3" baseItem="0" numFmtId="167"/>
  </dataFields>
  <formats count="3">
    <format>
      <pivotArea grandRow="1" outline="0" collapsedLevelsAreSubtotals="1" fieldPosition="0"/>
    </format>
    <format>
      <pivotArea dataOnly="0" labelOnly="1" outline="0" axis="axisValues" fieldPosition="0"/>
    </format>
    <format dxfId="131">
      <pivotArea outline="0" collapsedLevelsAreSubtotals="1" fieldPosition="0"/>
    </format>
  </formats>
  <chartFormats count="2">
    <chartFormat chart="116" format="2" series="1">
      <pivotArea type="data" outline="0" fieldPosition="0">
        <references count="1">
          <reference field="4294967294" count="1" selected="0">
            <x v="0"/>
          </reference>
        </references>
      </pivotArea>
    </chartFormat>
    <chartFormat chart="118" format="4"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9D8A16E-E975-4862-8F8C-13067080F682}" name="PivotTable33" cacheId="196" applyNumberFormats="0" applyBorderFormats="0" applyFontFormats="0" applyPatternFormats="0" applyAlignmentFormats="0" applyWidthHeightFormats="1" dataCaption="Values" tag="a18e2fac-0dcb-4a6e-819a-3a822ba945f0" updatedVersion="8" minRefreshableVersion="3" useAutoFormatting="1" subtotalHiddenItems="1" itemPrintTitles="1" createdVersion="8" indent="0" outline="1" outlineData="1" multipleFieldFilters="0" chartFormat="117">
  <location ref="D447:E450"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dataSourceSort="1" defaultSubtotal="0" defaultAttributeDrillState="1">
      <items count="2">
        <item n="First Time Guest" x="0"/>
        <item n="Repeated Guest" x="1"/>
      </items>
    </pivotField>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Average of lead_time" fld="4" subtotal="average" baseField="3" baseItem="0" numFmtId="1"/>
  </dataFields>
  <formats count="3">
    <format>
      <pivotArea grandRow="1" outline="0" collapsedLevelsAreSubtotals="1" fieldPosition="0"/>
    </format>
    <format>
      <pivotArea dataOnly="0" labelOnly="1" outline="0" axis="axisValues" fieldPosition="0"/>
    </format>
    <format dxfId="132">
      <pivotArea outline="0" collapsedLevelsAreSubtotals="1" fieldPosition="0"/>
    </format>
  </formats>
  <chartFormats count="2">
    <chartFormat chart="112" format="0" series="1">
      <pivotArea type="data" outline="0" fieldPosition="0">
        <references count="1">
          <reference field="4294967294" count="1" selected="0">
            <x v="0"/>
          </reference>
        </references>
      </pivotArea>
    </chartFormat>
    <chartFormat chart="116"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2ECB7CE-245D-4641-B244-B88EC3A1190D}" name="PivotTable26" cacheId="186" applyNumberFormats="0" applyBorderFormats="0" applyFontFormats="0" applyPatternFormats="0" applyAlignmentFormats="0" applyWidthHeightFormats="1" dataCaption="Values" tag="f974cd3b-8282-4da4-b075-83ed9d8ce6b4" updatedVersion="8" minRefreshableVersion="3" useAutoFormatting="1" subtotalHiddenItems="1" itemPrintTitles="1" createdVersion="8" indent="0" outline="1" outlineData="1" multipleFieldFilters="0" chartFormat="107">
  <location ref="A430:B438" firstHeaderRow="1" firstDataRow="1" firstDataCol="1"/>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fld="3" subtotal="count" baseField="0" baseItem="0" numFmtId="167"/>
  </dataFields>
  <formats count="3">
    <format>
      <pivotArea grandRow="1" outline="0" collapsedLevelsAreSubtotals="1" fieldPosition="0"/>
    </format>
    <format>
      <pivotArea dataOnly="0" labelOnly="1" outline="0" axis="axisValues" fieldPosition="0"/>
    </format>
    <format dxfId="133">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A7E1A5F-7131-4568-80A4-486E1D7C99D6}" name="priceadult" cacheId="158" applyNumberFormats="0" applyBorderFormats="0" applyFontFormats="0" applyPatternFormats="0" applyAlignmentFormats="0" applyWidthHeightFormats="1" dataCaption="Values" tag="ae3dccf4-aac9-4fd0-8ca6-ce83d24bd722" updatedVersion="8" minRefreshableVersion="3" useAutoFormatting="1" subtotalHiddenItems="1" itemPrintTitles="1" createdVersion="8" indent="0" outline="1" outlineData="1" multipleFieldFilters="0" chartFormat="32">
  <location ref="E24:F29" firstHeaderRow="1" firstDataRow="1" firstDataCol="1"/>
  <pivotFields count="3">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g_price_per_room" fld="1" subtotal="average" baseField="0" baseItem="0" numFmtId="164"/>
  </dataFields>
  <formats count="3">
    <format>
      <pivotArea grandRow="1" outline="0" collapsedLevelsAreSubtotals="1" fieldPosition="0"/>
    </format>
    <format>
      <pivotArea dataOnly="0" labelOnly="1" outline="0" axis="axisValues" fieldPosition="0"/>
    </format>
    <format dxfId="134">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81EF344-643B-4267-9FD8-7FEFD8C24557}" name="PivotTable17" cacheId="170" applyNumberFormats="0" applyBorderFormats="0" applyFontFormats="0" applyPatternFormats="0" applyAlignmentFormats="0" applyWidthHeightFormats="1" dataCaption="Values" tag="bba79960-3a85-42c1-8930-f1bc674d5c56" updatedVersion="8" minRefreshableVersion="3" useAutoFormatting="1" subtotalHiddenItems="1" itemPrintTitles="1" createdVersion="8" indent="0" outline="1" outlineData="1" multipleFieldFilters="0" chartFormat="84">
  <location ref="F60:G65" firstHeaderRow="1" firstDataRow="1" firstDataCol="1"/>
  <pivotFields count="5">
    <pivotField allDrilled="1" subtotalTop="0" showAll="0" defaultSubtotal="0" defaultAttributeDrillState="1">
      <items count="4">
        <item s="1" x="0"/>
        <item s="1" x="1"/>
        <item s="1" x="2"/>
        <item s="1" x="3"/>
      </items>
    </pivotField>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5">
    <i>
      <x v="1"/>
    </i>
    <i>
      <x/>
    </i>
    <i>
      <x v="2"/>
    </i>
    <i>
      <x v="3"/>
    </i>
    <i t="grand">
      <x/>
    </i>
  </rowItems>
  <colItems count="1">
    <i/>
  </colItems>
  <dataFields count="1">
    <dataField fld="1" subtotal="count" baseField="0" baseItem="0" numFmtId="165"/>
  </dataFields>
  <formats count="3">
    <format>
      <pivotArea grandRow="1" outline="0" collapsedLevelsAreSubtotals="1" fieldPosition="0"/>
    </format>
    <format>
      <pivotArea dataOnly="0" labelOnly="1" outline="0" axis="axisValues" fieldPosition="0"/>
    </format>
    <format dxfId="135">
      <pivotArea outline="0" collapsedLevelsAreSubtotals="1" fieldPosition="0"/>
    </format>
  </formats>
  <chartFormats count="4">
    <chartFormat chart="56" format="2"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5" format="2" series="1">
      <pivotArea type="data" outline="0" fieldPosition="0">
        <references count="1">
          <reference field="4294967294" count="1" selected="0">
            <x v="0"/>
          </reference>
        </references>
      </pivotArea>
    </chartFormat>
    <chartFormat chart="71"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5270741-4ADC-487A-A620-D76D1805A751}" name="PivotTable31" cacheId="192" applyNumberFormats="0" applyBorderFormats="0" applyFontFormats="0" applyPatternFormats="0" applyAlignmentFormats="0" applyWidthHeightFormats="1" dataCaption="Values" tag="e5c4cb31-d37f-4f05-9d42-e22e4198bb13" updatedVersion="8" minRefreshableVersion="3" useAutoFormatting="1" subtotalHiddenItems="1" itemPrintTitles="1" createdVersion="8" indent="0" outline="1" outlineData="1" multipleFieldFilters="0" chartFormat="112">
  <location ref="E443:E444" firstHeaderRow="1" firstDataRow="1" firstDataCol="0"/>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lead_time" fld="3" subtotal="average" baseField="0" baseItem="0" numFmtId="1"/>
  </dataFields>
  <formats count="3">
    <format>
      <pivotArea grandRow="1" outline="0" collapsedLevelsAreSubtotals="1" fieldPosition="0"/>
    </format>
    <format>
      <pivotArea dataOnly="0" labelOnly="1" outline="0" axis="axisValues" fieldPosition="0"/>
    </format>
    <format dxfId="136">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69D001F-41B3-4BE2-9C60-742E9F7F7236}" name="PivotTable29" cacheId="190" applyNumberFormats="0" applyBorderFormats="0" applyFontFormats="0" applyPatternFormats="0" applyAlignmentFormats="0" applyWidthHeightFormats="1" dataCaption="Values" tag="7bbdf222-0298-44cf-b340-5f3731929de1" updatedVersion="8" minRefreshableVersion="3" useAutoFormatting="1" subtotalHiddenItems="1" itemPrintTitles="1" createdVersion="8" indent="0" outline="1" outlineData="1" multipleFieldFilters="0" chartFormat="114">
  <location ref="A441:B444" firstHeaderRow="1" firstDataRow="1" firstDataCol="1"/>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dataSourceSort="1" defaultSubtotal="0" defaultAttributeDrillState="1">
      <items count="2">
        <item n="First Time Guest" x="0"/>
        <item n="Repeated Guest"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Booking_ID" fld="3" subtotal="count" showDataAs="percentOfTotal" baseField="2" baseItem="0" numFmtId="10"/>
  </dataFields>
  <formats count="4">
    <format>
      <pivotArea grandRow="1" outline="0" collapsedLevelsAreSubtotals="1" fieldPosition="0"/>
    </format>
    <format>
      <pivotArea dataOnly="0" labelOnly="1" outline="0" axis="axisValues" fieldPosition="0"/>
    </format>
    <format>
      <pivotArea outline="0" collapsedLevelsAreSubtotals="1" fieldPosition="0"/>
    </format>
    <format>
      <pivotArea outline="0" fieldPosition="0">
        <references count="1">
          <reference field="4294967294" count="1">
            <x v="0"/>
          </reference>
        </references>
      </pivotArea>
    </format>
  </formats>
  <chartFormats count="6">
    <chartFormat chart="111" format="4" series="1">
      <pivotArea type="data" outline="0" fieldPosition="0">
        <references count="1">
          <reference field="4294967294" count="1" selected="0">
            <x v="0"/>
          </reference>
        </references>
      </pivotArea>
    </chartFormat>
    <chartFormat chart="111" format="5">
      <pivotArea type="data" outline="0" fieldPosition="0">
        <references count="2">
          <reference field="4294967294" count="1" selected="0">
            <x v="0"/>
          </reference>
          <reference field="2" count="1" selected="0">
            <x v="0"/>
          </reference>
        </references>
      </pivotArea>
    </chartFormat>
    <chartFormat chart="111" format="6">
      <pivotArea type="data" outline="0" fieldPosition="0">
        <references count="2">
          <reference field="4294967294" count="1" selected="0">
            <x v="0"/>
          </reference>
          <reference field="2" count="1" selected="0">
            <x v="1"/>
          </reference>
        </references>
      </pivotArea>
    </chartFormat>
    <chartFormat chart="113" format="10" series="1">
      <pivotArea type="data" outline="0" fieldPosition="0">
        <references count="1">
          <reference field="4294967294" count="1" selected="0">
            <x v="0"/>
          </reference>
        </references>
      </pivotArea>
    </chartFormat>
    <chartFormat chart="113" format="11">
      <pivotArea type="data" outline="0" fieldPosition="0">
        <references count="2">
          <reference field="4294967294" count="1" selected="0">
            <x v="0"/>
          </reference>
          <reference field="2" count="1" selected="0">
            <x v="0"/>
          </reference>
        </references>
      </pivotArea>
    </chartFormat>
    <chartFormat chart="113" format="12">
      <pivotArea type="data" outline="0" fieldPosition="0">
        <references count="2">
          <reference field="4294967294" count="1" selected="0">
            <x v="0"/>
          </reference>
          <reference field="2"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2117E80-EAE7-4A61-8185-10148FE4A823}" name="cancelrate" cacheId="160" applyNumberFormats="0" applyBorderFormats="0" applyFontFormats="0" applyPatternFormats="0" applyAlignmentFormats="0" applyWidthHeightFormats="1" dataCaption="Values" tag="261660e4-02d0-4dc3-8cc1-6385766a9396" updatedVersion="8" minRefreshableVersion="3" useAutoFormatting="1" subtotalHiddenItems="1" itemPrintTitles="1" createdVersion="8" indent="0" outline="1" outlineData="1" multipleFieldFilters="0" chartFormat="54">
  <location ref="A37:B40"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Booking_ID" fld="2" subtotal="count" showDataAs="percentOfTotal" baseField="1" baseItem="0" numFmtId="10"/>
  </dataFields>
  <formats count="4">
    <format>
      <pivotArea grandRow="1" outline="0" collapsedLevelsAreSubtotals="1" fieldPosition="0"/>
    </format>
    <format>
      <pivotArea dataOnly="0" labelOnly="1" outline="0" axis="axisValues" fieldPosition="0"/>
    </format>
    <format>
      <pivotArea outline="0" collapsedLevelsAreSubtotals="1" fieldPosition="0"/>
    </format>
    <format>
      <pivotArea outline="0" fieldPosition="0">
        <references count="1">
          <reference field="4294967294" count="1">
            <x v="0"/>
          </reference>
        </references>
      </pivotArea>
    </format>
  </formats>
  <chartFormats count="3">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1" count="1" selected="0">
            <x v="0"/>
          </reference>
        </references>
      </pivotArea>
    </chartFormat>
    <chartFormat chart="48" format="6">
      <pivotArea type="data" outline="0" fieldPosition="0">
        <references count="2">
          <reference field="4294967294" count="1" selected="0">
            <x v="0"/>
          </reference>
          <reference field="1"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3F26A1D-AC8F-48A4-81CF-CE79BADBDA25}" name="PivotTable34" cacheId="198" applyNumberFormats="0" applyBorderFormats="0" applyFontFormats="0" applyPatternFormats="0" applyAlignmentFormats="0" applyWidthHeightFormats="1" dataCaption="Values" tag="b31230ff-78e5-4b61-b3ed-7992b973b3fb" updatedVersion="8" minRefreshableVersion="3" useAutoFormatting="1" subtotalHiddenItems="1" itemPrintTitles="1" createdVersion="8" indent="0" outline="1" outlineData="1" multipleFieldFilters="0" chartFormat="126">
  <location ref="A460:B466"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Count of Booking_ID" fld="4" subtotal="count" baseField="3" baseItem="0" numFmtId="167"/>
  </dataFields>
  <formats count="3">
    <format>
      <pivotArea grandRow="1" outline="0" collapsedLevelsAreSubtotals="1" fieldPosition="0"/>
    </format>
    <format>
      <pivotArea dataOnly="0" labelOnly="1" outline="0" axis="axisValues" fieldPosition="0"/>
    </format>
    <format dxfId="137">
      <pivotArea outline="0" collapsedLevelsAreSubtotals="1" fieldPosition="0"/>
    </format>
  </formats>
  <chartFormats count="1">
    <chartFormat chart="121"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5144C5E-D09C-4BDB-81F3-5D8A0632A21C}" name="PivotTable3" cacheId="212" applyNumberFormats="0" applyBorderFormats="0" applyFontFormats="0" applyPatternFormats="0" applyAlignmentFormats="0" applyWidthHeightFormats="1" dataCaption="Values" tag="3737eaf4-a01f-46c2-85df-1a9ad875cb57" updatedVersion="8" minRefreshableVersion="3" useAutoFormatting="1" subtotalHiddenItems="1" itemPrintTitles="1" createdVersion="8" indent="0" outline="1" outlineData="1" multipleFieldFilters="0" chartFormat="158">
  <location ref="A484:C497" firstHeaderRow="0" firstDataRow="1" firstDataCol="1"/>
  <pivotFields count="7">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Count of Booking_ID" fld="3" subtotal="count" baseField="0" baseItem="0" numFmtId="167"/>
    <dataField fld="5" subtotal="count" baseField="0" baseItem="0" numFmtId="9"/>
  </dataFields>
  <formats count="4">
    <format>
      <pivotArea grandRow="1" outline="0" collapsedLevelsAreSubtotals="1" fieldPosition="0"/>
    </format>
    <format>
      <pivotArea dataOnly="0" labelOnly="1" outline="0" axis="axisValues" fieldPosition="0"/>
    </format>
    <format dxfId="139">
      <pivotArea outline="0" collapsedLevelsAreSubtotals="1" fieldPosition="0"/>
    </format>
    <format dxfId="138">
      <pivotArea outline="0" collapsedLevelsAreSubtotals="1" fieldPosition="0">
        <references count="1">
          <reference field="4294967294" count="1" selected="0">
            <x v="1"/>
          </reference>
        </references>
      </pivotArea>
    </format>
  </formats>
  <chartFormats count="2">
    <chartFormat chart="143" format="2" series="1">
      <pivotArea type="data" outline="0" fieldPosition="0">
        <references count="1">
          <reference field="4294967294" count="1" selected="0">
            <x v="0"/>
          </reference>
        </references>
      </pivotArea>
    </chartFormat>
    <chartFormat chart="143" format="3" series="1">
      <pivotArea type="data" outline="0" fieldPosition="0">
        <references count="1">
          <reference field="4294967294"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429D35C-C9F7-4CFA-B04B-5AA0E44526A3}" name="PivotTable35" cacheId="200" applyNumberFormats="0" applyBorderFormats="0" applyFontFormats="0" applyPatternFormats="0" applyAlignmentFormats="0" applyWidthHeightFormats="1" dataCaption="Values" tag="9683e6bb-4d06-470c-aa1c-c48beb15aeff" updatedVersion="8" minRefreshableVersion="3" useAutoFormatting="1" subtotalHiddenItems="1" itemPrintTitles="1" createdVersion="8" indent="0" outline="1" outlineData="1" multipleFieldFilters="0" chartFormat="133">
  <location ref="D460:E465" firstHeaderRow="1" firstDataRow="1" firstDataCol="1"/>
  <pivotFields count="6">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llDrilled="1" subtotalTop="0" showAll="0" dataSourceSort="1" defaultSubtotal="0" defaultAttributeDrillState="1">
      <items count="2">
        <item n="First Time Guest" x="0"/>
        <item n="Repeated Guest" x="1"/>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5">
    <i>
      <x v="3"/>
    </i>
    <i>
      <x v="2"/>
    </i>
    <i>
      <x/>
    </i>
    <i>
      <x v="1"/>
    </i>
    <i t="grand">
      <x/>
    </i>
  </rowItems>
  <colItems count="1">
    <i/>
  </colItems>
  <dataFields count="1">
    <dataField fld="4" subtotal="count" baseField="0" baseItem="0" numFmtId="9"/>
  </dataFields>
  <formats count="3">
    <format>
      <pivotArea grandRow="1" outline="0" collapsedLevelsAreSubtotals="1" fieldPosition="0"/>
    </format>
    <format>
      <pivotArea dataOnly="0" labelOnly="1" outline="0" axis="axisValues" fieldPosition="0"/>
    </format>
    <format>
      <pivotArea outline="0" collapsedLevelsAreSubtotals="1" fieldPosition="0"/>
    </format>
  </formats>
  <chartFormats count="1">
    <chartFormat chart="127"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caption="Average of Weekend_nights"/>
    <pivotHierarchy dragToData="1" caption="Average of Week_nights"/>
    <pivotHierarchy dragToData="1" caption="Average of Booking_ID"/>
    <pivotHierarchy dragToData="1"/>
    <pivotHierarchy dragToData="1" caption="Average of lead_tim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FEDE10F-1F69-4C79-9EFC-C69FDBDDBB70}" name="PivotTable24" cacheId="182" applyNumberFormats="0" applyBorderFormats="0" applyFontFormats="0" applyPatternFormats="0" applyAlignmentFormats="0" applyWidthHeightFormats="1" dataCaption="Values" tag="a1a70263-b1a3-48b6-b316-63a371048727" updatedVersion="8" minRefreshableVersion="3" useAutoFormatting="1" subtotalHiddenItems="1" itemPrintTitles="1" createdVersion="8" indent="0" outline="1" outlineData="1" multipleFieldFilters="0" chartFormat="107">
  <location ref="A423:B426" firstHeaderRow="1" firstDataRow="1" firstDataCol="1"/>
  <pivotFields count="4">
    <pivotField allDrilled="1" subtotalTop="0" showAll="0" defaultSubtotal="0" defaultAttributeDrillState="1">
      <items count="4">
        <item s="1" x="0"/>
        <item s="1" x="1"/>
        <item s="1" x="2"/>
        <item s="1" x="3"/>
      </items>
    </pivotField>
    <pivotField axis="axisRow" allDrilled="1" subtotalTop="0" showAll="0" dataSourceSort="1" defaultSubtotal="0" defaultAttributeDrillState="1">
      <items count="2">
        <item n="Do not need Parking" x="0"/>
        <item n="Need Parking"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Sum of Previous_cancellations" fld="2" baseField="0" baseItem="0"/>
  </dataFields>
  <formats count="3">
    <format>
      <pivotArea grandRow="1" outline="0" collapsedLevelsAreSubtotals="1" fieldPosition="0"/>
    </format>
    <format>
      <pivotArea dataOnly="0" labelOnly="1" outline="0" axis="axisValues" fieldPosition="0"/>
    </format>
    <format>
      <pivotArea outline="0" collapsedLevelsAreSubtotals="1" fieldPosition="0"/>
    </format>
  </formats>
  <chartFormats count="6">
    <chartFormat chart="101" format="4" series="1">
      <pivotArea type="data" outline="0" fieldPosition="0">
        <references count="1">
          <reference field="4294967294" count="1" selected="0">
            <x v="0"/>
          </reference>
        </references>
      </pivotArea>
    </chartFormat>
    <chartFormat chart="101" format="5">
      <pivotArea type="data" outline="0" fieldPosition="0">
        <references count="2">
          <reference field="4294967294" count="1" selected="0">
            <x v="0"/>
          </reference>
          <reference field="1" count="1" selected="0">
            <x v="0"/>
          </reference>
        </references>
      </pivotArea>
    </chartFormat>
    <chartFormat chart="101" format="6">
      <pivotArea type="data" outline="0" fieldPosition="0">
        <references count="2">
          <reference field="4294967294" count="1" selected="0">
            <x v="0"/>
          </reference>
          <reference field="1" count="1" selected="0">
            <x v="1"/>
          </reference>
        </references>
      </pivotArea>
    </chartFormat>
    <chartFormat chart="103" format="10" series="1">
      <pivotArea type="data" outline="0" fieldPosition="0">
        <references count="1">
          <reference field="4294967294" count="1" selected="0">
            <x v="0"/>
          </reference>
        </references>
      </pivotArea>
    </chartFormat>
    <chartFormat chart="103" format="11">
      <pivotArea type="data" outline="0" fieldPosition="0">
        <references count="2">
          <reference field="4294967294" count="1" selected="0">
            <x v="0"/>
          </reference>
          <reference field="1" count="1" selected="0">
            <x v="0"/>
          </reference>
        </references>
      </pivotArea>
    </chartFormat>
    <chartFormat chart="103" format="12">
      <pivotArea type="data" outline="0" fieldPosition="0">
        <references count="2">
          <reference field="4294967294" count="1" selected="0">
            <x v="0"/>
          </reference>
          <reference field="1"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CF28A32-A8EE-4072-BDE4-44C4E500FE92}" name="PivotTable22" cacheId="178" applyNumberFormats="0" applyBorderFormats="0" applyFontFormats="0" applyPatternFormats="0" applyAlignmentFormats="0" applyWidthHeightFormats="1" dataCaption="Values" tag="61eefeac-f9ea-4ddd-806b-b2e0811a0b58" updatedVersion="8" minRefreshableVersion="3" useAutoFormatting="1" subtotalHiddenItems="1" itemPrintTitles="1" createdVersion="8" indent="0" outline="1" outlineData="1" multipleFieldFilters="0" chartFormat="111">
  <location ref="A412:C420" firstHeaderRow="0" firstDataRow="1" firstDataCol="1"/>
  <pivotFields count="5">
    <pivotField allDrilled="1" subtotalTop="0" showAll="0" defaultSubtotal="0" defaultAttributeDrillState="1">
      <items count="4">
        <item s="1" x="0"/>
        <item s="1" x="1"/>
        <item s="1" x="2"/>
        <item s="1" x="3"/>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8">
    <i>
      <x/>
    </i>
    <i>
      <x v="3"/>
    </i>
    <i>
      <x v="5"/>
    </i>
    <i>
      <x v="1"/>
    </i>
    <i>
      <x v="4"/>
    </i>
    <i>
      <x v="6"/>
    </i>
    <i>
      <x v="2"/>
    </i>
    <i t="grand">
      <x/>
    </i>
  </rowItems>
  <colFields count="1">
    <field x="-2"/>
  </colFields>
  <colItems count="2">
    <i>
      <x/>
    </i>
    <i i="1">
      <x v="1"/>
    </i>
  </colItems>
  <dataFields count="2">
    <dataField name="Count of Booking_ID" fld="2" subtotal="count" baseField="1" baseItem="0" numFmtId="167"/>
    <dataField fld="3" subtotal="count" baseField="0" baseItem="0" numFmtId="166"/>
  </dataFields>
  <formats count="5">
    <format>
      <pivotArea grandRow="1" outline="0" collapsedLevelsAreSubtotals="1" fieldPosition="0"/>
    </format>
    <format>
      <pivotArea dataOnly="0" labelOnly="1" outline="0" axis="axisValues" fieldPosition="0"/>
    </format>
    <format>
      <pivotArea outline="0" collapsedLevelsAreSubtotals="1" fieldPosition="0"/>
    </format>
    <format dxfId="141">
      <pivotArea outline="0" collapsedLevelsAreSubtotals="1" fieldPosition="0">
        <references count="1">
          <reference field="4294967294" count="1" selected="0">
            <x v="0"/>
          </reference>
        </references>
      </pivotArea>
    </format>
    <format dxfId="140">
      <pivotArea outline="0" collapsedLevelsAreSubtotals="1" fieldPosition="0">
        <references count="1">
          <reference field="4294967294" count="1" selected="0">
            <x v="1"/>
          </reference>
        </references>
      </pivotArea>
    </format>
  </formats>
  <chartFormats count="2">
    <chartFormat chart="85" format="2" series="1">
      <pivotArea type="data" outline="0" fieldPosition="0">
        <references count="1">
          <reference field="4294967294" count="1" selected="0">
            <x v="0"/>
          </reference>
        </references>
      </pivotArea>
    </chartFormat>
    <chartFormat chart="85" format="3" series="1">
      <pivotArea type="data" outline="0" fieldPosition="0">
        <references count="1">
          <reference field="4294967294" count="1" selected="0">
            <x v="1"/>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1A7946E-8C1D-46D9-9134-498141DA88DD}" name="PivotTable37" cacheId="204" applyNumberFormats="0" applyBorderFormats="0" applyFontFormats="0" applyPatternFormats="0" applyAlignmentFormats="0" applyWidthHeightFormats="1" dataCaption="Values" tag="e62f28ee-3e3f-4df8-a42a-bfcce3a6eaa2" updatedVersion="8" minRefreshableVersion="3" useAutoFormatting="1" subtotalHiddenItems="1" itemPrintTitles="1" createdVersion="8" indent="0" outline="1" outlineData="1" multipleFieldFilters="0" chartFormat="118">
  <location ref="G423:H430" firstHeaderRow="1" firstDataRow="1" firstDataCol="1"/>
  <pivotFields count="5">
    <pivotField allDrilled="1" subtotalTop="0" showAll="0" defaultSubtotal="0" defaultAttributeDrillState="1">
      <items count="4">
        <item s="1" x="0"/>
        <item s="1" x="1"/>
        <item s="1" x="2"/>
        <item s="1" x="3"/>
      </items>
    </pivotField>
    <pivotField allDrilled="1" subtotalTop="0" showAll="0" dataSourceSort="1" defaultSubtotal="0" defaultAttributeDrillState="1">
      <items count="2">
        <item n="No" x="0"/>
        <item n="Yes" x="1"/>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7">
    <i>
      <x v="5"/>
    </i>
    <i>
      <x v="3"/>
    </i>
    <i>
      <x/>
    </i>
    <i>
      <x v="2"/>
    </i>
    <i>
      <x v="4"/>
    </i>
    <i>
      <x v="1"/>
    </i>
    <i t="grand">
      <x/>
    </i>
  </rowItems>
  <colItems count="1">
    <i/>
  </colItems>
  <dataFields count="1">
    <dataField fld="3" subtotal="count" baseField="0" baseItem="0" numFmtId="165"/>
  </dataFields>
  <formats count="2">
    <format>
      <pivotArea outline="0" collapsedLevelsAreSubtotals="1" fieldPosition="0">
        <references count="1">
          <reference field="4294967294" count="1" selected="0">
            <x v="0"/>
          </reference>
        </references>
      </pivotArea>
    </format>
    <format dxfId="142">
      <pivotArea outline="0" collapsedLevelsAreSubtotals="1" fieldPosition="0"/>
    </format>
  </formats>
  <chartFormats count="2">
    <chartFormat chart="109" format="0" series="1">
      <pivotArea type="data" outline="0" fieldPosition="0">
        <references count="1">
          <reference field="4294967294" count="1" selected="0">
            <x v="0"/>
          </reference>
        </references>
      </pivotArea>
    </chartFormat>
    <chartFormat chart="113" format="2" series="1">
      <pivotArea type="data" outline="0" fieldPosition="0">
        <references count="1">
          <reference field="4294967294" count="1" selected="0">
            <x v="0"/>
          </reference>
        </references>
      </pivotArea>
    </chartFormat>
  </chart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epeated_gues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ADE2D5E-0EC8-4DE7-BBFA-6E7C5BB942F7}" name="PivotTable21" cacheId="176" applyNumberFormats="0" applyBorderFormats="0" applyFontFormats="0" applyPatternFormats="0" applyAlignmentFormats="0" applyWidthHeightFormats="1" dataCaption="Values" tag="02a97531-1433-4bff-99c0-0abd0a14b71a" updatedVersion="8" minRefreshableVersion="3" useAutoFormatting="1" subtotalHiddenItems="1" itemPrintTitles="1" createdVersion="8" indent="0" outline="1" outlineData="1" multipleFieldFilters="0" chartFormat="52">
  <location ref="I56:I57" firstHeaderRow="1" firstDataRow="1" firstDataCol="0"/>
  <pivotFields count="3">
    <pivotField allDrilled="1" subtotalTop="0" showAll="0"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Previous_cancellations" fld="1" subtotal="average" baseField="0" baseItem="0" numFmtId="165"/>
  </dataFields>
  <formats count="3">
    <format>
      <pivotArea grandRow="1" outline="0" collapsedLevelsAreSubtotals="1" fieldPosition="0"/>
    </format>
    <format>
      <pivotArea dataOnly="0" labelOnly="1" outline="0" axis="axisValues" fieldPosition="0"/>
    </format>
    <format dxfId="143">
      <pivotArea outline="0" collapsedLevelsAreSubtotals="1" fieldPosition="0"/>
    </format>
  </formats>
  <pivotHierarchies count="9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_price_per_room"/>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ooking_ID"/>
    <pivotHierarchy dragToData="1"/>
    <pivotHierarchy dragToData="1"/>
    <pivotHierarchy dragToData="1"/>
    <pivotHierarchy dragToData="1"/>
    <pivotHierarchy dragToData="1"/>
    <pivotHierarchy dragToData="1"/>
    <pivotHierarchy dragToData="1" caption="Average of Previous_cancellatio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_Type]"/>
        <x15:activeTabTopLevelEntity name="[Dim_Meal_Plan]"/>
        <x15:activeTabTopLevelEntity name="[Dim_Date]"/>
        <x15:activeTabTopLevelEntity name="[Dim_Channel_Type]"/>
        <x15:activeTabTopLevelEntity name="[Dim_Booking_status 1]"/>
        <x15:activeTabTopLevelEntity name="[Fact_Hotel_Reserva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61CBE638-87C4-4F1C-AA91-F285BB419297}" sourceName="[Dim_Date].[Date (Quarter)]">
  <pivotTables>
    <pivotTable tabId="8" name="revchannel"/>
    <pivotTable tabId="8" name="revmonth"/>
    <pivotTable tabId="8" name="revroom"/>
    <pivotTable tabId="8" name="revstatus"/>
    <pivotTable tabId="8" name="priceadult"/>
    <pivotTable tabId="8" name="cancelrate"/>
    <pivotTable tabId="8" name="PivotTable10"/>
    <pivotTable tabId="8" name="PivotTable11"/>
    <pivotTable tabId="8" name="PivotTable12"/>
    <pivotTable tabId="8" name="PivotTable15"/>
    <pivotTable tabId="8" name="PivotTable17"/>
    <pivotTable tabId="8" name="PivotTable18"/>
    <pivotTable tabId="8" name="PivotTable20"/>
    <pivotTable tabId="8" name="PivotTable21"/>
    <pivotTable tabId="8" name="PivotTable22"/>
    <pivotTable tabId="8" name="PivotTable23"/>
    <pivotTable tabId="8" name="PivotTable24"/>
    <pivotTable tabId="8" name="PivotTable25"/>
    <pivotTable tabId="8" name="PivotTable26"/>
    <pivotTable tabId="8" name="PivotTable27"/>
    <pivotTable tabId="8" name="PivotTable29"/>
    <pivotTable tabId="8" name="PivotTable31"/>
    <pivotTable tabId="8" name="PivotTable32"/>
    <pivotTable tabId="8" name="PivotTable33"/>
    <pivotTable tabId="8" name="PivotTable34"/>
    <pivotTable tabId="8" name="PivotTable35"/>
    <pivotTable tabId="8" name="PivotTable36"/>
    <pivotTable tabId="8" name="PivotTable37"/>
    <pivotTable tabId="8" name="PivotTable39"/>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1636961107">
      <levels count="2">
        <level uniqueName="[Dim_Date].[Date (Quarter)].[(All)]" sourceCaption="(All)" count="0"/>
        <level uniqueName="[Dim_Date].[Date (Quarter)].[Date (Quarter)]" sourceCaption="Date (Quarter)" count="4">
          <ranges>
            <range startItem="0">
              <i n="[Dim_Date].[Date (Quarter)].&amp;[Qtr1]" c="Qtr1"/>
              <i n="[Dim_Date].[Date (Quarter)].&amp;[Qtr2]" c="Qtr2"/>
              <i n="[Dim_Date].[Date (Quarter)].&amp;[Qtr3]" c="Qtr3"/>
              <i n="[Dim_Date].[Date (Quarter)].&amp;[Qtr4]" c="Qtr4"/>
            </range>
          </ranges>
        </level>
      </levels>
      <selections count="1">
        <selection n="[Dim_Date].[Date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A9ED664-FC54-4261-AC1A-0013EA0868D6}" sourceName="[Dim_Date].[Date (Year)]">
  <pivotTables>
    <pivotTable tabId="8" name="revchannel"/>
    <pivotTable tabId="8" name="revmonth"/>
    <pivotTable tabId="8" name="revroom"/>
    <pivotTable tabId="8" name="revstatus"/>
    <pivotTable tabId="8" name="priceadult"/>
    <pivotTable tabId="8" name="cancelrate"/>
    <pivotTable tabId="8" name="PivotTable10"/>
    <pivotTable tabId="8" name="PivotTable11"/>
    <pivotTable tabId="8" name="PivotTable12"/>
    <pivotTable tabId="8" name="PivotTable15"/>
    <pivotTable tabId="8" name="PivotTable17"/>
    <pivotTable tabId="8" name="PivotTable18"/>
    <pivotTable tabId="8" name="PivotTable20"/>
    <pivotTable tabId="8" name="PivotTable21"/>
    <pivotTable tabId="8" name="PivotTable22"/>
    <pivotTable tabId="8" name="PivotTable23"/>
    <pivotTable tabId="8" name="PivotTable24"/>
    <pivotTable tabId="8" name="PivotTable25"/>
    <pivotTable tabId="8" name="PivotTable26"/>
    <pivotTable tabId="8" name="PivotTable27"/>
    <pivotTable tabId="8" name="PivotTable29"/>
    <pivotTable tabId="8" name="PivotTable31"/>
    <pivotTable tabId="8" name="PivotTable32"/>
    <pivotTable tabId="8" name="PivotTable33"/>
    <pivotTable tabId="8" name="PivotTable34"/>
    <pivotTable tabId="8" name="PivotTable35"/>
    <pivotTable tabId="8" name="PivotTable36"/>
    <pivotTable tabId="8" name="PivotTable37"/>
    <pivotTable tabId="8" name="PivotTable39"/>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olap pivotCacheId="1636961107">
      <levels count="2">
        <level uniqueName="[Dim_Date].[Date (Year)].[(All)]" sourceCaption="(All)" count="0"/>
        <level uniqueName="[Dim_Date].[Date (Year)].[Date (Year)]" sourceCaption="Date (Year)" count="2">
          <ranges>
            <range startItem="0">
              <i n="[Dim_Date].[Date (Year)].&amp;[2017]" c="2017"/>
              <i n="[Dim_Date].[Date (Year)].&amp;[2018]" c="2018"/>
            </range>
          </ranges>
        </level>
      </levels>
      <selections count="1">
        <selection n="[Dim_Dat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xr10:uid="{AD1CDD34-65CD-45BF-A282-0D5439162BF1}" cache="Slicer_Date__Quarter" caption="Quarter" level="1" style="SlicerStyleLight3 2" rowHeight="247650"/>
  <slicer name="Date (Year)" xr10:uid="{75406A05-D6CA-48B2-B365-B99195B5D803}" cache="Slicer_Date__Year" caption="Year" level="1" style="SlicerStyleLight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2" xr10:uid="{13EFAADD-7E8E-4012-9A61-2F440A84F2E5}" cache="Slicer_Date__Quarter" caption="Quarter" level="1" style="SlicerStyleLight3 2" rowHeight="247650"/>
  <slicer name="Date (Year) 2" xr10:uid="{56C5B95E-0E45-4F80-9366-54B219A67DF7}" cache="Slicer_Date__Year" caption="Year" level="1" style="SlicerStyleLight3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3" xr10:uid="{155ED52F-F40D-44E6-BB3F-D876EF0F80C3}" cache="Slicer_Date__Quarter" caption="Quarter" level="1" style="SlicerStyleLight3 2" rowHeight="247650"/>
  <slicer name="Date (Year) 3" xr10:uid="{44EA4BF2-7C2C-4539-B2D1-F397C8AA086D}" cache="Slicer_Date__Year" caption="Year" level="1" style="SlicerStyleLight3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4" xr10:uid="{E0D4119A-2E62-4F83-8D3D-3B4A9ED6A665}" cache="Slicer_Date__Quarter" caption="Quarter" level="1" style="SlicerStyleLight3 2" rowHeight="247650"/>
  <slicer name="Date (Year) 4" xr10:uid="{09D3A2C8-0EEC-41E5-8D59-E6829D6D0E69}" cache="Slicer_Date__Year" caption="Year" level="1" style="SlicerStyleLight3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Quarter) 5" xr10:uid="{A2AE0222-19D2-4D24-8DBF-D91EE44B3C3C}" cache="Slicer_Date__Quarter" caption="Quarter" level="1" style="SlicerStyleLight3 2" rowHeight="247650"/>
  <slicer name="Date (Year) 5" xr10:uid="{4BA7F3D5-B30A-40EE-A6E7-12ED73FE20CA}" cache="Slicer_Date__Year" caption="Year" level="1" style="SlicerStyleLight3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rinterSettings" Target="../printerSettings/printerSettings1.bin"/><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C104-A16F-4241-AD36-2EA1800778ED}">
  <dimension ref="B1:D23"/>
  <sheetViews>
    <sheetView topLeftCell="A9" workbookViewId="0">
      <selection activeCell="B13" sqref="B13"/>
    </sheetView>
  </sheetViews>
  <sheetFormatPr defaultRowHeight="14.4" x14ac:dyDescent="0.3"/>
  <cols>
    <col min="2" max="2" width="63" bestFit="1" customWidth="1"/>
    <col min="4" max="4" width="63.6640625" bestFit="1" customWidth="1"/>
  </cols>
  <sheetData>
    <row r="1" spans="2:4" ht="15" thickBot="1" x14ac:dyDescent="0.35"/>
    <row r="2" spans="2:4" ht="15" thickBot="1" x14ac:dyDescent="0.35">
      <c r="B2" s="19" t="s">
        <v>0</v>
      </c>
      <c r="D2" s="19" t="s">
        <v>1</v>
      </c>
    </row>
    <row r="3" spans="2:4" ht="15" thickBot="1" x14ac:dyDescent="0.35">
      <c r="B3" t="s">
        <v>2</v>
      </c>
      <c r="D3" t="s">
        <v>3</v>
      </c>
    </row>
    <row r="4" spans="2:4" ht="15" thickBot="1" x14ac:dyDescent="0.35">
      <c r="B4" t="s">
        <v>4</v>
      </c>
      <c r="D4" t="s">
        <v>5</v>
      </c>
    </row>
    <row r="5" spans="2:4" ht="15" thickBot="1" x14ac:dyDescent="0.35">
      <c r="B5" t="s">
        <v>6</v>
      </c>
      <c r="D5" t="s">
        <v>7</v>
      </c>
    </row>
    <row r="6" spans="2:4" ht="15" thickBot="1" x14ac:dyDescent="0.35">
      <c r="B6" t="s">
        <v>8</v>
      </c>
      <c r="D6" t="s">
        <v>9</v>
      </c>
    </row>
    <row r="7" spans="2:4" ht="15" thickBot="1" x14ac:dyDescent="0.35">
      <c r="B7" t="s">
        <v>10</v>
      </c>
      <c r="D7" t="s">
        <v>11</v>
      </c>
    </row>
    <row r="8" spans="2:4" ht="15" thickBot="1" x14ac:dyDescent="0.35">
      <c r="B8" t="s">
        <v>12</v>
      </c>
    </row>
    <row r="9" spans="2:4" ht="15" thickBot="1" x14ac:dyDescent="0.35">
      <c r="B9" t="s">
        <v>13</v>
      </c>
    </row>
    <row r="10" spans="2:4" ht="15" thickBot="1" x14ac:dyDescent="0.35"/>
    <row r="11" spans="2:4" ht="15" thickBot="1" x14ac:dyDescent="0.35">
      <c r="B11" s="19" t="s">
        <v>14</v>
      </c>
      <c r="D11" s="19" t="s">
        <v>15</v>
      </c>
    </row>
    <row r="12" spans="2:4" ht="15" thickBot="1" x14ac:dyDescent="0.35">
      <c r="B12" t="s">
        <v>16</v>
      </c>
      <c r="D12" t="s">
        <v>17</v>
      </c>
    </row>
    <row r="13" spans="2:4" ht="15" thickBot="1" x14ac:dyDescent="0.35">
      <c r="B13" t="s">
        <v>18</v>
      </c>
      <c r="D13" t="s">
        <v>19</v>
      </c>
    </row>
    <row r="14" spans="2:4" ht="15" thickBot="1" x14ac:dyDescent="0.35">
      <c r="B14" t="s">
        <v>20</v>
      </c>
      <c r="D14" t="s">
        <v>21</v>
      </c>
    </row>
    <row r="15" spans="2:4" ht="15" thickBot="1" x14ac:dyDescent="0.35">
      <c r="B15" t="s">
        <v>22</v>
      </c>
      <c r="D15" t="s">
        <v>23</v>
      </c>
    </row>
    <row r="16" spans="2:4" ht="15" thickBot="1" x14ac:dyDescent="0.35">
      <c r="D16" t="s">
        <v>24</v>
      </c>
    </row>
    <row r="17" spans="2:4" ht="15" thickBot="1" x14ac:dyDescent="0.35">
      <c r="D17" t="s">
        <v>25</v>
      </c>
    </row>
    <row r="18" spans="2:4" ht="15" thickBot="1" x14ac:dyDescent="0.35"/>
    <row r="19" spans="2:4" ht="15" thickBot="1" x14ac:dyDescent="0.35">
      <c r="B19" s="19" t="s">
        <v>26</v>
      </c>
      <c r="D19" s="19" t="s">
        <v>27</v>
      </c>
    </row>
    <row r="20" spans="2:4" ht="15" thickBot="1" x14ac:dyDescent="0.35">
      <c r="B20" t="s">
        <v>28</v>
      </c>
      <c r="D20" t="s">
        <v>29</v>
      </c>
    </row>
    <row r="21" spans="2:4" ht="15" thickBot="1" x14ac:dyDescent="0.35">
      <c r="B21" t="s">
        <v>30</v>
      </c>
      <c r="D21" t="s">
        <v>31</v>
      </c>
    </row>
    <row r="22" spans="2:4" ht="15" thickBot="1" x14ac:dyDescent="0.35">
      <c r="B22" t="s">
        <v>32</v>
      </c>
      <c r="D22" t="s">
        <v>33</v>
      </c>
    </row>
    <row r="23" spans="2:4" ht="15" thickBot="1" x14ac:dyDescent="0.35">
      <c r="B23" t="s">
        <v>34</v>
      </c>
      <c r="D23"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868D-D7A8-4D9F-BC8C-E5C20CC90FE1}">
  <dimension ref="A1:K521"/>
  <sheetViews>
    <sheetView tabSelected="1" topLeftCell="A11" zoomScaleNormal="100" workbookViewId="0">
      <selection activeCell="E24" sqref="E24:F29"/>
    </sheetView>
  </sheetViews>
  <sheetFormatPr defaultRowHeight="14.4" x14ac:dyDescent="0.3"/>
  <cols>
    <col min="1" max="1" width="12.44140625" bestFit="1" customWidth="1"/>
    <col min="2" max="2" width="14.109375" bestFit="1" customWidth="1"/>
    <col min="3" max="3" width="18.33203125" bestFit="1" customWidth="1"/>
    <col min="4" max="4" width="13.88671875" bestFit="1" customWidth="1"/>
    <col min="5" max="5" width="11.21875" bestFit="1" customWidth="1"/>
    <col min="6" max="6" width="21.6640625" bestFit="1" customWidth="1"/>
    <col min="7" max="7" width="16.109375" bestFit="1" customWidth="1"/>
    <col min="8" max="8" width="12.33203125" bestFit="1" customWidth="1"/>
    <col min="9" max="9" width="12.44140625" bestFit="1" customWidth="1"/>
    <col min="10" max="10" width="17.44140625" bestFit="1" customWidth="1"/>
    <col min="11" max="11" width="15.77734375" bestFit="1" customWidth="1"/>
    <col min="12" max="12" width="6" bestFit="1" customWidth="1"/>
    <col min="13" max="13" width="10.5546875" bestFit="1" customWidth="1"/>
    <col min="14" max="549" width="15.5546875" bestFit="1" customWidth="1"/>
    <col min="550" max="550" width="10.5546875" bestFit="1" customWidth="1"/>
  </cols>
  <sheetData>
    <row r="1" spans="1:7" ht="21" x14ac:dyDescent="0.4">
      <c r="A1" s="20" t="s">
        <v>85</v>
      </c>
      <c r="B1" s="20"/>
    </row>
    <row r="2" spans="1:7" x14ac:dyDescent="0.3">
      <c r="A2" s="3" t="s">
        <v>36</v>
      </c>
      <c r="B2" t="s">
        <v>40</v>
      </c>
      <c r="E2" s="3" t="s">
        <v>36</v>
      </c>
      <c r="F2" t="s">
        <v>74</v>
      </c>
      <c r="G2" t="s">
        <v>40</v>
      </c>
    </row>
    <row r="3" spans="1:7" x14ac:dyDescent="0.3">
      <c r="A3" s="4" t="s">
        <v>37</v>
      </c>
      <c r="B3" s="9">
        <v>4293920.53</v>
      </c>
      <c r="C3" t="s">
        <v>50</v>
      </c>
      <c r="D3" s="10">
        <f>GETPIVOTDATA("[Measures].[Sum of Revenue]",$A$2,"[Dim_Booking_status 1].[Booking_Status]","[Dim_Booking_status 1].[Booking_Status].&amp;[Canceled]")</f>
        <v>4293920.53</v>
      </c>
      <c r="E3" s="4" t="s">
        <v>41</v>
      </c>
      <c r="F3" s="9">
        <v>95.939027219355978</v>
      </c>
      <c r="G3" s="9">
        <v>7788002.25</v>
      </c>
    </row>
    <row r="4" spans="1:7" x14ac:dyDescent="0.3">
      <c r="A4" s="4" t="s">
        <v>38</v>
      </c>
      <c r="B4" s="9">
        <v>7042183.0999999996</v>
      </c>
      <c r="C4" t="s">
        <v>49</v>
      </c>
      <c r="D4" s="10">
        <f>GETPIVOTDATA("[Measures].[Sum of Revenue]",$A$2,"[Dim_Booking_status 1].[Booking_Status]","[Dim_Booking_status 1].[Booking_Status].&amp;[Not_Canceled]")</f>
        <v>7042183.0999999996</v>
      </c>
      <c r="E4" s="4" t="s">
        <v>44</v>
      </c>
      <c r="F4" s="9">
        <v>125.30657959993387</v>
      </c>
      <c r="G4" s="9">
        <v>2601441.31</v>
      </c>
    </row>
    <row r="5" spans="1:7" x14ac:dyDescent="0.3">
      <c r="A5" s="4" t="s">
        <v>39</v>
      </c>
      <c r="B5" s="9">
        <v>11336103.630000001</v>
      </c>
      <c r="C5" t="s">
        <v>48</v>
      </c>
      <c r="D5" s="10">
        <f>GETPIVOTDATA("[Measures].[Sum of Revenue]",$A$2)</f>
        <v>11336103.630000001</v>
      </c>
      <c r="E5" s="4" t="s">
        <v>46</v>
      </c>
      <c r="F5" s="9">
        <v>182.20420124481328</v>
      </c>
      <c r="G5" s="9">
        <v>563557.15</v>
      </c>
    </row>
    <row r="6" spans="1:7" x14ac:dyDescent="0.3">
      <c r="E6" s="4" t="s">
        <v>42</v>
      </c>
      <c r="F6" s="9">
        <v>87.848554913294791</v>
      </c>
      <c r="G6" s="9">
        <v>199858.07</v>
      </c>
    </row>
    <row r="7" spans="1:7" x14ac:dyDescent="0.3">
      <c r="E7" s="4" t="s">
        <v>45</v>
      </c>
      <c r="F7" s="9">
        <v>123.72779467680608</v>
      </c>
      <c r="G7" s="9">
        <v>96988.51</v>
      </c>
    </row>
    <row r="8" spans="1:7" x14ac:dyDescent="0.3">
      <c r="E8" s="4" t="s">
        <v>47</v>
      </c>
      <c r="F8" s="9">
        <v>155.19829113924052</v>
      </c>
      <c r="G8" s="9">
        <v>84589.84</v>
      </c>
    </row>
    <row r="9" spans="1:7" x14ac:dyDescent="0.3">
      <c r="A9" s="3" t="s">
        <v>36</v>
      </c>
      <c r="B9" t="s">
        <v>40</v>
      </c>
      <c r="E9" s="4" t="s">
        <v>43</v>
      </c>
      <c r="F9" s="9">
        <v>73.678571428571431</v>
      </c>
      <c r="G9" s="9">
        <v>1666.5</v>
      </c>
    </row>
    <row r="10" spans="1:7" x14ac:dyDescent="0.3">
      <c r="A10" s="4" t="s">
        <v>67</v>
      </c>
      <c r="B10" s="9">
        <v>210983.49</v>
      </c>
      <c r="E10" s="4" t="s">
        <v>39</v>
      </c>
      <c r="F10" s="9">
        <v>103.43725923064187</v>
      </c>
      <c r="G10" s="9">
        <v>11336103.630000001</v>
      </c>
    </row>
    <row r="11" spans="1:7" x14ac:dyDescent="0.3">
      <c r="A11" s="4" t="s">
        <v>66</v>
      </c>
      <c r="B11" s="9">
        <v>390139.96</v>
      </c>
    </row>
    <row r="12" spans="1:7" x14ac:dyDescent="0.3">
      <c r="A12" s="4" t="s">
        <v>70</v>
      </c>
      <c r="B12" s="9">
        <v>684619.91</v>
      </c>
    </row>
    <row r="13" spans="1:7" x14ac:dyDescent="0.3">
      <c r="A13" s="4" t="s">
        <v>63</v>
      </c>
      <c r="B13" s="9">
        <v>835756.94</v>
      </c>
    </row>
    <row r="14" spans="1:7" x14ac:dyDescent="0.3">
      <c r="A14" s="4" t="s">
        <v>55</v>
      </c>
      <c r="B14" s="9">
        <v>874478.35</v>
      </c>
      <c r="E14" s="3" t="s">
        <v>36</v>
      </c>
      <c r="F14" t="s">
        <v>40</v>
      </c>
    </row>
    <row r="15" spans="1:7" x14ac:dyDescent="0.3">
      <c r="A15" s="4" t="s">
        <v>69</v>
      </c>
      <c r="B15" s="9">
        <v>990302.42</v>
      </c>
      <c r="E15" s="4" t="s">
        <v>79</v>
      </c>
      <c r="F15" s="9">
        <v>50504</v>
      </c>
    </row>
    <row r="16" spans="1:7" x14ac:dyDescent="0.3">
      <c r="A16" s="4" t="s">
        <v>68</v>
      </c>
      <c r="B16" s="9">
        <v>1073278.25</v>
      </c>
      <c r="E16" s="4" t="s">
        <v>80</v>
      </c>
      <c r="F16" s="9">
        <v>2772.99</v>
      </c>
    </row>
    <row r="17" spans="1:6" x14ac:dyDescent="0.3">
      <c r="A17" s="4" t="s">
        <v>64</v>
      </c>
      <c r="B17" s="9">
        <v>1383366.55</v>
      </c>
      <c r="E17" s="4" t="s">
        <v>81</v>
      </c>
      <c r="F17" s="9">
        <v>332364.07</v>
      </c>
    </row>
    <row r="18" spans="1:6" x14ac:dyDescent="0.3">
      <c r="A18" s="4" t="s">
        <v>73</v>
      </c>
      <c r="B18" s="9">
        <v>1557440.04</v>
      </c>
      <c r="E18" s="4" t="s">
        <v>82</v>
      </c>
      <c r="F18" s="9">
        <v>2747958.96</v>
      </c>
    </row>
    <row r="19" spans="1:6" x14ac:dyDescent="0.3">
      <c r="A19" s="4" t="s">
        <v>72</v>
      </c>
      <c r="B19" s="9">
        <v>1605314.14</v>
      </c>
      <c r="E19" s="4" t="s">
        <v>83</v>
      </c>
      <c r="F19" s="9">
        <v>8202503.6100000003</v>
      </c>
    </row>
    <row r="20" spans="1:6" x14ac:dyDescent="0.3">
      <c r="A20" s="4" t="s">
        <v>71</v>
      </c>
      <c r="B20" s="9">
        <v>828055.15</v>
      </c>
      <c r="E20" s="4" t="s">
        <v>39</v>
      </c>
      <c r="F20" s="9">
        <v>11336103.630000001</v>
      </c>
    </row>
    <row r="21" spans="1:6" x14ac:dyDescent="0.3">
      <c r="A21" s="4" t="s">
        <v>65</v>
      </c>
      <c r="B21" s="9">
        <v>902368.43</v>
      </c>
    </row>
    <row r="22" spans="1:6" x14ac:dyDescent="0.3">
      <c r="A22" s="4" t="s">
        <v>39</v>
      </c>
      <c r="B22" s="9">
        <v>11336103.630000001</v>
      </c>
    </row>
    <row r="24" spans="1:6" x14ac:dyDescent="0.3">
      <c r="E24" s="3" t="s">
        <v>36</v>
      </c>
      <c r="F24" t="s">
        <v>74</v>
      </c>
    </row>
    <row r="25" spans="1:6" x14ac:dyDescent="0.3">
      <c r="E25" s="4">
        <v>1</v>
      </c>
      <c r="F25" s="9">
        <v>90.992520844189684</v>
      </c>
    </row>
    <row r="26" spans="1:6" x14ac:dyDescent="0.3">
      <c r="E26" s="4">
        <v>2</v>
      </c>
      <c r="F26" s="9">
        <v>103.66767122762639</v>
      </c>
    </row>
    <row r="27" spans="1:6" x14ac:dyDescent="0.3">
      <c r="E27" s="4">
        <v>3</v>
      </c>
      <c r="F27" s="9">
        <v>142.81625215889466</v>
      </c>
    </row>
    <row r="28" spans="1:6" x14ac:dyDescent="0.3">
      <c r="E28" s="4">
        <v>4</v>
      </c>
      <c r="F28" s="9">
        <v>188.05250000000001</v>
      </c>
    </row>
    <row r="29" spans="1:6" x14ac:dyDescent="0.3">
      <c r="E29" s="4" t="s">
        <v>39</v>
      </c>
      <c r="F29" s="9">
        <v>103.52151250727167</v>
      </c>
    </row>
    <row r="30" spans="1:6" x14ac:dyDescent="0.3">
      <c r="F30" s="10">
        <f>GETPIVOTDATA("[Measures].[Average of avg_price_per_room]",$E$24)</f>
        <v>103.52151250727167</v>
      </c>
    </row>
    <row r="35" spans="1:9" ht="21" x14ac:dyDescent="0.4">
      <c r="A35" s="20" t="s">
        <v>87</v>
      </c>
      <c r="B35" s="20"/>
    </row>
    <row r="37" spans="1:9" x14ac:dyDescent="0.3">
      <c r="A37" s="3" t="s">
        <v>36</v>
      </c>
      <c r="B37" t="s">
        <v>84</v>
      </c>
      <c r="C37" t="s">
        <v>88</v>
      </c>
      <c r="E37" s="3" t="s">
        <v>36</v>
      </c>
      <c r="F37" t="s">
        <v>89</v>
      </c>
      <c r="H37" s="3" t="s">
        <v>36</v>
      </c>
      <c r="I37" t="s">
        <v>89</v>
      </c>
    </row>
    <row r="38" spans="1:9" x14ac:dyDescent="0.3">
      <c r="A38" s="4" t="s">
        <v>37</v>
      </c>
      <c r="B38" s="6">
        <v>0.32777747116286771</v>
      </c>
      <c r="C38" s="17">
        <f>GETPIVOTDATA("[Measures].[Count of Booking_ID]",$A$37,"[Dim_Booking_status 1].[Booking_Status]","[Dim_Booking_status 1].[Booking_Status].&amp;[Canceled]") / GETPIVOTDATA("[Measures].[Count of Booking_ID]",$A$37)</f>
        <v>0.32777747116286771</v>
      </c>
      <c r="E38" s="4" t="s">
        <v>46</v>
      </c>
      <c r="F38" s="11">
        <v>0.42116182572614108</v>
      </c>
      <c r="H38" s="4" t="s">
        <v>51</v>
      </c>
      <c r="I38" s="11">
        <v>2.3668639053254437E-2</v>
      </c>
    </row>
    <row r="39" spans="1:9" x14ac:dyDescent="0.3">
      <c r="A39" s="4" t="s">
        <v>38</v>
      </c>
      <c r="B39" s="6">
        <v>0.67222252883713229</v>
      </c>
      <c r="E39" s="4" t="s">
        <v>44</v>
      </c>
      <c r="F39" s="11">
        <v>0.34187469003141013</v>
      </c>
      <c r="H39" s="4" t="s">
        <v>52</v>
      </c>
      <c r="I39" s="11">
        <v>0.25374925014997002</v>
      </c>
    </row>
    <row r="40" spans="1:9" x14ac:dyDescent="0.3">
      <c r="A40" s="4" t="s">
        <v>39</v>
      </c>
      <c r="B40" s="6">
        <v>1</v>
      </c>
      <c r="E40" s="4" t="s">
        <v>42</v>
      </c>
      <c r="F40" s="11">
        <v>0.32947976878612717</v>
      </c>
      <c r="H40" s="4" t="s">
        <v>53</v>
      </c>
      <c r="I40" s="11">
        <v>0.29686174724342662</v>
      </c>
    </row>
    <row r="41" spans="1:9" x14ac:dyDescent="0.3">
      <c r="E41" s="4" t="s">
        <v>41</v>
      </c>
      <c r="F41" s="11">
        <v>0.32257605408290341</v>
      </c>
      <c r="H41" s="4" t="s">
        <v>54</v>
      </c>
      <c r="I41" s="11">
        <v>0.36366959064327486</v>
      </c>
    </row>
    <row r="42" spans="1:9" x14ac:dyDescent="0.3">
      <c r="E42" s="4" t="s">
        <v>43</v>
      </c>
      <c r="F42" s="11">
        <v>0.2857142857142857</v>
      </c>
      <c r="H42" s="4" t="s">
        <v>55</v>
      </c>
      <c r="I42" s="11">
        <v>0.36489607390300233</v>
      </c>
    </row>
    <row r="43" spans="1:9" x14ac:dyDescent="0.3">
      <c r="E43" s="4" t="s">
        <v>45</v>
      </c>
      <c r="F43" s="11">
        <v>0.27376425855513309</v>
      </c>
      <c r="H43" s="4" t="s">
        <v>56</v>
      </c>
      <c r="I43" s="11">
        <v>0.40305963159537933</v>
      </c>
    </row>
    <row r="44" spans="1:9" x14ac:dyDescent="0.3">
      <c r="A44" s="3" t="s">
        <v>36</v>
      </c>
      <c r="B44" t="s">
        <v>89</v>
      </c>
      <c r="E44" s="4" t="s">
        <v>47</v>
      </c>
      <c r="F44" s="11">
        <v>0.22784810126582278</v>
      </c>
      <c r="H44" s="4" t="s">
        <v>57</v>
      </c>
      <c r="I44" s="11">
        <v>0.45</v>
      </c>
    </row>
    <row r="45" spans="1:9" x14ac:dyDescent="0.3">
      <c r="A45" s="4" t="s">
        <v>90</v>
      </c>
      <c r="B45" s="11">
        <v>0.33594811961939286</v>
      </c>
      <c r="E45" s="4" t="s">
        <v>39</v>
      </c>
      <c r="F45" s="11">
        <v>0.32777747116286771</v>
      </c>
      <c r="H45" s="4" t="s">
        <v>58</v>
      </c>
      <c r="I45" s="11">
        <v>0.3902439024390244</v>
      </c>
    </row>
    <row r="46" spans="1:9" x14ac:dyDescent="0.3">
      <c r="A46" s="4" t="s">
        <v>91</v>
      </c>
      <c r="B46" s="11">
        <v>1.6198704103671708E-2</v>
      </c>
      <c r="H46" s="4" t="s">
        <v>59</v>
      </c>
      <c r="I46" s="11">
        <v>0.33355020602906094</v>
      </c>
    </row>
    <row r="47" spans="1:9" x14ac:dyDescent="0.3">
      <c r="A47" s="4" t="s">
        <v>39</v>
      </c>
      <c r="B47" s="11">
        <v>0.32777747116286771</v>
      </c>
      <c r="H47" s="4" t="s">
        <v>60</v>
      </c>
      <c r="I47" s="11">
        <v>0.35358284747037805</v>
      </c>
    </row>
    <row r="48" spans="1:9" x14ac:dyDescent="0.3">
      <c r="H48" s="4" t="s">
        <v>61</v>
      </c>
      <c r="I48" s="11">
        <v>0.2936241610738255</v>
      </c>
    </row>
    <row r="49" spans="1:11" x14ac:dyDescent="0.3">
      <c r="H49" s="4" t="s">
        <v>62</v>
      </c>
      <c r="I49" s="11">
        <v>0.13306852035749753</v>
      </c>
    </row>
    <row r="50" spans="1:11" x14ac:dyDescent="0.3">
      <c r="H50" s="4" t="s">
        <v>39</v>
      </c>
      <c r="I50" s="11">
        <v>0.32777747116286771</v>
      </c>
    </row>
    <row r="51" spans="1:11" x14ac:dyDescent="0.3">
      <c r="A51" s="3" t="s">
        <v>36</v>
      </c>
      <c r="B51" t="s">
        <v>89</v>
      </c>
      <c r="C51" t="s">
        <v>84</v>
      </c>
      <c r="F51" s="3" t="s">
        <v>36</v>
      </c>
      <c r="G51" t="s">
        <v>89</v>
      </c>
    </row>
    <row r="52" spans="1:11" x14ac:dyDescent="0.3">
      <c r="A52" s="4">
        <v>0</v>
      </c>
      <c r="B52" s="7">
        <v>5.2509652509652512E-2</v>
      </c>
      <c r="C52" s="5">
        <v>1295</v>
      </c>
      <c r="D52">
        <f>A52</f>
        <v>0</v>
      </c>
      <c r="E52" s="12">
        <f t="shared" ref="E52:E116" si="0">B52</f>
        <v>5.2509652509652512E-2</v>
      </c>
      <c r="F52" s="4">
        <v>0</v>
      </c>
      <c r="G52" s="11">
        <v>0.43238317047238112</v>
      </c>
    </row>
    <row r="53" spans="1:11" x14ac:dyDescent="0.3">
      <c r="A53" s="4">
        <v>1</v>
      </c>
      <c r="B53" s="7">
        <v>0.1021355617455896</v>
      </c>
      <c r="C53" s="5">
        <v>1077</v>
      </c>
      <c r="D53">
        <f t="shared" ref="D53:D116" si="1">A53</f>
        <v>1</v>
      </c>
      <c r="E53" s="12">
        <f t="shared" si="0"/>
        <v>0.1021355617455896</v>
      </c>
      <c r="F53" s="4">
        <v>1</v>
      </c>
      <c r="G53" s="11">
        <v>0.2377013112734313</v>
      </c>
    </row>
    <row r="54" spans="1:11" x14ac:dyDescent="0.3">
      <c r="A54" s="4">
        <v>2</v>
      </c>
      <c r="B54" s="7">
        <v>5.909797822706065E-2</v>
      </c>
      <c r="C54" s="5">
        <v>643</v>
      </c>
      <c r="D54">
        <f t="shared" si="1"/>
        <v>2</v>
      </c>
      <c r="E54" s="12">
        <f t="shared" si="0"/>
        <v>5.909797822706065E-2</v>
      </c>
      <c r="F54" s="4">
        <v>2</v>
      </c>
      <c r="G54" s="11">
        <v>0.14600045840018336</v>
      </c>
    </row>
    <row r="55" spans="1:11" x14ac:dyDescent="0.3">
      <c r="A55" s="4">
        <v>3</v>
      </c>
      <c r="B55" s="7">
        <v>9.1054313099041537E-2</v>
      </c>
      <c r="C55" s="5">
        <v>626</v>
      </c>
      <c r="D55">
        <f t="shared" si="1"/>
        <v>3</v>
      </c>
      <c r="E55" s="12">
        <f t="shared" si="0"/>
        <v>9.1054313099041537E-2</v>
      </c>
      <c r="F55" s="4" t="s">
        <v>39</v>
      </c>
      <c r="G55" s="11">
        <v>0.32777747116286771</v>
      </c>
    </row>
    <row r="56" spans="1:11" x14ac:dyDescent="0.3">
      <c r="A56" s="4">
        <v>4</v>
      </c>
      <c r="B56" s="7">
        <v>9.8883572567783087E-2</v>
      </c>
      <c r="C56" s="5">
        <v>627</v>
      </c>
      <c r="D56">
        <f t="shared" si="1"/>
        <v>4</v>
      </c>
      <c r="E56" s="12">
        <f t="shared" si="0"/>
        <v>9.8883572567783087E-2</v>
      </c>
      <c r="I56" t="s">
        <v>93</v>
      </c>
    </row>
    <row r="57" spans="1:11" x14ac:dyDescent="0.3">
      <c r="A57" s="4">
        <v>5</v>
      </c>
      <c r="B57" s="7">
        <v>0.1317157712305026</v>
      </c>
      <c r="C57" s="5">
        <v>577</v>
      </c>
      <c r="D57">
        <f t="shared" si="1"/>
        <v>5</v>
      </c>
      <c r="E57" s="12">
        <f t="shared" si="0"/>
        <v>0.1317157712305026</v>
      </c>
      <c r="I57" s="11">
        <v>2.3345659252718143E-2</v>
      </c>
    </row>
    <row r="58" spans="1:11" x14ac:dyDescent="0.3">
      <c r="A58" s="4">
        <v>6</v>
      </c>
      <c r="B58" s="7">
        <v>0.10404624277456648</v>
      </c>
      <c r="C58" s="5">
        <v>519</v>
      </c>
      <c r="D58">
        <f t="shared" si="1"/>
        <v>6</v>
      </c>
      <c r="E58" s="12">
        <f t="shared" si="0"/>
        <v>0.10404624277456648</v>
      </c>
    </row>
    <row r="59" spans="1:11" x14ac:dyDescent="0.3">
      <c r="A59" s="4">
        <v>7</v>
      </c>
      <c r="B59" s="7">
        <v>0.11502347417840375</v>
      </c>
      <c r="C59" s="5">
        <v>426</v>
      </c>
      <c r="D59">
        <f t="shared" si="1"/>
        <v>7</v>
      </c>
      <c r="E59" s="12">
        <f t="shared" si="0"/>
        <v>0.11502347417840375</v>
      </c>
    </row>
    <row r="60" spans="1:11" x14ac:dyDescent="0.3">
      <c r="A60" s="4">
        <v>8</v>
      </c>
      <c r="B60" s="7">
        <v>0.12155963302752294</v>
      </c>
      <c r="C60" s="5">
        <v>436</v>
      </c>
      <c r="D60">
        <f t="shared" si="1"/>
        <v>8</v>
      </c>
      <c r="E60" s="12">
        <f t="shared" si="0"/>
        <v>0.12155963302752294</v>
      </c>
      <c r="F60" s="3" t="s">
        <v>36</v>
      </c>
      <c r="G60" t="s">
        <v>89</v>
      </c>
    </row>
    <row r="61" spans="1:11" x14ac:dyDescent="0.3">
      <c r="A61" s="4">
        <v>9</v>
      </c>
      <c r="B61" s="7">
        <v>0.14457831325301204</v>
      </c>
      <c r="C61" s="5">
        <v>332</v>
      </c>
      <c r="D61">
        <f t="shared" si="1"/>
        <v>9</v>
      </c>
      <c r="E61" s="12">
        <f t="shared" si="0"/>
        <v>0.14457831325301204</v>
      </c>
      <c r="F61" s="4" t="s">
        <v>81</v>
      </c>
      <c r="G61" s="11">
        <v>0.10939830929885629</v>
      </c>
      <c r="I61" s="3" t="s">
        <v>36</v>
      </c>
      <c r="J61" t="s">
        <v>84</v>
      </c>
    </row>
    <row r="62" spans="1:11" x14ac:dyDescent="0.3">
      <c r="A62" s="4">
        <v>10</v>
      </c>
      <c r="B62" s="7">
        <v>0.22082018927444794</v>
      </c>
      <c r="C62" s="5">
        <v>317</v>
      </c>
      <c r="D62">
        <f t="shared" si="1"/>
        <v>10</v>
      </c>
      <c r="E62" s="12">
        <f t="shared" si="0"/>
        <v>0.22082018927444794</v>
      </c>
      <c r="F62" s="4" t="s">
        <v>79</v>
      </c>
      <c r="G62" s="11">
        <v>0.29599999999999999</v>
      </c>
      <c r="I62" s="4" t="s">
        <v>37</v>
      </c>
      <c r="J62" s="14">
        <v>11878</v>
      </c>
      <c r="K62" s="16">
        <f>GETPIVOTDATA("[Measures].[Count of Booking_ID]",$I$61,"[Dim_Booking_status 1].[Booking_Status]","[Dim_Booking_status 1].[Booking_Status].&amp;[Canceled]")</f>
        <v>11878</v>
      </c>
    </row>
    <row r="63" spans="1:11" x14ac:dyDescent="0.3">
      <c r="A63" s="4">
        <v>11</v>
      </c>
      <c r="B63" s="7">
        <v>0.23989218328840969</v>
      </c>
      <c r="C63" s="5">
        <v>371</v>
      </c>
      <c r="D63">
        <f t="shared" si="1"/>
        <v>11</v>
      </c>
      <c r="E63" s="12">
        <f t="shared" si="0"/>
        <v>0.23989218328840969</v>
      </c>
      <c r="F63" s="4" t="s">
        <v>82</v>
      </c>
      <c r="G63" s="11">
        <v>0.29967674462825633</v>
      </c>
      <c r="I63" s="4" t="s">
        <v>38</v>
      </c>
      <c r="J63" s="14">
        <v>24360</v>
      </c>
    </row>
    <row r="64" spans="1:11" x14ac:dyDescent="0.3">
      <c r="A64" s="4">
        <v>12</v>
      </c>
      <c r="B64" s="7">
        <v>0.13834951456310679</v>
      </c>
      <c r="C64" s="5">
        <v>412</v>
      </c>
      <c r="D64">
        <f t="shared" si="1"/>
        <v>12</v>
      </c>
      <c r="E64" s="12">
        <f t="shared" si="0"/>
        <v>0.13834951456310679</v>
      </c>
      <c r="F64" s="4" t="s">
        <v>83</v>
      </c>
      <c r="G64" s="11">
        <v>0.36513753556954387</v>
      </c>
      <c r="I64" s="4" t="s">
        <v>39</v>
      </c>
      <c r="J64" s="14">
        <v>36238</v>
      </c>
      <c r="K64" s="16">
        <f>GETPIVOTDATA("[Measures].[Count of Booking_ID]",$I$61)</f>
        <v>36238</v>
      </c>
    </row>
    <row r="65" spans="1:7" x14ac:dyDescent="0.3">
      <c r="A65" s="4">
        <v>13</v>
      </c>
      <c r="B65" s="7">
        <v>0.10942249240121581</v>
      </c>
      <c r="C65" s="5">
        <v>329</v>
      </c>
      <c r="D65">
        <f t="shared" si="1"/>
        <v>13</v>
      </c>
      <c r="E65" s="12">
        <f t="shared" si="0"/>
        <v>0.10942249240121581</v>
      </c>
      <c r="F65" s="4" t="s">
        <v>39</v>
      </c>
      <c r="G65" s="11">
        <v>0.32777747116286771</v>
      </c>
    </row>
    <row r="66" spans="1:7" x14ac:dyDescent="0.3">
      <c r="A66" s="4">
        <v>14</v>
      </c>
      <c r="B66" s="7">
        <v>0.14583333333333334</v>
      </c>
      <c r="C66" s="5">
        <v>384</v>
      </c>
      <c r="D66">
        <f t="shared" si="1"/>
        <v>14</v>
      </c>
      <c r="E66" s="12">
        <f t="shared" si="0"/>
        <v>0.14583333333333334</v>
      </c>
    </row>
    <row r="67" spans="1:7" x14ac:dyDescent="0.3">
      <c r="A67" s="4">
        <v>15</v>
      </c>
      <c r="B67" s="7">
        <v>0.21212121212121213</v>
      </c>
      <c r="C67" s="5">
        <v>297</v>
      </c>
      <c r="D67">
        <f t="shared" si="1"/>
        <v>15</v>
      </c>
      <c r="E67" s="12">
        <f t="shared" si="0"/>
        <v>0.21212121212121213</v>
      </c>
    </row>
    <row r="68" spans="1:7" x14ac:dyDescent="0.3">
      <c r="A68" s="4">
        <v>16</v>
      </c>
      <c r="B68" s="7">
        <v>0.16078431372549021</v>
      </c>
      <c r="C68" s="5">
        <v>255</v>
      </c>
      <c r="D68">
        <f t="shared" si="1"/>
        <v>16</v>
      </c>
      <c r="E68" s="12">
        <f t="shared" si="0"/>
        <v>0.16078431372549021</v>
      </c>
    </row>
    <row r="69" spans="1:7" x14ac:dyDescent="0.3">
      <c r="A69" s="4">
        <v>17</v>
      </c>
      <c r="B69" s="7">
        <v>0.2013888888888889</v>
      </c>
      <c r="C69" s="5">
        <v>288</v>
      </c>
      <c r="D69">
        <f t="shared" si="1"/>
        <v>17</v>
      </c>
      <c r="E69" s="12">
        <f t="shared" si="0"/>
        <v>0.2013888888888889</v>
      </c>
    </row>
    <row r="70" spans="1:7" x14ac:dyDescent="0.3">
      <c r="A70" s="4">
        <v>18</v>
      </c>
      <c r="B70" s="7">
        <v>0.22185430463576158</v>
      </c>
      <c r="C70" s="5">
        <v>302</v>
      </c>
      <c r="D70">
        <f t="shared" si="1"/>
        <v>18</v>
      </c>
      <c r="E70" s="12">
        <f t="shared" si="0"/>
        <v>0.22185430463576158</v>
      </c>
      <c r="F70" s="3" t="s">
        <v>36</v>
      </c>
      <c r="G70" t="s">
        <v>84</v>
      </c>
    </row>
    <row r="71" spans="1:7" x14ac:dyDescent="0.3">
      <c r="A71" s="4">
        <v>19</v>
      </c>
      <c r="B71" s="7">
        <v>0.19936708860759494</v>
      </c>
      <c r="C71" s="5">
        <v>316</v>
      </c>
      <c r="D71">
        <f t="shared" si="1"/>
        <v>19</v>
      </c>
      <c r="E71" s="12">
        <f t="shared" si="0"/>
        <v>0.19936708860759494</v>
      </c>
      <c r="F71" s="4">
        <v>0</v>
      </c>
      <c r="G71" s="5"/>
    </row>
    <row r="72" spans="1:7" x14ac:dyDescent="0.3">
      <c r="A72" s="4">
        <v>20</v>
      </c>
      <c r="B72" s="7">
        <v>0.15573770491803279</v>
      </c>
      <c r="C72" s="5">
        <v>244</v>
      </c>
      <c r="D72">
        <f t="shared" si="1"/>
        <v>20</v>
      </c>
      <c r="E72" s="12">
        <f t="shared" si="0"/>
        <v>0.15573770491803279</v>
      </c>
      <c r="F72" s="8" t="s">
        <v>37</v>
      </c>
      <c r="G72" s="5">
        <v>11863</v>
      </c>
    </row>
    <row r="73" spans="1:7" x14ac:dyDescent="0.3">
      <c r="A73" s="4">
        <v>21</v>
      </c>
      <c r="B73" s="7">
        <v>0.26495726495726496</v>
      </c>
      <c r="C73" s="5">
        <v>234</v>
      </c>
      <c r="D73">
        <f t="shared" si="1"/>
        <v>21</v>
      </c>
      <c r="E73" s="12">
        <f t="shared" si="0"/>
        <v>0.26495726495726496</v>
      </c>
      <c r="F73" s="8" t="s">
        <v>38</v>
      </c>
      <c r="G73" s="5">
        <v>24038</v>
      </c>
    </row>
    <row r="74" spans="1:7" x14ac:dyDescent="0.3">
      <c r="A74" s="4">
        <v>22</v>
      </c>
      <c r="B74" s="7">
        <v>0.152</v>
      </c>
      <c r="C74" s="5">
        <v>250</v>
      </c>
      <c r="D74">
        <f t="shared" si="1"/>
        <v>22</v>
      </c>
      <c r="E74" s="12">
        <f t="shared" si="0"/>
        <v>0.152</v>
      </c>
      <c r="F74" s="4">
        <v>1</v>
      </c>
      <c r="G74" s="5"/>
    </row>
    <row r="75" spans="1:7" x14ac:dyDescent="0.3">
      <c r="A75" s="4">
        <v>23</v>
      </c>
      <c r="B75" s="7">
        <v>0.2361111111111111</v>
      </c>
      <c r="C75" s="5">
        <v>216</v>
      </c>
      <c r="D75">
        <f t="shared" si="1"/>
        <v>23</v>
      </c>
      <c r="E75" s="12">
        <f t="shared" si="0"/>
        <v>0.2361111111111111</v>
      </c>
      <c r="F75" s="8" t="s">
        <v>37</v>
      </c>
      <c r="G75" s="5">
        <v>10</v>
      </c>
    </row>
    <row r="76" spans="1:7" x14ac:dyDescent="0.3">
      <c r="A76" s="4">
        <v>24</v>
      </c>
      <c r="B76" s="7">
        <v>0.17194570135746606</v>
      </c>
      <c r="C76" s="5">
        <v>221</v>
      </c>
      <c r="D76">
        <f t="shared" si="1"/>
        <v>24</v>
      </c>
      <c r="E76" s="12">
        <f t="shared" si="0"/>
        <v>0.17194570135746606</v>
      </c>
      <c r="F76" s="8" t="s">
        <v>38</v>
      </c>
      <c r="G76" s="5">
        <v>187</v>
      </c>
    </row>
    <row r="77" spans="1:7" x14ac:dyDescent="0.3">
      <c r="A77" s="4">
        <v>25</v>
      </c>
      <c r="B77" s="7">
        <v>0.22842639593908629</v>
      </c>
      <c r="C77" s="5">
        <v>197</v>
      </c>
      <c r="D77">
        <f t="shared" si="1"/>
        <v>25</v>
      </c>
      <c r="E77" s="12">
        <f t="shared" si="0"/>
        <v>0.22842639593908629</v>
      </c>
      <c r="F77" s="4">
        <v>2</v>
      </c>
      <c r="G77" s="5"/>
    </row>
    <row r="78" spans="1:7" x14ac:dyDescent="0.3">
      <c r="A78" s="4">
        <v>26</v>
      </c>
      <c r="B78" s="7">
        <v>0.27102803738317754</v>
      </c>
      <c r="C78" s="5">
        <v>214</v>
      </c>
      <c r="D78">
        <f t="shared" si="1"/>
        <v>26</v>
      </c>
      <c r="E78" s="12">
        <f t="shared" si="0"/>
        <v>0.27102803738317754</v>
      </c>
      <c r="F78" s="8" t="s">
        <v>38</v>
      </c>
      <c r="G78" s="5">
        <v>46</v>
      </c>
    </row>
    <row r="79" spans="1:7" x14ac:dyDescent="0.3">
      <c r="A79" s="4">
        <v>27</v>
      </c>
      <c r="B79" s="7">
        <v>0.22624434389140272</v>
      </c>
      <c r="C79" s="5">
        <v>221</v>
      </c>
      <c r="D79">
        <f t="shared" si="1"/>
        <v>27</v>
      </c>
      <c r="E79" s="12">
        <f t="shared" si="0"/>
        <v>0.22624434389140272</v>
      </c>
      <c r="F79" s="4">
        <v>3</v>
      </c>
      <c r="G79" s="5"/>
    </row>
    <row r="80" spans="1:7" x14ac:dyDescent="0.3">
      <c r="A80" s="4">
        <v>28</v>
      </c>
      <c r="B80" s="7">
        <v>0.25954198473282442</v>
      </c>
      <c r="C80" s="5">
        <v>262</v>
      </c>
      <c r="D80">
        <f t="shared" si="1"/>
        <v>28</v>
      </c>
      <c r="E80" s="12">
        <f t="shared" si="0"/>
        <v>0.25954198473282442</v>
      </c>
      <c r="F80" s="8" t="s">
        <v>37</v>
      </c>
      <c r="G80" s="5">
        <v>1</v>
      </c>
    </row>
    <row r="81" spans="1:7" x14ac:dyDescent="0.3">
      <c r="A81" s="4">
        <v>29</v>
      </c>
      <c r="B81" s="7">
        <v>0.18775510204081633</v>
      </c>
      <c r="C81" s="5">
        <v>245</v>
      </c>
      <c r="D81">
        <f t="shared" si="1"/>
        <v>29</v>
      </c>
      <c r="E81" s="12">
        <f t="shared" si="0"/>
        <v>0.18775510204081633</v>
      </c>
      <c r="F81" s="8" t="s">
        <v>38</v>
      </c>
      <c r="G81" s="5">
        <v>42</v>
      </c>
    </row>
    <row r="82" spans="1:7" x14ac:dyDescent="0.3">
      <c r="A82" s="4">
        <v>30</v>
      </c>
      <c r="B82" s="7">
        <v>0.20077220077220076</v>
      </c>
      <c r="C82" s="5">
        <v>259</v>
      </c>
      <c r="D82">
        <f t="shared" si="1"/>
        <v>30</v>
      </c>
      <c r="E82" s="12">
        <f t="shared" si="0"/>
        <v>0.20077220077220076</v>
      </c>
      <c r="F82" s="4">
        <v>4</v>
      </c>
      <c r="G82" s="5"/>
    </row>
    <row r="83" spans="1:7" x14ac:dyDescent="0.3">
      <c r="A83" s="4">
        <v>31</v>
      </c>
      <c r="B83" s="7">
        <v>0.2834008097165992</v>
      </c>
      <c r="C83" s="5">
        <v>247</v>
      </c>
      <c r="D83">
        <f t="shared" si="1"/>
        <v>31</v>
      </c>
      <c r="E83" s="12">
        <f t="shared" si="0"/>
        <v>0.2834008097165992</v>
      </c>
      <c r="F83" s="8" t="s">
        <v>38</v>
      </c>
      <c r="G83" s="5">
        <v>10</v>
      </c>
    </row>
    <row r="84" spans="1:7" x14ac:dyDescent="0.3">
      <c r="A84" s="4">
        <v>32</v>
      </c>
      <c r="B84" s="7">
        <v>0.20848056537102475</v>
      </c>
      <c r="C84" s="5">
        <v>283</v>
      </c>
      <c r="D84">
        <f t="shared" si="1"/>
        <v>32</v>
      </c>
      <c r="E84" s="12">
        <f t="shared" si="0"/>
        <v>0.20848056537102475</v>
      </c>
      <c r="F84" s="4">
        <v>5</v>
      </c>
      <c r="G84" s="5"/>
    </row>
    <row r="85" spans="1:7" x14ac:dyDescent="0.3">
      <c r="A85" s="4">
        <v>33</v>
      </c>
      <c r="B85" s="7">
        <v>0.2576419213973799</v>
      </c>
      <c r="C85" s="5">
        <v>229</v>
      </c>
      <c r="D85">
        <f t="shared" si="1"/>
        <v>33</v>
      </c>
      <c r="E85" s="12">
        <f t="shared" si="0"/>
        <v>0.2576419213973799</v>
      </c>
      <c r="F85" s="8" t="s">
        <v>38</v>
      </c>
      <c r="G85" s="5">
        <v>11</v>
      </c>
    </row>
    <row r="86" spans="1:7" x14ac:dyDescent="0.3">
      <c r="A86" s="4">
        <v>34</v>
      </c>
      <c r="B86" s="7">
        <v>0.33471074380165289</v>
      </c>
      <c r="C86" s="5">
        <v>242</v>
      </c>
      <c r="D86">
        <f t="shared" si="1"/>
        <v>34</v>
      </c>
      <c r="E86" s="12">
        <f t="shared" si="0"/>
        <v>0.33471074380165289</v>
      </c>
      <c r="F86" s="4">
        <v>6</v>
      </c>
      <c r="G86" s="5"/>
    </row>
    <row r="87" spans="1:7" x14ac:dyDescent="0.3">
      <c r="A87" s="4">
        <v>35</v>
      </c>
      <c r="B87" s="7">
        <v>0.2509505703422053</v>
      </c>
      <c r="C87" s="5">
        <v>263</v>
      </c>
      <c r="D87">
        <f t="shared" si="1"/>
        <v>35</v>
      </c>
      <c r="E87" s="12">
        <f t="shared" si="0"/>
        <v>0.2509505703422053</v>
      </c>
      <c r="F87" s="8" t="s">
        <v>38</v>
      </c>
      <c r="G87" s="5">
        <v>1</v>
      </c>
    </row>
    <row r="88" spans="1:7" x14ac:dyDescent="0.3">
      <c r="A88" s="4">
        <v>36</v>
      </c>
      <c r="B88" s="7">
        <v>0.24710424710424711</v>
      </c>
      <c r="C88" s="5">
        <v>259</v>
      </c>
      <c r="D88">
        <f t="shared" si="1"/>
        <v>36</v>
      </c>
      <c r="E88" s="12">
        <f t="shared" si="0"/>
        <v>0.24710424710424711</v>
      </c>
      <c r="F88" s="4">
        <v>11</v>
      </c>
      <c r="G88" s="5"/>
    </row>
    <row r="89" spans="1:7" x14ac:dyDescent="0.3">
      <c r="A89" s="4">
        <v>37</v>
      </c>
      <c r="B89" s="7">
        <v>0.1394658753709199</v>
      </c>
      <c r="C89" s="5">
        <v>337</v>
      </c>
      <c r="D89">
        <f t="shared" si="1"/>
        <v>37</v>
      </c>
      <c r="E89" s="12">
        <f t="shared" si="0"/>
        <v>0.1394658753709199</v>
      </c>
      <c r="F89" s="8" t="s">
        <v>38</v>
      </c>
      <c r="G89" s="5">
        <v>25</v>
      </c>
    </row>
    <row r="90" spans="1:7" x14ac:dyDescent="0.3">
      <c r="A90" s="4">
        <v>38</v>
      </c>
      <c r="B90" s="7">
        <v>0.32571428571428573</v>
      </c>
      <c r="C90" s="5">
        <v>175</v>
      </c>
      <c r="D90">
        <f t="shared" si="1"/>
        <v>38</v>
      </c>
      <c r="E90" s="12">
        <f t="shared" si="0"/>
        <v>0.32571428571428573</v>
      </c>
      <c r="F90" s="4">
        <v>13</v>
      </c>
      <c r="G90" s="5"/>
    </row>
    <row r="91" spans="1:7" x14ac:dyDescent="0.3">
      <c r="A91" s="4">
        <v>39</v>
      </c>
      <c r="B91" s="7">
        <v>0.1317365269461078</v>
      </c>
      <c r="C91" s="5">
        <v>334</v>
      </c>
      <c r="D91">
        <f t="shared" si="1"/>
        <v>39</v>
      </c>
      <c r="E91" s="12">
        <f t="shared" si="0"/>
        <v>0.1317365269461078</v>
      </c>
      <c r="F91" s="8" t="s">
        <v>37</v>
      </c>
      <c r="G91" s="5">
        <v>4</v>
      </c>
    </row>
    <row r="92" spans="1:7" x14ac:dyDescent="0.3">
      <c r="A92" s="4">
        <v>40</v>
      </c>
      <c r="B92" s="7">
        <v>0.22943722943722944</v>
      </c>
      <c r="C92" s="5">
        <v>231</v>
      </c>
      <c r="D92">
        <f t="shared" si="1"/>
        <v>40</v>
      </c>
      <c r="E92" s="12">
        <f t="shared" si="0"/>
        <v>0.22943722943722944</v>
      </c>
      <c r="F92" s="4" t="s">
        <v>39</v>
      </c>
      <c r="G92" s="5">
        <v>36238</v>
      </c>
    </row>
    <row r="93" spans="1:7" x14ac:dyDescent="0.3">
      <c r="A93" s="4">
        <v>41</v>
      </c>
      <c r="B93" s="7">
        <v>0.13761467889908258</v>
      </c>
      <c r="C93" s="5">
        <v>218</v>
      </c>
      <c r="D93">
        <f t="shared" si="1"/>
        <v>41</v>
      </c>
      <c r="E93" s="12">
        <f t="shared" si="0"/>
        <v>0.13761467889908258</v>
      </c>
    </row>
    <row r="94" spans="1:7" x14ac:dyDescent="0.3">
      <c r="A94" s="4">
        <v>42</v>
      </c>
      <c r="B94" s="7">
        <v>0.22352941176470589</v>
      </c>
      <c r="C94" s="5">
        <v>170</v>
      </c>
      <c r="D94">
        <f t="shared" si="1"/>
        <v>42</v>
      </c>
      <c r="E94" s="12">
        <f t="shared" si="0"/>
        <v>0.22352941176470589</v>
      </c>
    </row>
    <row r="95" spans="1:7" x14ac:dyDescent="0.3">
      <c r="A95" s="4">
        <v>43</v>
      </c>
      <c r="B95" s="7">
        <v>0.22699386503067484</v>
      </c>
      <c r="C95" s="5">
        <v>163</v>
      </c>
      <c r="D95">
        <f t="shared" si="1"/>
        <v>43</v>
      </c>
      <c r="E95" s="12">
        <f t="shared" si="0"/>
        <v>0.22699386503067484</v>
      </c>
    </row>
    <row r="96" spans="1:7" x14ac:dyDescent="0.3">
      <c r="A96" s="4">
        <v>44</v>
      </c>
      <c r="B96" s="7">
        <v>0.21008403361344538</v>
      </c>
      <c r="C96" s="5">
        <v>238</v>
      </c>
      <c r="D96">
        <f t="shared" si="1"/>
        <v>44</v>
      </c>
      <c r="E96" s="12">
        <f t="shared" si="0"/>
        <v>0.21008403361344538</v>
      </c>
    </row>
    <row r="97" spans="1:5" x14ac:dyDescent="0.3">
      <c r="A97" s="4">
        <v>45</v>
      </c>
      <c r="B97" s="7">
        <v>0.27472527472527475</v>
      </c>
      <c r="C97" s="5">
        <v>182</v>
      </c>
      <c r="D97">
        <f t="shared" si="1"/>
        <v>45</v>
      </c>
      <c r="E97" s="12">
        <f t="shared" si="0"/>
        <v>0.27472527472527475</v>
      </c>
    </row>
    <row r="98" spans="1:5" x14ac:dyDescent="0.3">
      <c r="A98" s="4">
        <v>46</v>
      </c>
      <c r="B98" s="7">
        <v>0.22981366459627328</v>
      </c>
      <c r="C98" s="5">
        <v>161</v>
      </c>
      <c r="D98">
        <f t="shared" si="1"/>
        <v>46</v>
      </c>
      <c r="E98" s="12">
        <f t="shared" si="0"/>
        <v>0.22981366459627328</v>
      </c>
    </row>
    <row r="99" spans="1:5" x14ac:dyDescent="0.3">
      <c r="A99" s="4">
        <v>47</v>
      </c>
      <c r="B99" s="7">
        <v>0.23469387755102042</v>
      </c>
      <c r="C99" s="5">
        <v>196</v>
      </c>
      <c r="D99">
        <f t="shared" si="1"/>
        <v>47</v>
      </c>
      <c r="E99" s="12">
        <f t="shared" si="0"/>
        <v>0.23469387755102042</v>
      </c>
    </row>
    <row r="100" spans="1:5" x14ac:dyDescent="0.3">
      <c r="A100" s="4">
        <v>48</v>
      </c>
      <c r="B100" s="7">
        <v>0.19871794871794871</v>
      </c>
      <c r="C100" s="5">
        <v>156</v>
      </c>
      <c r="D100">
        <f t="shared" si="1"/>
        <v>48</v>
      </c>
      <c r="E100" s="12">
        <f t="shared" si="0"/>
        <v>0.19871794871794871</v>
      </c>
    </row>
    <row r="101" spans="1:5" x14ac:dyDescent="0.3">
      <c r="A101" s="4">
        <v>49</v>
      </c>
      <c r="B101" s="7">
        <v>0.31413612565445026</v>
      </c>
      <c r="C101" s="5">
        <v>191</v>
      </c>
      <c r="D101">
        <f t="shared" si="1"/>
        <v>49</v>
      </c>
      <c r="E101" s="12">
        <f t="shared" si="0"/>
        <v>0.31413612565445026</v>
      </c>
    </row>
    <row r="102" spans="1:5" x14ac:dyDescent="0.3">
      <c r="A102" s="4">
        <v>50</v>
      </c>
      <c r="B102" s="7">
        <v>0.32544378698224852</v>
      </c>
      <c r="C102" s="5">
        <v>169</v>
      </c>
      <c r="D102">
        <f t="shared" si="1"/>
        <v>50</v>
      </c>
      <c r="E102" s="12">
        <f t="shared" si="0"/>
        <v>0.32544378698224852</v>
      </c>
    </row>
    <row r="103" spans="1:5" x14ac:dyDescent="0.3">
      <c r="A103" s="4">
        <v>51</v>
      </c>
      <c r="B103" s="7">
        <v>0.2781954887218045</v>
      </c>
      <c r="C103" s="5">
        <v>133</v>
      </c>
      <c r="D103">
        <f t="shared" si="1"/>
        <v>51</v>
      </c>
      <c r="E103" s="12">
        <f t="shared" si="0"/>
        <v>0.2781954887218045</v>
      </c>
    </row>
    <row r="104" spans="1:5" x14ac:dyDescent="0.3">
      <c r="A104" s="4">
        <v>52</v>
      </c>
      <c r="B104" s="7">
        <v>0.323943661971831</v>
      </c>
      <c r="C104" s="5">
        <v>142</v>
      </c>
      <c r="D104">
        <f t="shared" si="1"/>
        <v>52</v>
      </c>
      <c r="E104" s="12">
        <f t="shared" si="0"/>
        <v>0.323943661971831</v>
      </c>
    </row>
    <row r="105" spans="1:5" x14ac:dyDescent="0.3">
      <c r="A105" s="4">
        <v>53</v>
      </c>
      <c r="B105" s="7">
        <v>0.19767441860465115</v>
      </c>
      <c r="C105" s="5">
        <v>172</v>
      </c>
      <c r="D105">
        <f t="shared" si="1"/>
        <v>53</v>
      </c>
      <c r="E105" s="12">
        <f t="shared" si="0"/>
        <v>0.19767441860465115</v>
      </c>
    </row>
    <row r="106" spans="1:5" x14ac:dyDescent="0.3">
      <c r="A106" s="4">
        <v>54</v>
      </c>
      <c r="B106" s="7">
        <v>0.27127659574468083</v>
      </c>
      <c r="C106" s="5">
        <v>188</v>
      </c>
      <c r="D106">
        <f t="shared" si="1"/>
        <v>54</v>
      </c>
      <c r="E106" s="12">
        <f t="shared" si="0"/>
        <v>0.27127659574468083</v>
      </c>
    </row>
    <row r="107" spans="1:5" x14ac:dyDescent="0.3">
      <c r="A107" s="4">
        <v>55</v>
      </c>
      <c r="B107" s="7">
        <v>0.17727272727272728</v>
      </c>
      <c r="C107" s="5">
        <v>220</v>
      </c>
      <c r="D107">
        <f t="shared" si="1"/>
        <v>55</v>
      </c>
      <c r="E107" s="12">
        <f t="shared" si="0"/>
        <v>0.17727272727272728</v>
      </c>
    </row>
    <row r="108" spans="1:5" x14ac:dyDescent="0.3">
      <c r="A108" s="4">
        <v>56</v>
      </c>
      <c r="B108" s="7">
        <v>0.19858156028368795</v>
      </c>
      <c r="C108" s="5">
        <v>282</v>
      </c>
      <c r="D108">
        <f t="shared" si="1"/>
        <v>56</v>
      </c>
      <c r="E108" s="12">
        <f t="shared" si="0"/>
        <v>0.19858156028368795</v>
      </c>
    </row>
    <row r="109" spans="1:5" x14ac:dyDescent="0.3">
      <c r="A109" s="4">
        <v>57</v>
      </c>
      <c r="B109" s="7">
        <v>0.22660098522167488</v>
      </c>
      <c r="C109" s="5">
        <v>203</v>
      </c>
      <c r="D109">
        <f t="shared" si="1"/>
        <v>57</v>
      </c>
      <c r="E109" s="12">
        <f t="shared" si="0"/>
        <v>0.22660098522167488</v>
      </c>
    </row>
    <row r="110" spans="1:5" x14ac:dyDescent="0.3">
      <c r="A110" s="4">
        <v>58</v>
      </c>
      <c r="B110" s="7">
        <v>0.21935483870967742</v>
      </c>
      <c r="C110" s="5">
        <v>155</v>
      </c>
      <c r="D110">
        <f t="shared" si="1"/>
        <v>58</v>
      </c>
      <c r="E110" s="12">
        <f t="shared" si="0"/>
        <v>0.21935483870967742</v>
      </c>
    </row>
    <row r="111" spans="1:5" x14ac:dyDescent="0.3">
      <c r="A111" s="4">
        <v>59</v>
      </c>
      <c r="B111" s="7">
        <v>0.22674418604651161</v>
      </c>
      <c r="C111" s="5">
        <v>172</v>
      </c>
      <c r="D111">
        <f t="shared" si="1"/>
        <v>59</v>
      </c>
      <c r="E111" s="12">
        <f t="shared" si="0"/>
        <v>0.22674418604651161</v>
      </c>
    </row>
    <row r="112" spans="1:5" x14ac:dyDescent="0.3">
      <c r="A112" s="4">
        <v>60</v>
      </c>
      <c r="B112" s="7">
        <v>0.32978723404255317</v>
      </c>
      <c r="C112" s="5">
        <v>188</v>
      </c>
      <c r="D112">
        <f t="shared" si="1"/>
        <v>60</v>
      </c>
      <c r="E112" s="12">
        <f t="shared" si="0"/>
        <v>0.32978723404255317</v>
      </c>
    </row>
    <row r="113" spans="1:5" x14ac:dyDescent="0.3">
      <c r="A113" s="4">
        <v>61</v>
      </c>
      <c r="B113" s="7">
        <v>0.26874999999999999</v>
      </c>
      <c r="C113" s="5">
        <v>160</v>
      </c>
      <c r="D113">
        <f t="shared" si="1"/>
        <v>61</v>
      </c>
      <c r="E113" s="12">
        <f t="shared" si="0"/>
        <v>0.26874999999999999</v>
      </c>
    </row>
    <row r="114" spans="1:5" x14ac:dyDescent="0.3">
      <c r="A114" s="4">
        <v>62</v>
      </c>
      <c r="B114" s="7">
        <v>0.25</v>
      </c>
      <c r="C114" s="5">
        <v>144</v>
      </c>
      <c r="D114">
        <f t="shared" si="1"/>
        <v>62</v>
      </c>
      <c r="E114" s="12">
        <f t="shared" si="0"/>
        <v>0.25</v>
      </c>
    </row>
    <row r="115" spans="1:5" x14ac:dyDescent="0.3">
      <c r="A115" s="4">
        <v>63</v>
      </c>
      <c r="B115" s="7">
        <v>0.26136363636363635</v>
      </c>
      <c r="C115" s="5">
        <v>176</v>
      </c>
      <c r="D115">
        <f t="shared" si="1"/>
        <v>63</v>
      </c>
      <c r="E115" s="12">
        <f t="shared" si="0"/>
        <v>0.26136363636363635</v>
      </c>
    </row>
    <row r="116" spans="1:5" x14ac:dyDescent="0.3">
      <c r="A116" s="4">
        <v>64</v>
      </c>
      <c r="B116" s="7">
        <v>0.29107981220657275</v>
      </c>
      <c r="C116" s="5">
        <v>213</v>
      </c>
      <c r="D116">
        <f t="shared" si="1"/>
        <v>64</v>
      </c>
      <c r="E116" s="12">
        <f t="shared" si="0"/>
        <v>0.29107981220657275</v>
      </c>
    </row>
    <row r="117" spans="1:5" x14ac:dyDescent="0.3">
      <c r="A117" s="4">
        <v>65</v>
      </c>
      <c r="B117" s="7">
        <v>0.24657534246575341</v>
      </c>
      <c r="C117" s="5">
        <v>146</v>
      </c>
      <c r="D117">
        <f t="shared" ref="D117:D180" si="2">A117</f>
        <v>65</v>
      </c>
      <c r="E117" s="12">
        <f t="shared" ref="E117:E180" si="3">B117</f>
        <v>0.24657534246575341</v>
      </c>
    </row>
    <row r="118" spans="1:5" x14ac:dyDescent="0.3">
      <c r="A118" s="4">
        <v>66</v>
      </c>
      <c r="B118" s="7">
        <v>0.31612903225806449</v>
      </c>
      <c r="C118" s="5">
        <v>155</v>
      </c>
      <c r="D118">
        <f t="shared" si="2"/>
        <v>66</v>
      </c>
      <c r="E118" s="12">
        <f t="shared" si="3"/>
        <v>0.31612903225806449</v>
      </c>
    </row>
    <row r="119" spans="1:5" x14ac:dyDescent="0.3">
      <c r="A119" s="4">
        <v>67</v>
      </c>
      <c r="B119" s="7">
        <v>0.224</v>
      </c>
      <c r="C119" s="5">
        <v>125</v>
      </c>
      <c r="D119">
        <f t="shared" si="2"/>
        <v>67</v>
      </c>
      <c r="E119" s="12">
        <f t="shared" si="3"/>
        <v>0.224</v>
      </c>
    </row>
    <row r="120" spans="1:5" x14ac:dyDescent="0.3">
      <c r="A120" s="4">
        <v>68</v>
      </c>
      <c r="B120" s="7">
        <v>0.2822085889570552</v>
      </c>
      <c r="C120" s="5">
        <v>163</v>
      </c>
      <c r="D120">
        <f t="shared" si="2"/>
        <v>68</v>
      </c>
      <c r="E120" s="12">
        <f t="shared" si="3"/>
        <v>0.2822085889570552</v>
      </c>
    </row>
    <row r="121" spans="1:5" x14ac:dyDescent="0.3">
      <c r="A121" s="4">
        <v>69</v>
      </c>
      <c r="B121" s="7">
        <v>0.53266331658291455</v>
      </c>
      <c r="C121" s="5">
        <v>199</v>
      </c>
      <c r="D121">
        <f t="shared" si="2"/>
        <v>69</v>
      </c>
      <c r="E121" s="12">
        <f t="shared" si="3"/>
        <v>0.53266331658291455</v>
      </c>
    </row>
    <row r="122" spans="1:5" x14ac:dyDescent="0.3">
      <c r="A122" s="4">
        <v>70</v>
      </c>
      <c r="B122" s="7">
        <v>0.27777777777777779</v>
      </c>
      <c r="C122" s="5">
        <v>126</v>
      </c>
      <c r="D122">
        <f t="shared" si="2"/>
        <v>70</v>
      </c>
      <c r="E122" s="12">
        <f t="shared" si="3"/>
        <v>0.27777777777777779</v>
      </c>
    </row>
    <row r="123" spans="1:5" x14ac:dyDescent="0.3">
      <c r="A123" s="4">
        <v>71</v>
      </c>
      <c r="B123" s="7">
        <v>0.14624505928853754</v>
      </c>
      <c r="C123" s="5">
        <v>253</v>
      </c>
      <c r="D123">
        <f t="shared" si="2"/>
        <v>71</v>
      </c>
      <c r="E123" s="12">
        <f t="shared" si="3"/>
        <v>0.14624505928853754</v>
      </c>
    </row>
    <row r="124" spans="1:5" x14ac:dyDescent="0.3">
      <c r="A124" s="4">
        <v>72</v>
      </c>
      <c r="B124" s="7">
        <v>0.33333333333333331</v>
      </c>
      <c r="C124" s="5">
        <v>135</v>
      </c>
      <c r="D124">
        <f t="shared" si="2"/>
        <v>72</v>
      </c>
      <c r="E124" s="12">
        <f t="shared" si="3"/>
        <v>0.33333333333333331</v>
      </c>
    </row>
    <row r="125" spans="1:5" x14ac:dyDescent="0.3">
      <c r="A125" s="4">
        <v>73</v>
      </c>
      <c r="B125" s="7">
        <v>0.30344827586206896</v>
      </c>
      <c r="C125" s="5">
        <v>145</v>
      </c>
      <c r="D125">
        <f t="shared" si="2"/>
        <v>73</v>
      </c>
      <c r="E125" s="12">
        <f t="shared" si="3"/>
        <v>0.30344827586206896</v>
      </c>
    </row>
    <row r="126" spans="1:5" x14ac:dyDescent="0.3">
      <c r="A126" s="4">
        <v>74</v>
      </c>
      <c r="B126" s="7">
        <v>0.10699588477366255</v>
      </c>
      <c r="C126" s="5">
        <v>243</v>
      </c>
      <c r="D126">
        <f t="shared" si="2"/>
        <v>74</v>
      </c>
      <c r="E126" s="12">
        <f t="shared" si="3"/>
        <v>0.10699588477366255</v>
      </c>
    </row>
    <row r="127" spans="1:5" x14ac:dyDescent="0.3">
      <c r="A127" s="4">
        <v>75</v>
      </c>
      <c r="B127" s="7">
        <v>0.44736842105263158</v>
      </c>
      <c r="C127" s="5">
        <v>152</v>
      </c>
      <c r="D127">
        <f t="shared" si="2"/>
        <v>75</v>
      </c>
      <c r="E127" s="12">
        <f t="shared" si="3"/>
        <v>0.44736842105263158</v>
      </c>
    </row>
    <row r="128" spans="1:5" x14ac:dyDescent="0.3">
      <c r="A128" s="4">
        <v>76</v>
      </c>
      <c r="B128" s="7">
        <v>0.34108527131782945</v>
      </c>
      <c r="C128" s="5">
        <v>129</v>
      </c>
      <c r="D128">
        <f t="shared" si="2"/>
        <v>76</v>
      </c>
      <c r="E128" s="12">
        <f t="shared" si="3"/>
        <v>0.34108527131782945</v>
      </c>
    </row>
    <row r="129" spans="1:5" x14ac:dyDescent="0.3">
      <c r="A129" s="4">
        <v>77</v>
      </c>
      <c r="B129" s="7">
        <v>0.2711864406779661</v>
      </c>
      <c r="C129" s="5">
        <v>118</v>
      </c>
      <c r="D129">
        <f t="shared" si="2"/>
        <v>77</v>
      </c>
      <c r="E129" s="12">
        <f t="shared" si="3"/>
        <v>0.2711864406779661</v>
      </c>
    </row>
    <row r="130" spans="1:5" x14ac:dyDescent="0.3">
      <c r="A130" s="4">
        <v>78</v>
      </c>
      <c r="B130" s="7">
        <v>0.39130434782608697</v>
      </c>
      <c r="C130" s="5">
        <v>115</v>
      </c>
      <c r="D130">
        <f t="shared" si="2"/>
        <v>78</v>
      </c>
      <c r="E130" s="12">
        <f t="shared" si="3"/>
        <v>0.39130434782608697</v>
      </c>
    </row>
    <row r="131" spans="1:5" x14ac:dyDescent="0.3">
      <c r="A131" s="4">
        <v>79</v>
      </c>
      <c r="B131" s="7">
        <v>0.28467153284671531</v>
      </c>
      <c r="C131" s="5">
        <v>137</v>
      </c>
      <c r="D131">
        <f t="shared" si="2"/>
        <v>79</v>
      </c>
      <c r="E131" s="12">
        <f t="shared" si="3"/>
        <v>0.28467153284671531</v>
      </c>
    </row>
    <row r="132" spans="1:5" x14ac:dyDescent="0.3">
      <c r="A132" s="4">
        <v>80</v>
      </c>
      <c r="B132" s="7">
        <v>0.24096385542168675</v>
      </c>
      <c r="C132" s="5">
        <v>166</v>
      </c>
      <c r="D132">
        <f t="shared" si="2"/>
        <v>80</v>
      </c>
      <c r="E132" s="12">
        <f t="shared" si="3"/>
        <v>0.24096385542168675</v>
      </c>
    </row>
    <row r="133" spans="1:5" x14ac:dyDescent="0.3">
      <c r="A133" s="4">
        <v>81</v>
      </c>
      <c r="B133" s="7">
        <v>0.42105263157894735</v>
      </c>
      <c r="C133" s="5">
        <v>133</v>
      </c>
      <c r="D133">
        <f t="shared" si="2"/>
        <v>81</v>
      </c>
      <c r="E133" s="12">
        <f t="shared" si="3"/>
        <v>0.42105263157894735</v>
      </c>
    </row>
    <row r="134" spans="1:5" x14ac:dyDescent="0.3">
      <c r="A134" s="4">
        <v>82</v>
      </c>
      <c r="B134" s="7">
        <v>0.31481481481481483</v>
      </c>
      <c r="C134" s="5">
        <v>108</v>
      </c>
      <c r="D134">
        <f t="shared" si="2"/>
        <v>82</v>
      </c>
      <c r="E134" s="12">
        <f t="shared" si="3"/>
        <v>0.31481481481481483</v>
      </c>
    </row>
    <row r="135" spans="1:5" x14ac:dyDescent="0.3">
      <c r="A135" s="4">
        <v>83</v>
      </c>
      <c r="B135" s="7">
        <v>0.14285714285714285</v>
      </c>
      <c r="C135" s="5">
        <v>140</v>
      </c>
      <c r="D135">
        <f t="shared" si="2"/>
        <v>83</v>
      </c>
      <c r="E135" s="12">
        <f t="shared" si="3"/>
        <v>0.14285714285714285</v>
      </c>
    </row>
    <row r="136" spans="1:5" x14ac:dyDescent="0.3">
      <c r="A136" s="4">
        <v>84</v>
      </c>
      <c r="B136" s="7">
        <v>0.25263157894736843</v>
      </c>
      <c r="C136" s="5">
        <v>95</v>
      </c>
      <c r="D136">
        <f t="shared" si="2"/>
        <v>84</v>
      </c>
      <c r="E136" s="12">
        <f t="shared" si="3"/>
        <v>0.25263157894736843</v>
      </c>
    </row>
    <row r="137" spans="1:5" x14ac:dyDescent="0.3">
      <c r="A137" s="4">
        <v>85</v>
      </c>
      <c r="B137" s="7">
        <v>0.3032258064516129</v>
      </c>
      <c r="C137" s="5">
        <v>155</v>
      </c>
      <c r="D137">
        <f t="shared" si="2"/>
        <v>85</v>
      </c>
      <c r="E137" s="12">
        <f t="shared" si="3"/>
        <v>0.3032258064516129</v>
      </c>
    </row>
    <row r="138" spans="1:5" x14ac:dyDescent="0.3">
      <c r="A138" s="4">
        <v>86</v>
      </c>
      <c r="B138" s="7">
        <v>0.18848167539267016</v>
      </c>
      <c r="C138" s="5">
        <v>191</v>
      </c>
      <c r="D138">
        <f t="shared" si="2"/>
        <v>86</v>
      </c>
      <c r="E138" s="12">
        <f t="shared" si="3"/>
        <v>0.18848167539267016</v>
      </c>
    </row>
    <row r="139" spans="1:5" x14ac:dyDescent="0.3">
      <c r="A139" s="4">
        <v>87</v>
      </c>
      <c r="B139" s="7">
        <v>0.32539682539682541</v>
      </c>
      <c r="C139" s="5">
        <v>126</v>
      </c>
      <c r="D139">
        <f t="shared" si="2"/>
        <v>87</v>
      </c>
      <c r="E139" s="12">
        <f t="shared" si="3"/>
        <v>0.32539682539682541</v>
      </c>
    </row>
    <row r="140" spans="1:5" x14ac:dyDescent="0.3">
      <c r="A140" s="4">
        <v>88</v>
      </c>
      <c r="B140" s="7">
        <v>0.22297297297297297</v>
      </c>
      <c r="C140" s="5">
        <v>148</v>
      </c>
      <c r="D140">
        <f t="shared" si="2"/>
        <v>88</v>
      </c>
      <c r="E140" s="12">
        <f t="shared" si="3"/>
        <v>0.22297297297297297</v>
      </c>
    </row>
    <row r="141" spans="1:5" x14ac:dyDescent="0.3">
      <c r="A141" s="4">
        <v>89</v>
      </c>
      <c r="B141" s="7">
        <v>0.25</v>
      </c>
      <c r="C141" s="5">
        <v>112</v>
      </c>
      <c r="D141">
        <f t="shared" si="2"/>
        <v>89</v>
      </c>
      <c r="E141" s="12">
        <f t="shared" si="3"/>
        <v>0.25</v>
      </c>
    </row>
    <row r="142" spans="1:5" x14ac:dyDescent="0.3">
      <c r="A142" s="4">
        <v>90</v>
      </c>
      <c r="B142" s="7">
        <v>0.25510204081632654</v>
      </c>
      <c r="C142" s="5">
        <v>98</v>
      </c>
      <c r="D142">
        <f t="shared" si="2"/>
        <v>90</v>
      </c>
      <c r="E142" s="12">
        <f t="shared" si="3"/>
        <v>0.25510204081632654</v>
      </c>
    </row>
    <row r="143" spans="1:5" x14ac:dyDescent="0.3">
      <c r="A143" s="4">
        <v>91</v>
      </c>
      <c r="B143" s="7">
        <v>0.34351145038167941</v>
      </c>
      <c r="C143" s="5">
        <v>131</v>
      </c>
      <c r="D143">
        <f t="shared" si="2"/>
        <v>91</v>
      </c>
      <c r="E143" s="12">
        <f t="shared" si="3"/>
        <v>0.34351145038167941</v>
      </c>
    </row>
    <row r="144" spans="1:5" x14ac:dyDescent="0.3">
      <c r="A144" s="4">
        <v>92</v>
      </c>
      <c r="B144" s="7">
        <v>0.32846715328467152</v>
      </c>
      <c r="C144" s="5">
        <v>137</v>
      </c>
      <c r="D144">
        <f t="shared" si="2"/>
        <v>92</v>
      </c>
      <c r="E144" s="12">
        <f t="shared" si="3"/>
        <v>0.32846715328467152</v>
      </c>
    </row>
    <row r="145" spans="1:5" x14ac:dyDescent="0.3">
      <c r="A145" s="4">
        <v>93</v>
      </c>
      <c r="B145" s="7">
        <v>0.42727272727272725</v>
      </c>
      <c r="C145" s="5">
        <v>110</v>
      </c>
      <c r="D145">
        <f t="shared" si="2"/>
        <v>93</v>
      </c>
      <c r="E145" s="12">
        <f t="shared" si="3"/>
        <v>0.42727272727272725</v>
      </c>
    </row>
    <row r="146" spans="1:5" x14ac:dyDescent="0.3">
      <c r="A146" s="4">
        <v>94</v>
      </c>
      <c r="B146" s="7">
        <v>0.35555555555555557</v>
      </c>
      <c r="C146" s="5">
        <v>90</v>
      </c>
      <c r="D146">
        <f t="shared" si="2"/>
        <v>94</v>
      </c>
      <c r="E146" s="12">
        <f t="shared" si="3"/>
        <v>0.35555555555555557</v>
      </c>
    </row>
    <row r="147" spans="1:5" x14ac:dyDescent="0.3">
      <c r="A147" s="4">
        <v>95</v>
      </c>
      <c r="B147" s="7">
        <v>0.31531531531531531</v>
      </c>
      <c r="C147" s="5">
        <v>111</v>
      </c>
      <c r="D147">
        <f t="shared" si="2"/>
        <v>95</v>
      </c>
      <c r="E147" s="12">
        <f t="shared" si="3"/>
        <v>0.31531531531531531</v>
      </c>
    </row>
    <row r="148" spans="1:5" x14ac:dyDescent="0.3">
      <c r="A148" s="4">
        <v>96</v>
      </c>
      <c r="B148" s="7">
        <v>0.35897435897435898</v>
      </c>
      <c r="C148" s="5">
        <v>117</v>
      </c>
      <c r="D148">
        <f t="shared" si="2"/>
        <v>96</v>
      </c>
      <c r="E148" s="12">
        <f t="shared" si="3"/>
        <v>0.35897435897435898</v>
      </c>
    </row>
    <row r="149" spans="1:5" x14ac:dyDescent="0.3">
      <c r="A149" s="4">
        <v>97</v>
      </c>
      <c r="B149" s="7">
        <v>0.25882352941176473</v>
      </c>
      <c r="C149" s="5">
        <v>85</v>
      </c>
      <c r="D149">
        <f t="shared" si="2"/>
        <v>97</v>
      </c>
      <c r="E149" s="12">
        <f t="shared" si="3"/>
        <v>0.25882352941176473</v>
      </c>
    </row>
    <row r="150" spans="1:5" x14ac:dyDescent="0.3">
      <c r="A150" s="4">
        <v>98</v>
      </c>
      <c r="B150" s="7">
        <v>0.2857142857142857</v>
      </c>
      <c r="C150" s="5">
        <v>91</v>
      </c>
      <c r="D150">
        <f t="shared" si="2"/>
        <v>98</v>
      </c>
      <c r="E150" s="12">
        <f t="shared" si="3"/>
        <v>0.2857142857142857</v>
      </c>
    </row>
    <row r="151" spans="1:5" x14ac:dyDescent="0.3">
      <c r="A151" s="4">
        <v>99</v>
      </c>
      <c r="B151" s="7">
        <v>0.39506172839506171</v>
      </c>
      <c r="C151" s="5">
        <v>162</v>
      </c>
      <c r="D151">
        <f t="shared" si="2"/>
        <v>99</v>
      </c>
      <c r="E151" s="12">
        <f t="shared" si="3"/>
        <v>0.39506172839506171</v>
      </c>
    </row>
    <row r="152" spans="1:5" x14ac:dyDescent="0.3">
      <c r="A152" s="4">
        <v>100</v>
      </c>
      <c r="B152" s="7">
        <v>0.4</v>
      </c>
      <c r="C152" s="5">
        <v>125</v>
      </c>
      <c r="D152">
        <f t="shared" si="2"/>
        <v>100</v>
      </c>
      <c r="E152" s="12">
        <f t="shared" si="3"/>
        <v>0.4</v>
      </c>
    </row>
    <row r="153" spans="1:5" x14ac:dyDescent="0.3">
      <c r="A153" s="4">
        <v>101</v>
      </c>
      <c r="B153" s="7">
        <v>0.47115384615384615</v>
      </c>
      <c r="C153" s="5">
        <v>104</v>
      </c>
      <c r="D153">
        <f t="shared" si="2"/>
        <v>101</v>
      </c>
      <c r="E153" s="12">
        <f t="shared" si="3"/>
        <v>0.47115384615384615</v>
      </c>
    </row>
    <row r="154" spans="1:5" x14ac:dyDescent="0.3">
      <c r="A154" s="4">
        <v>102</v>
      </c>
      <c r="B154" s="7">
        <v>0.4642857142857143</v>
      </c>
      <c r="C154" s="5">
        <v>224</v>
      </c>
      <c r="D154">
        <f t="shared" si="2"/>
        <v>102</v>
      </c>
      <c r="E154" s="12">
        <f t="shared" si="3"/>
        <v>0.4642857142857143</v>
      </c>
    </row>
    <row r="155" spans="1:5" x14ac:dyDescent="0.3">
      <c r="A155" s="4">
        <v>103</v>
      </c>
      <c r="B155" s="7">
        <v>0.59195402298850575</v>
      </c>
      <c r="C155" s="5">
        <v>174</v>
      </c>
      <c r="D155">
        <f t="shared" si="2"/>
        <v>103</v>
      </c>
      <c r="E155" s="12">
        <f t="shared" si="3"/>
        <v>0.59195402298850575</v>
      </c>
    </row>
    <row r="156" spans="1:5" x14ac:dyDescent="0.3">
      <c r="A156" s="4">
        <v>104</v>
      </c>
      <c r="B156" s="7">
        <v>0.40517241379310343</v>
      </c>
      <c r="C156" s="5">
        <v>116</v>
      </c>
      <c r="D156">
        <f t="shared" si="2"/>
        <v>104</v>
      </c>
      <c r="E156" s="12">
        <f t="shared" si="3"/>
        <v>0.40517241379310343</v>
      </c>
    </row>
    <row r="157" spans="1:5" x14ac:dyDescent="0.3">
      <c r="A157" s="4">
        <v>105</v>
      </c>
      <c r="B157" s="7">
        <v>0.63313609467455623</v>
      </c>
      <c r="C157" s="5">
        <v>169</v>
      </c>
      <c r="D157">
        <f t="shared" si="2"/>
        <v>105</v>
      </c>
      <c r="E157" s="12">
        <f t="shared" si="3"/>
        <v>0.63313609467455623</v>
      </c>
    </row>
    <row r="158" spans="1:5" x14ac:dyDescent="0.3">
      <c r="A158" s="4">
        <v>106</v>
      </c>
      <c r="B158" s="7">
        <v>0.5</v>
      </c>
      <c r="C158" s="5">
        <v>74</v>
      </c>
      <c r="D158">
        <f t="shared" si="2"/>
        <v>106</v>
      </c>
      <c r="E158" s="12">
        <f t="shared" si="3"/>
        <v>0.5</v>
      </c>
    </row>
    <row r="159" spans="1:5" x14ac:dyDescent="0.3">
      <c r="A159" s="4">
        <v>107</v>
      </c>
      <c r="B159" s="7">
        <v>0.32653061224489793</v>
      </c>
      <c r="C159" s="5">
        <v>98</v>
      </c>
      <c r="D159">
        <f t="shared" si="2"/>
        <v>107</v>
      </c>
      <c r="E159" s="12">
        <f t="shared" si="3"/>
        <v>0.32653061224489793</v>
      </c>
    </row>
    <row r="160" spans="1:5" x14ac:dyDescent="0.3">
      <c r="A160" s="4">
        <v>108</v>
      </c>
      <c r="B160" s="7">
        <v>0.2857142857142857</v>
      </c>
      <c r="C160" s="5">
        <v>63</v>
      </c>
      <c r="D160">
        <f t="shared" si="2"/>
        <v>108</v>
      </c>
      <c r="E160" s="12">
        <f t="shared" si="3"/>
        <v>0.2857142857142857</v>
      </c>
    </row>
    <row r="161" spans="1:5" x14ac:dyDescent="0.3">
      <c r="A161" s="4">
        <v>109</v>
      </c>
      <c r="B161" s="7">
        <v>0.32710280373831774</v>
      </c>
      <c r="C161" s="5">
        <v>107</v>
      </c>
      <c r="D161">
        <f t="shared" si="2"/>
        <v>109</v>
      </c>
      <c r="E161" s="12">
        <f t="shared" si="3"/>
        <v>0.32710280373831774</v>
      </c>
    </row>
    <row r="162" spans="1:5" x14ac:dyDescent="0.3">
      <c r="A162" s="4">
        <v>110</v>
      </c>
      <c r="B162" s="7">
        <v>0.375</v>
      </c>
      <c r="C162" s="5">
        <v>128</v>
      </c>
      <c r="D162">
        <f t="shared" si="2"/>
        <v>110</v>
      </c>
      <c r="E162" s="12">
        <f t="shared" si="3"/>
        <v>0.375</v>
      </c>
    </row>
    <row r="163" spans="1:5" x14ac:dyDescent="0.3">
      <c r="A163" s="4">
        <v>111</v>
      </c>
      <c r="B163" s="7">
        <v>0.40404040404040403</v>
      </c>
      <c r="C163" s="5">
        <v>99</v>
      </c>
      <c r="D163">
        <f t="shared" si="2"/>
        <v>111</v>
      </c>
      <c r="E163" s="12">
        <f t="shared" si="3"/>
        <v>0.40404040404040403</v>
      </c>
    </row>
    <row r="164" spans="1:5" x14ac:dyDescent="0.3">
      <c r="A164" s="4">
        <v>112</v>
      </c>
      <c r="B164" s="7">
        <v>0.27835051546391754</v>
      </c>
      <c r="C164" s="5">
        <v>97</v>
      </c>
      <c r="D164">
        <f t="shared" si="2"/>
        <v>112</v>
      </c>
      <c r="E164" s="12">
        <f t="shared" si="3"/>
        <v>0.27835051546391754</v>
      </c>
    </row>
    <row r="165" spans="1:5" x14ac:dyDescent="0.3">
      <c r="A165" s="4">
        <v>113</v>
      </c>
      <c r="B165" s="7">
        <v>0.61599999999999999</v>
      </c>
      <c r="C165" s="5">
        <v>125</v>
      </c>
      <c r="D165">
        <f t="shared" si="2"/>
        <v>113</v>
      </c>
      <c r="E165" s="12">
        <f t="shared" si="3"/>
        <v>0.61599999999999999</v>
      </c>
    </row>
    <row r="166" spans="1:5" x14ac:dyDescent="0.3">
      <c r="A166" s="4">
        <v>114</v>
      </c>
      <c r="B166" s="7">
        <v>0.54166666666666663</v>
      </c>
      <c r="C166" s="5">
        <v>72</v>
      </c>
      <c r="D166">
        <f t="shared" si="2"/>
        <v>114</v>
      </c>
      <c r="E166" s="12">
        <f t="shared" si="3"/>
        <v>0.54166666666666663</v>
      </c>
    </row>
    <row r="167" spans="1:5" x14ac:dyDescent="0.3">
      <c r="A167" s="4">
        <v>115</v>
      </c>
      <c r="B167" s="7">
        <v>0.2982456140350877</v>
      </c>
      <c r="C167" s="5">
        <v>114</v>
      </c>
      <c r="D167">
        <f t="shared" si="2"/>
        <v>115</v>
      </c>
      <c r="E167" s="12">
        <f t="shared" si="3"/>
        <v>0.2982456140350877</v>
      </c>
    </row>
    <row r="168" spans="1:5" x14ac:dyDescent="0.3">
      <c r="A168" s="4">
        <v>116</v>
      </c>
      <c r="B168" s="7">
        <v>0.50704225352112675</v>
      </c>
      <c r="C168" s="5">
        <v>142</v>
      </c>
      <c r="D168">
        <f t="shared" si="2"/>
        <v>116</v>
      </c>
      <c r="E168" s="12">
        <f t="shared" si="3"/>
        <v>0.50704225352112675</v>
      </c>
    </row>
    <row r="169" spans="1:5" x14ac:dyDescent="0.3">
      <c r="A169" s="4">
        <v>117</v>
      </c>
      <c r="B169" s="7">
        <v>0.34905660377358488</v>
      </c>
      <c r="C169" s="5">
        <v>106</v>
      </c>
      <c r="D169">
        <f t="shared" si="2"/>
        <v>117</v>
      </c>
      <c r="E169" s="12">
        <f t="shared" si="3"/>
        <v>0.34905660377358488</v>
      </c>
    </row>
    <row r="170" spans="1:5" x14ac:dyDescent="0.3">
      <c r="A170" s="4">
        <v>118</v>
      </c>
      <c r="B170" s="7">
        <v>0.16891891891891891</v>
      </c>
      <c r="C170" s="5">
        <v>148</v>
      </c>
      <c r="D170">
        <f t="shared" si="2"/>
        <v>118</v>
      </c>
      <c r="E170" s="12">
        <f t="shared" si="3"/>
        <v>0.16891891891891891</v>
      </c>
    </row>
    <row r="171" spans="1:5" x14ac:dyDescent="0.3">
      <c r="A171" s="4">
        <v>119</v>
      </c>
      <c r="B171" s="7">
        <v>0.2978723404255319</v>
      </c>
      <c r="C171" s="5">
        <v>94</v>
      </c>
      <c r="D171">
        <f t="shared" si="2"/>
        <v>119</v>
      </c>
      <c r="E171" s="12">
        <f t="shared" si="3"/>
        <v>0.2978723404255319</v>
      </c>
    </row>
    <row r="172" spans="1:5" x14ac:dyDescent="0.3">
      <c r="A172" s="4">
        <v>120</v>
      </c>
      <c r="B172" s="7">
        <v>0.42857142857142855</v>
      </c>
      <c r="C172" s="5">
        <v>77</v>
      </c>
      <c r="D172">
        <f t="shared" si="2"/>
        <v>120</v>
      </c>
      <c r="E172" s="12">
        <f t="shared" si="3"/>
        <v>0.42857142857142855</v>
      </c>
    </row>
    <row r="173" spans="1:5" x14ac:dyDescent="0.3">
      <c r="A173" s="4">
        <v>121</v>
      </c>
      <c r="B173" s="7">
        <v>0.43037974683544306</v>
      </c>
      <c r="C173" s="5">
        <v>79</v>
      </c>
      <c r="D173">
        <f t="shared" si="2"/>
        <v>121</v>
      </c>
      <c r="E173" s="12">
        <f t="shared" si="3"/>
        <v>0.43037974683544306</v>
      </c>
    </row>
    <row r="174" spans="1:5" x14ac:dyDescent="0.3">
      <c r="A174" s="4">
        <v>122</v>
      </c>
      <c r="B174" s="7">
        <v>0.25</v>
      </c>
      <c r="C174" s="5">
        <v>124</v>
      </c>
      <c r="D174">
        <f t="shared" si="2"/>
        <v>122</v>
      </c>
      <c r="E174" s="12">
        <f t="shared" si="3"/>
        <v>0.25</v>
      </c>
    </row>
    <row r="175" spans="1:5" x14ac:dyDescent="0.3">
      <c r="A175" s="4">
        <v>123</v>
      </c>
      <c r="B175" s="7">
        <v>0.50819672131147542</v>
      </c>
      <c r="C175" s="5">
        <v>61</v>
      </c>
      <c r="D175">
        <f t="shared" si="2"/>
        <v>123</v>
      </c>
      <c r="E175" s="12">
        <f t="shared" si="3"/>
        <v>0.50819672131147542</v>
      </c>
    </row>
    <row r="176" spans="1:5" x14ac:dyDescent="0.3">
      <c r="A176" s="4">
        <v>124</v>
      </c>
      <c r="B176" s="7">
        <v>0.40404040404040403</v>
      </c>
      <c r="C176" s="5">
        <v>99</v>
      </c>
      <c r="D176">
        <f t="shared" si="2"/>
        <v>124</v>
      </c>
      <c r="E176" s="12">
        <f t="shared" si="3"/>
        <v>0.40404040404040403</v>
      </c>
    </row>
    <row r="177" spans="1:5" x14ac:dyDescent="0.3">
      <c r="A177" s="4">
        <v>125</v>
      </c>
      <c r="B177" s="7">
        <v>0.29850746268656714</v>
      </c>
      <c r="C177" s="5">
        <v>67</v>
      </c>
      <c r="D177">
        <f t="shared" si="2"/>
        <v>125</v>
      </c>
      <c r="E177" s="12">
        <f t="shared" si="3"/>
        <v>0.29850746268656714</v>
      </c>
    </row>
    <row r="178" spans="1:5" x14ac:dyDescent="0.3">
      <c r="A178" s="4">
        <v>126</v>
      </c>
      <c r="B178" s="7">
        <v>0.30158730158730157</v>
      </c>
      <c r="C178" s="5">
        <v>63</v>
      </c>
      <c r="D178">
        <f t="shared" si="2"/>
        <v>126</v>
      </c>
      <c r="E178" s="12">
        <f t="shared" si="3"/>
        <v>0.30158730158730157</v>
      </c>
    </row>
    <row r="179" spans="1:5" x14ac:dyDescent="0.3">
      <c r="A179" s="4">
        <v>127</v>
      </c>
      <c r="B179" s="7">
        <v>0.30136986301369861</v>
      </c>
      <c r="C179" s="5">
        <v>73</v>
      </c>
      <c r="D179">
        <f t="shared" si="2"/>
        <v>127</v>
      </c>
      <c r="E179" s="12">
        <f t="shared" si="3"/>
        <v>0.30136986301369861</v>
      </c>
    </row>
    <row r="180" spans="1:5" x14ac:dyDescent="0.3">
      <c r="A180" s="4">
        <v>128</v>
      </c>
      <c r="B180" s="7">
        <v>0.41428571428571431</v>
      </c>
      <c r="C180" s="5">
        <v>70</v>
      </c>
      <c r="D180">
        <f t="shared" si="2"/>
        <v>128</v>
      </c>
      <c r="E180" s="12">
        <f t="shared" si="3"/>
        <v>0.41428571428571431</v>
      </c>
    </row>
    <row r="181" spans="1:5" x14ac:dyDescent="0.3">
      <c r="A181" s="4">
        <v>129</v>
      </c>
      <c r="B181" s="7">
        <v>0.328125</v>
      </c>
      <c r="C181" s="5">
        <v>64</v>
      </c>
      <c r="D181">
        <f t="shared" ref="D181:D244" si="4">A181</f>
        <v>129</v>
      </c>
      <c r="E181" s="12">
        <f t="shared" ref="E181:E244" si="5">B181</f>
        <v>0.328125</v>
      </c>
    </row>
    <row r="182" spans="1:5" x14ac:dyDescent="0.3">
      <c r="A182" s="4">
        <v>130</v>
      </c>
      <c r="B182" s="7">
        <v>0.34831460674157305</v>
      </c>
      <c r="C182" s="5">
        <v>89</v>
      </c>
      <c r="D182">
        <f t="shared" si="4"/>
        <v>130</v>
      </c>
      <c r="E182" s="12">
        <f t="shared" si="5"/>
        <v>0.34831460674157305</v>
      </c>
    </row>
    <row r="183" spans="1:5" x14ac:dyDescent="0.3">
      <c r="A183" s="4">
        <v>131</v>
      </c>
      <c r="B183" s="7">
        <v>0.52325581395348841</v>
      </c>
      <c r="C183" s="5">
        <v>86</v>
      </c>
      <c r="D183">
        <f t="shared" si="4"/>
        <v>131</v>
      </c>
      <c r="E183" s="12">
        <f t="shared" si="5"/>
        <v>0.52325581395348841</v>
      </c>
    </row>
    <row r="184" spans="1:5" x14ac:dyDescent="0.3">
      <c r="A184" s="4">
        <v>132</v>
      </c>
      <c r="B184" s="7">
        <v>0.29166666666666669</v>
      </c>
      <c r="C184" s="5">
        <v>72</v>
      </c>
      <c r="D184">
        <f t="shared" si="4"/>
        <v>132</v>
      </c>
      <c r="E184" s="12">
        <f t="shared" si="5"/>
        <v>0.29166666666666669</v>
      </c>
    </row>
    <row r="185" spans="1:5" x14ac:dyDescent="0.3">
      <c r="A185" s="4">
        <v>133</v>
      </c>
      <c r="B185" s="7">
        <v>0.34782608695652173</v>
      </c>
      <c r="C185" s="5">
        <v>92</v>
      </c>
      <c r="D185">
        <f t="shared" si="4"/>
        <v>133</v>
      </c>
      <c r="E185" s="12">
        <f t="shared" si="5"/>
        <v>0.34782608695652173</v>
      </c>
    </row>
    <row r="186" spans="1:5" x14ac:dyDescent="0.3">
      <c r="A186" s="4">
        <v>134</v>
      </c>
      <c r="B186" s="7">
        <v>0.28421052631578947</v>
      </c>
      <c r="C186" s="5">
        <v>95</v>
      </c>
      <c r="D186">
        <f t="shared" si="4"/>
        <v>134</v>
      </c>
      <c r="E186" s="12">
        <f t="shared" si="5"/>
        <v>0.28421052631578947</v>
      </c>
    </row>
    <row r="187" spans="1:5" x14ac:dyDescent="0.3">
      <c r="A187" s="4">
        <v>135</v>
      </c>
      <c r="B187" s="7">
        <v>0.35483870967741937</v>
      </c>
      <c r="C187" s="5">
        <v>62</v>
      </c>
      <c r="D187">
        <f t="shared" si="4"/>
        <v>135</v>
      </c>
      <c r="E187" s="12">
        <f t="shared" si="5"/>
        <v>0.35483870967741937</v>
      </c>
    </row>
    <row r="188" spans="1:5" x14ac:dyDescent="0.3">
      <c r="A188" s="4">
        <v>136</v>
      </c>
      <c r="B188" s="7">
        <v>0.45283018867924529</v>
      </c>
      <c r="C188" s="5">
        <v>53</v>
      </c>
      <c r="D188">
        <f t="shared" si="4"/>
        <v>136</v>
      </c>
      <c r="E188" s="12">
        <f t="shared" si="5"/>
        <v>0.45283018867924529</v>
      </c>
    </row>
    <row r="189" spans="1:5" x14ac:dyDescent="0.3">
      <c r="A189" s="4">
        <v>137</v>
      </c>
      <c r="B189" s="7">
        <v>0.30909090909090908</v>
      </c>
      <c r="C189" s="5">
        <v>55</v>
      </c>
      <c r="D189">
        <f t="shared" si="4"/>
        <v>137</v>
      </c>
      <c r="E189" s="12">
        <f t="shared" si="5"/>
        <v>0.30909090909090908</v>
      </c>
    </row>
    <row r="190" spans="1:5" x14ac:dyDescent="0.3">
      <c r="A190" s="4">
        <v>138</v>
      </c>
      <c r="B190" s="7">
        <v>0.36986301369863012</v>
      </c>
      <c r="C190" s="5">
        <v>73</v>
      </c>
      <c r="D190">
        <f t="shared" si="4"/>
        <v>138</v>
      </c>
      <c r="E190" s="12">
        <f t="shared" si="5"/>
        <v>0.36986301369863012</v>
      </c>
    </row>
    <row r="191" spans="1:5" x14ac:dyDescent="0.3">
      <c r="A191" s="4">
        <v>139</v>
      </c>
      <c r="B191" s="7">
        <v>0.52083333333333337</v>
      </c>
      <c r="C191" s="5">
        <v>48</v>
      </c>
      <c r="D191">
        <f t="shared" si="4"/>
        <v>139</v>
      </c>
      <c r="E191" s="12">
        <f t="shared" si="5"/>
        <v>0.52083333333333337</v>
      </c>
    </row>
    <row r="192" spans="1:5" x14ac:dyDescent="0.3">
      <c r="A192" s="4">
        <v>140</v>
      </c>
      <c r="B192" s="7">
        <v>0.17460317460317459</v>
      </c>
      <c r="C192" s="5">
        <v>63</v>
      </c>
      <c r="D192">
        <f t="shared" si="4"/>
        <v>140</v>
      </c>
      <c r="E192" s="12">
        <f t="shared" si="5"/>
        <v>0.17460317460317459</v>
      </c>
    </row>
    <row r="193" spans="1:5" x14ac:dyDescent="0.3">
      <c r="A193" s="4">
        <v>141</v>
      </c>
      <c r="B193" s="7">
        <v>0.16981132075471697</v>
      </c>
      <c r="C193" s="5">
        <v>106</v>
      </c>
      <c r="D193">
        <f t="shared" si="4"/>
        <v>141</v>
      </c>
      <c r="E193" s="12">
        <f t="shared" si="5"/>
        <v>0.16981132075471697</v>
      </c>
    </row>
    <row r="194" spans="1:5" x14ac:dyDescent="0.3">
      <c r="A194" s="4">
        <v>142</v>
      </c>
      <c r="B194" s="7">
        <v>0.359375</v>
      </c>
      <c r="C194" s="5">
        <v>64</v>
      </c>
      <c r="D194">
        <f t="shared" si="4"/>
        <v>142</v>
      </c>
      <c r="E194" s="12">
        <f t="shared" si="5"/>
        <v>0.359375</v>
      </c>
    </row>
    <row r="195" spans="1:5" x14ac:dyDescent="0.3">
      <c r="A195" s="4">
        <v>143</v>
      </c>
      <c r="B195" s="7">
        <v>0.29166666666666669</v>
      </c>
      <c r="C195" s="5">
        <v>72</v>
      </c>
      <c r="D195">
        <f t="shared" si="4"/>
        <v>143</v>
      </c>
      <c r="E195" s="12">
        <f t="shared" si="5"/>
        <v>0.29166666666666669</v>
      </c>
    </row>
    <row r="196" spans="1:5" x14ac:dyDescent="0.3">
      <c r="A196" s="4">
        <v>144</v>
      </c>
      <c r="B196" s="7">
        <v>0.42424242424242425</v>
      </c>
      <c r="C196" s="5">
        <v>66</v>
      </c>
      <c r="D196">
        <f t="shared" si="4"/>
        <v>144</v>
      </c>
      <c r="E196" s="12">
        <f t="shared" si="5"/>
        <v>0.42424242424242425</v>
      </c>
    </row>
    <row r="197" spans="1:5" x14ac:dyDescent="0.3">
      <c r="A197" s="4">
        <v>145</v>
      </c>
      <c r="B197" s="7">
        <v>0.23711340206185566</v>
      </c>
      <c r="C197" s="5">
        <v>97</v>
      </c>
      <c r="D197">
        <f t="shared" si="4"/>
        <v>145</v>
      </c>
      <c r="E197" s="12">
        <f t="shared" si="5"/>
        <v>0.23711340206185566</v>
      </c>
    </row>
    <row r="198" spans="1:5" x14ac:dyDescent="0.3">
      <c r="A198" s="4">
        <v>146</v>
      </c>
      <c r="B198" s="7">
        <v>0.48051948051948051</v>
      </c>
      <c r="C198" s="5">
        <v>77</v>
      </c>
      <c r="D198">
        <f t="shared" si="4"/>
        <v>146</v>
      </c>
      <c r="E198" s="12">
        <f t="shared" si="5"/>
        <v>0.48051948051948051</v>
      </c>
    </row>
    <row r="199" spans="1:5" x14ac:dyDescent="0.3">
      <c r="A199" s="4">
        <v>147</v>
      </c>
      <c r="B199" s="7">
        <v>0.44444444444444442</v>
      </c>
      <c r="C199" s="5">
        <v>54</v>
      </c>
      <c r="D199">
        <f t="shared" si="4"/>
        <v>147</v>
      </c>
      <c r="E199" s="12">
        <f t="shared" si="5"/>
        <v>0.44444444444444442</v>
      </c>
    </row>
    <row r="200" spans="1:5" x14ac:dyDescent="0.3">
      <c r="A200" s="4">
        <v>148</v>
      </c>
      <c r="B200" s="7">
        <v>0.29545454545454547</v>
      </c>
      <c r="C200" s="5">
        <v>88</v>
      </c>
      <c r="D200">
        <f t="shared" si="4"/>
        <v>148</v>
      </c>
      <c r="E200" s="12">
        <f t="shared" si="5"/>
        <v>0.29545454545454547</v>
      </c>
    </row>
    <row r="201" spans="1:5" x14ac:dyDescent="0.3">
      <c r="A201" s="4">
        <v>149</v>
      </c>
      <c r="B201" s="7">
        <v>0.47619047619047616</v>
      </c>
      <c r="C201" s="5">
        <v>42</v>
      </c>
      <c r="D201">
        <f t="shared" si="4"/>
        <v>149</v>
      </c>
      <c r="E201" s="12">
        <f t="shared" si="5"/>
        <v>0.47619047619047616</v>
      </c>
    </row>
    <row r="202" spans="1:5" x14ac:dyDescent="0.3">
      <c r="A202" s="4">
        <v>150</v>
      </c>
      <c r="B202" s="7">
        <v>0.20689655172413793</v>
      </c>
      <c r="C202" s="5">
        <v>116</v>
      </c>
      <c r="D202">
        <f t="shared" si="4"/>
        <v>150</v>
      </c>
      <c r="E202" s="12">
        <f t="shared" si="5"/>
        <v>0.20689655172413793</v>
      </c>
    </row>
    <row r="203" spans="1:5" x14ac:dyDescent="0.3">
      <c r="A203" s="4">
        <v>151</v>
      </c>
      <c r="B203" s="7">
        <v>0.34586466165413532</v>
      </c>
      <c r="C203" s="5">
        <v>133</v>
      </c>
      <c r="D203">
        <f t="shared" si="4"/>
        <v>151</v>
      </c>
      <c r="E203" s="12">
        <f t="shared" si="5"/>
        <v>0.34586466165413532</v>
      </c>
    </row>
    <row r="204" spans="1:5" x14ac:dyDescent="0.3">
      <c r="A204" s="4">
        <v>152</v>
      </c>
      <c r="B204" s="7">
        <v>0.64150943396226412</v>
      </c>
      <c r="C204" s="5">
        <v>53</v>
      </c>
      <c r="D204">
        <f t="shared" si="4"/>
        <v>152</v>
      </c>
      <c r="E204" s="12">
        <f t="shared" si="5"/>
        <v>0.64150943396226412</v>
      </c>
    </row>
    <row r="205" spans="1:5" x14ac:dyDescent="0.3">
      <c r="A205" s="4">
        <v>153</v>
      </c>
      <c r="B205" s="7">
        <v>0.7</v>
      </c>
      <c r="C205" s="5">
        <v>50</v>
      </c>
      <c r="D205">
        <f t="shared" si="4"/>
        <v>153</v>
      </c>
      <c r="E205" s="12">
        <f t="shared" si="5"/>
        <v>0.7</v>
      </c>
    </row>
    <row r="206" spans="1:5" x14ac:dyDescent="0.3">
      <c r="A206" s="4">
        <v>154</v>
      </c>
      <c r="B206" s="7">
        <v>0.58974358974358976</v>
      </c>
      <c r="C206" s="5">
        <v>39</v>
      </c>
      <c r="D206">
        <f t="shared" si="4"/>
        <v>154</v>
      </c>
      <c r="E206" s="12">
        <f t="shared" si="5"/>
        <v>0.58974358974358976</v>
      </c>
    </row>
    <row r="207" spans="1:5" x14ac:dyDescent="0.3">
      <c r="A207" s="4">
        <v>155</v>
      </c>
      <c r="B207" s="7">
        <v>0.78947368421052633</v>
      </c>
      <c r="C207" s="5">
        <v>57</v>
      </c>
      <c r="D207">
        <f t="shared" si="4"/>
        <v>155</v>
      </c>
      <c r="E207" s="12">
        <f t="shared" si="5"/>
        <v>0.78947368421052633</v>
      </c>
    </row>
    <row r="208" spans="1:5" x14ac:dyDescent="0.3">
      <c r="A208" s="4">
        <v>156</v>
      </c>
      <c r="B208" s="7">
        <v>0.74137931034482762</v>
      </c>
      <c r="C208" s="5">
        <v>58</v>
      </c>
      <c r="D208">
        <f t="shared" si="4"/>
        <v>156</v>
      </c>
      <c r="E208" s="12">
        <f t="shared" si="5"/>
        <v>0.74137931034482762</v>
      </c>
    </row>
    <row r="209" spans="1:5" x14ac:dyDescent="0.3">
      <c r="A209" s="4">
        <v>157</v>
      </c>
      <c r="B209" s="7">
        <v>0.676056338028169</v>
      </c>
      <c r="C209" s="5">
        <v>71</v>
      </c>
      <c r="D209">
        <f t="shared" si="4"/>
        <v>157</v>
      </c>
      <c r="E209" s="12">
        <f t="shared" si="5"/>
        <v>0.676056338028169</v>
      </c>
    </row>
    <row r="210" spans="1:5" x14ac:dyDescent="0.3">
      <c r="A210" s="4">
        <v>158</v>
      </c>
      <c r="B210" s="7">
        <v>0.71111111111111114</v>
      </c>
      <c r="C210" s="5">
        <v>45</v>
      </c>
      <c r="D210">
        <f t="shared" si="4"/>
        <v>158</v>
      </c>
      <c r="E210" s="12">
        <f t="shared" si="5"/>
        <v>0.71111111111111114</v>
      </c>
    </row>
    <row r="211" spans="1:5" x14ac:dyDescent="0.3">
      <c r="A211" s="4">
        <v>159</v>
      </c>
      <c r="B211" s="7">
        <v>0.51960784313725494</v>
      </c>
      <c r="C211" s="5">
        <v>102</v>
      </c>
      <c r="D211">
        <f t="shared" si="4"/>
        <v>159</v>
      </c>
      <c r="E211" s="12">
        <f t="shared" si="5"/>
        <v>0.51960784313725494</v>
      </c>
    </row>
    <row r="212" spans="1:5" x14ac:dyDescent="0.3">
      <c r="A212" s="4">
        <v>160</v>
      </c>
      <c r="B212" s="7">
        <v>0.68571428571428572</v>
      </c>
      <c r="C212" s="5">
        <v>70</v>
      </c>
      <c r="D212">
        <f t="shared" si="4"/>
        <v>160</v>
      </c>
      <c r="E212" s="12">
        <f t="shared" si="5"/>
        <v>0.68571428571428572</v>
      </c>
    </row>
    <row r="213" spans="1:5" x14ac:dyDescent="0.3">
      <c r="A213" s="4">
        <v>161</v>
      </c>
      <c r="B213" s="7">
        <v>0.77011494252873558</v>
      </c>
      <c r="C213" s="5">
        <v>87</v>
      </c>
      <c r="D213">
        <f t="shared" si="4"/>
        <v>161</v>
      </c>
      <c r="E213" s="12">
        <f t="shared" si="5"/>
        <v>0.77011494252873558</v>
      </c>
    </row>
    <row r="214" spans="1:5" x14ac:dyDescent="0.3">
      <c r="A214" s="4">
        <v>162</v>
      </c>
      <c r="B214" s="7">
        <v>0.63013698630136983</v>
      </c>
      <c r="C214" s="5">
        <v>73</v>
      </c>
      <c r="D214">
        <f t="shared" si="4"/>
        <v>162</v>
      </c>
      <c r="E214" s="12">
        <f t="shared" si="5"/>
        <v>0.63013698630136983</v>
      </c>
    </row>
    <row r="215" spans="1:5" x14ac:dyDescent="0.3">
      <c r="A215" s="4">
        <v>163</v>
      </c>
      <c r="B215" s="7">
        <v>0.71764705882352942</v>
      </c>
      <c r="C215" s="5">
        <v>85</v>
      </c>
      <c r="D215">
        <f t="shared" si="4"/>
        <v>163</v>
      </c>
      <c r="E215" s="12">
        <f t="shared" si="5"/>
        <v>0.71764705882352942</v>
      </c>
    </row>
    <row r="216" spans="1:5" x14ac:dyDescent="0.3">
      <c r="A216" s="4">
        <v>164</v>
      </c>
      <c r="B216" s="7">
        <v>0.30069930069930068</v>
      </c>
      <c r="C216" s="5">
        <v>143</v>
      </c>
      <c r="D216">
        <f t="shared" si="4"/>
        <v>164</v>
      </c>
      <c r="E216" s="12">
        <f t="shared" si="5"/>
        <v>0.30069930069930068</v>
      </c>
    </row>
    <row r="217" spans="1:5" x14ac:dyDescent="0.3">
      <c r="A217" s="4">
        <v>165</v>
      </c>
      <c r="B217" s="7">
        <v>0.74193548387096775</v>
      </c>
      <c r="C217" s="5">
        <v>31</v>
      </c>
      <c r="D217">
        <f t="shared" si="4"/>
        <v>165</v>
      </c>
      <c r="E217" s="12">
        <f t="shared" si="5"/>
        <v>0.74193548387096775</v>
      </c>
    </row>
    <row r="218" spans="1:5" x14ac:dyDescent="0.3">
      <c r="A218" s="4">
        <v>166</v>
      </c>
      <c r="B218" s="7">
        <v>0.86524822695035464</v>
      </c>
      <c r="C218" s="5">
        <v>141</v>
      </c>
      <c r="D218">
        <f t="shared" si="4"/>
        <v>166</v>
      </c>
      <c r="E218" s="12">
        <f t="shared" si="5"/>
        <v>0.86524822695035464</v>
      </c>
    </row>
    <row r="219" spans="1:5" x14ac:dyDescent="0.3">
      <c r="A219" s="4">
        <v>167</v>
      </c>
      <c r="B219" s="7">
        <v>0.75</v>
      </c>
      <c r="C219" s="5">
        <v>40</v>
      </c>
      <c r="D219">
        <f t="shared" si="4"/>
        <v>167</v>
      </c>
      <c r="E219" s="12">
        <f t="shared" si="5"/>
        <v>0.75</v>
      </c>
    </row>
    <row r="220" spans="1:5" x14ac:dyDescent="0.3">
      <c r="A220" s="4">
        <v>168</v>
      </c>
      <c r="B220" s="7">
        <v>0.81818181818181823</v>
      </c>
      <c r="C220" s="5">
        <v>55</v>
      </c>
      <c r="D220">
        <f t="shared" si="4"/>
        <v>168</v>
      </c>
      <c r="E220" s="12">
        <f t="shared" si="5"/>
        <v>0.81818181818181823</v>
      </c>
    </row>
    <row r="221" spans="1:5" x14ac:dyDescent="0.3">
      <c r="A221" s="4">
        <v>169</v>
      </c>
      <c r="B221" s="7">
        <v>0.70370370370370372</v>
      </c>
      <c r="C221" s="5">
        <v>54</v>
      </c>
      <c r="D221">
        <f t="shared" si="4"/>
        <v>169</v>
      </c>
      <c r="E221" s="12">
        <f t="shared" si="5"/>
        <v>0.70370370370370372</v>
      </c>
    </row>
    <row r="222" spans="1:5" x14ac:dyDescent="0.3">
      <c r="A222" s="4">
        <v>170</v>
      </c>
      <c r="B222" s="7">
        <v>0.56756756756756754</v>
      </c>
      <c r="C222" s="5">
        <v>37</v>
      </c>
      <c r="D222">
        <f t="shared" si="4"/>
        <v>170</v>
      </c>
      <c r="E222" s="12">
        <f t="shared" si="5"/>
        <v>0.56756756756756754</v>
      </c>
    </row>
    <row r="223" spans="1:5" x14ac:dyDescent="0.3">
      <c r="A223" s="4">
        <v>171</v>
      </c>
      <c r="B223" s="7">
        <v>0.7857142857142857</v>
      </c>
      <c r="C223" s="5">
        <v>28</v>
      </c>
      <c r="D223">
        <f t="shared" si="4"/>
        <v>171</v>
      </c>
      <c r="E223" s="12">
        <f t="shared" si="5"/>
        <v>0.7857142857142857</v>
      </c>
    </row>
    <row r="224" spans="1:5" x14ac:dyDescent="0.3">
      <c r="A224" s="4">
        <v>172</v>
      </c>
      <c r="B224" s="7">
        <v>0.73015873015873012</v>
      </c>
      <c r="C224" s="5">
        <v>63</v>
      </c>
      <c r="D224">
        <f t="shared" si="4"/>
        <v>172</v>
      </c>
      <c r="E224" s="12">
        <f t="shared" si="5"/>
        <v>0.73015873015873012</v>
      </c>
    </row>
    <row r="225" spans="1:5" x14ac:dyDescent="0.3">
      <c r="A225" s="4">
        <v>173</v>
      </c>
      <c r="B225" s="7">
        <v>0.67567567567567566</v>
      </c>
      <c r="C225" s="5">
        <v>37</v>
      </c>
      <c r="D225">
        <f t="shared" si="4"/>
        <v>173</v>
      </c>
      <c r="E225" s="12">
        <f t="shared" si="5"/>
        <v>0.67567567567567566</v>
      </c>
    </row>
    <row r="226" spans="1:5" x14ac:dyDescent="0.3">
      <c r="A226" s="4">
        <v>174</v>
      </c>
      <c r="B226" s="7">
        <v>0.77611940298507465</v>
      </c>
      <c r="C226" s="5">
        <v>67</v>
      </c>
      <c r="D226">
        <f t="shared" si="4"/>
        <v>174</v>
      </c>
      <c r="E226" s="12">
        <f t="shared" si="5"/>
        <v>0.77611940298507465</v>
      </c>
    </row>
    <row r="227" spans="1:5" x14ac:dyDescent="0.3">
      <c r="A227" s="4">
        <v>175</v>
      </c>
      <c r="B227" s="7">
        <v>0.62222222222222223</v>
      </c>
      <c r="C227" s="5">
        <v>45</v>
      </c>
      <c r="D227">
        <f t="shared" si="4"/>
        <v>175</v>
      </c>
      <c r="E227" s="12">
        <f t="shared" si="5"/>
        <v>0.62222222222222223</v>
      </c>
    </row>
    <row r="228" spans="1:5" x14ac:dyDescent="0.3">
      <c r="A228" s="4">
        <v>176</v>
      </c>
      <c r="B228" s="7">
        <v>0.82857142857142863</v>
      </c>
      <c r="C228" s="5">
        <v>35</v>
      </c>
      <c r="D228">
        <f t="shared" si="4"/>
        <v>176</v>
      </c>
      <c r="E228" s="12">
        <f t="shared" si="5"/>
        <v>0.82857142857142863</v>
      </c>
    </row>
    <row r="229" spans="1:5" x14ac:dyDescent="0.3">
      <c r="A229" s="4">
        <v>177</v>
      </c>
      <c r="B229" s="7">
        <v>0.68965517241379315</v>
      </c>
      <c r="C229" s="5">
        <v>58</v>
      </c>
      <c r="D229">
        <f t="shared" si="4"/>
        <v>177</v>
      </c>
      <c r="E229" s="12">
        <f t="shared" si="5"/>
        <v>0.68965517241379315</v>
      </c>
    </row>
    <row r="230" spans="1:5" x14ac:dyDescent="0.3">
      <c r="A230" s="4">
        <v>178</v>
      </c>
      <c r="B230" s="7">
        <v>0.76595744680851063</v>
      </c>
      <c r="C230" s="5">
        <v>47</v>
      </c>
      <c r="D230">
        <f t="shared" si="4"/>
        <v>178</v>
      </c>
      <c r="E230" s="12">
        <f t="shared" si="5"/>
        <v>0.76595744680851063</v>
      </c>
    </row>
    <row r="231" spans="1:5" x14ac:dyDescent="0.3">
      <c r="A231" s="4">
        <v>179</v>
      </c>
      <c r="B231" s="7">
        <v>0.70666666666666667</v>
      </c>
      <c r="C231" s="5">
        <v>75</v>
      </c>
      <c r="D231">
        <f t="shared" si="4"/>
        <v>179</v>
      </c>
      <c r="E231" s="12">
        <f t="shared" si="5"/>
        <v>0.70666666666666667</v>
      </c>
    </row>
    <row r="232" spans="1:5" x14ac:dyDescent="0.3">
      <c r="A232" s="4">
        <v>180</v>
      </c>
      <c r="B232" s="7">
        <v>0.65600000000000003</v>
      </c>
      <c r="C232" s="5">
        <v>125</v>
      </c>
      <c r="D232">
        <f t="shared" si="4"/>
        <v>180</v>
      </c>
      <c r="E232" s="12">
        <f t="shared" si="5"/>
        <v>0.65600000000000003</v>
      </c>
    </row>
    <row r="233" spans="1:5" x14ac:dyDescent="0.3">
      <c r="A233" s="4">
        <v>181</v>
      </c>
      <c r="B233" s="7">
        <v>0.93333333333333335</v>
      </c>
      <c r="C233" s="5">
        <v>75</v>
      </c>
      <c r="D233">
        <f t="shared" si="4"/>
        <v>181</v>
      </c>
      <c r="E233" s="12">
        <f t="shared" si="5"/>
        <v>0.93333333333333335</v>
      </c>
    </row>
    <row r="234" spans="1:5" x14ac:dyDescent="0.3">
      <c r="A234" s="4">
        <v>182</v>
      </c>
      <c r="B234" s="7">
        <v>0.86486486486486491</v>
      </c>
      <c r="C234" s="5">
        <v>37</v>
      </c>
      <c r="D234">
        <f t="shared" si="4"/>
        <v>182</v>
      </c>
      <c r="E234" s="12">
        <f t="shared" si="5"/>
        <v>0.86486486486486491</v>
      </c>
    </row>
    <row r="235" spans="1:5" x14ac:dyDescent="0.3">
      <c r="A235" s="4">
        <v>183</v>
      </c>
      <c r="B235" s="7">
        <v>0.9285714285714286</v>
      </c>
      <c r="C235" s="5">
        <v>56</v>
      </c>
      <c r="D235">
        <f t="shared" si="4"/>
        <v>183</v>
      </c>
      <c r="E235" s="12">
        <f t="shared" si="5"/>
        <v>0.9285714285714286</v>
      </c>
    </row>
    <row r="236" spans="1:5" x14ac:dyDescent="0.3">
      <c r="A236" s="4">
        <v>184</v>
      </c>
      <c r="B236" s="7">
        <v>0.78333333333333333</v>
      </c>
      <c r="C236" s="5">
        <v>60</v>
      </c>
      <c r="D236">
        <f t="shared" si="4"/>
        <v>184</v>
      </c>
      <c r="E236" s="12">
        <f t="shared" si="5"/>
        <v>0.78333333333333333</v>
      </c>
    </row>
    <row r="237" spans="1:5" x14ac:dyDescent="0.3">
      <c r="A237" s="4">
        <v>185</v>
      </c>
      <c r="B237" s="7">
        <v>0.71153846153846156</v>
      </c>
      <c r="C237" s="5">
        <v>52</v>
      </c>
      <c r="D237">
        <f t="shared" si="4"/>
        <v>185</v>
      </c>
      <c r="E237" s="12">
        <f t="shared" si="5"/>
        <v>0.71153846153846156</v>
      </c>
    </row>
    <row r="238" spans="1:5" x14ac:dyDescent="0.3">
      <c r="A238" s="4">
        <v>186</v>
      </c>
      <c r="B238" s="7">
        <v>0.66666666666666663</v>
      </c>
      <c r="C238" s="5">
        <v>57</v>
      </c>
      <c r="D238">
        <f t="shared" si="4"/>
        <v>186</v>
      </c>
      <c r="E238" s="12">
        <f t="shared" si="5"/>
        <v>0.66666666666666663</v>
      </c>
    </row>
    <row r="239" spans="1:5" x14ac:dyDescent="0.3">
      <c r="A239" s="4">
        <v>187</v>
      </c>
      <c r="B239" s="7">
        <v>0.75</v>
      </c>
      <c r="C239" s="5">
        <v>28</v>
      </c>
      <c r="D239">
        <f t="shared" si="4"/>
        <v>187</v>
      </c>
      <c r="E239" s="12">
        <f t="shared" si="5"/>
        <v>0.75</v>
      </c>
    </row>
    <row r="240" spans="1:5" x14ac:dyDescent="0.3">
      <c r="A240" s="4">
        <v>188</v>
      </c>
      <c r="B240" s="7">
        <v>0.92810457516339873</v>
      </c>
      <c r="C240" s="5">
        <v>153</v>
      </c>
      <c r="D240">
        <f t="shared" si="4"/>
        <v>188</v>
      </c>
      <c r="E240" s="12">
        <f t="shared" si="5"/>
        <v>0.92810457516339873</v>
      </c>
    </row>
    <row r="241" spans="1:5" x14ac:dyDescent="0.3">
      <c r="A241" s="4">
        <v>189</v>
      </c>
      <c r="B241" s="7">
        <v>0.48936170212765956</v>
      </c>
      <c r="C241" s="5">
        <v>47</v>
      </c>
      <c r="D241">
        <f t="shared" si="4"/>
        <v>189</v>
      </c>
      <c r="E241" s="12">
        <f t="shared" si="5"/>
        <v>0.48936170212765956</v>
      </c>
    </row>
    <row r="242" spans="1:5" x14ac:dyDescent="0.3">
      <c r="A242" s="4">
        <v>190</v>
      </c>
      <c r="B242" s="7">
        <v>0.66666666666666663</v>
      </c>
      <c r="C242" s="5">
        <v>45</v>
      </c>
      <c r="D242">
        <f t="shared" si="4"/>
        <v>190</v>
      </c>
      <c r="E242" s="12">
        <f t="shared" si="5"/>
        <v>0.66666666666666663</v>
      </c>
    </row>
    <row r="243" spans="1:5" x14ac:dyDescent="0.3">
      <c r="A243" s="4">
        <v>191</v>
      </c>
      <c r="B243" s="7">
        <v>0.78260869565217395</v>
      </c>
      <c r="C243" s="5">
        <v>46</v>
      </c>
      <c r="D243">
        <f t="shared" si="4"/>
        <v>191</v>
      </c>
      <c r="E243" s="12">
        <f t="shared" si="5"/>
        <v>0.78260869565217395</v>
      </c>
    </row>
    <row r="244" spans="1:5" x14ac:dyDescent="0.3">
      <c r="A244" s="4">
        <v>192</v>
      </c>
      <c r="B244" s="7">
        <v>0.30666666666666664</v>
      </c>
      <c r="C244" s="5">
        <v>150</v>
      </c>
      <c r="D244">
        <f t="shared" si="4"/>
        <v>192</v>
      </c>
      <c r="E244" s="12">
        <f t="shared" si="5"/>
        <v>0.30666666666666664</v>
      </c>
    </row>
    <row r="245" spans="1:5" x14ac:dyDescent="0.3">
      <c r="A245" s="4">
        <v>193</v>
      </c>
      <c r="B245" s="7">
        <v>0.84269662921348309</v>
      </c>
      <c r="C245" s="5">
        <v>89</v>
      </c>
      <c r="D245">
        <f t="shared" ref="D245:D308" si="6">A245</f>
        <v>193</v>
      </c>
      <c r="E245" s="12">
        <f t="shared" ref="E245:E308" si="7">B245</f>
        <v>0.84269662921348309</v>
      </c>
    </row>
    <row r="246" spans="1:5" x14ac:dyDescent="0.3">
      <c r="A246" s="4">
        <v>194</v>
      </c>
      <c r="B246" s="7">
        <v>0.84</v>
      </c>
      <c r="C246" s="5">
        <v>25</v>
      </c>
      <c r="D246">
        <f t="shared" si="6"/>
        <v>194</v>
      </c>
      <c r="E246" s="12">
        <f t="shared" si="7"/>
        <v>0.84</v>
      </c>
    </row>
    <row r="247" spans="1:5" x14ac:dyDescent="0.3">
      <c r="A247" s="4">
        <v>195</v>
      </c>
      <c r="B247" s="7">
        <v>0.68627450980392157</v>
      </c>
      <c r="C247" s="5">
        <v>51</v>
      </c>
      <c r="D247">
        <f t="shared" si="6"/>
        <v>195</v>
      </c>
      <c r="E247" s="12">
        <f t="shared" si="7"/>
        <v>0.68627450980392157</v>
      </c>
    </row>
    <row r="248" spans="1:5" x14ac:dyDescent="0.3">
      <c r="A248" s="4">
        <v>196</v>
      </c>
      <c r="B248" s="7">
        <v>0.48936170212765956</v>
      </c>
      <c r="C248" s="5">
        <v>47</v>
      </c>
      <c r="D248">
        <f t="shared" si="6"/>
        <v>196</v>
      </c>
      <c r="E248" s="12">
        <f t="shared" si="7"/>
        <v>0.48936170212765956</v>
      </c>
    </row>
    <row r="249" spans="1:5" x14ac:dyDescent="0.3">
      <c r="A249" s="4">
        <v>197</v>
      </c>
      <c r="B249" s="7">
        <v>0.54285714285714282</v>
      </c>
      <c r="C249" s="5">
        <v>35</v>
      </c>
      <c r="D249">
        <f t="shared" si="6"/>
        <v>197</v>
      </c>
      <c r="E249" s="12">
        <f t="shared" si="7"/>
        <v>0.54285714285714282</v>
      </c>
    </row>
    <row r="250" spans="1:5" x14ac:dyDescent="0.3">
      <c r="A250" s="4">
        <v>198</v>
      </c>
      <c r="B250" s="7">
        <v>0.7</v>
      </c>
      <c r="C250" s="5">
        <v>40</v>
      </c>
      <c r="D250">
        <f t="shared" si="6"/>
        <v>198</v>
      </c>
      <c r="E250" s="12">
        <f t="shared" si="7"/>
        <v>0.7</v>
      </c>
    </row>
    <row r="251" spans="1:5" x14ac:dyDescent="0.3">
      <c r="A251" s="4">
        <v>199</v>
      </c>
      <c r="B251" s="7">
        <v>0.75</v>
      </c>
      <c r="C251" s="5">
        <v>32</v>
      </c>
      <c r="D251">
        <f t="shared" si="6"/>
        <v>199</v>
      </c>
      <c r="E251" s="12">
        <f t="shared" si="7"/>
        <v>0.75</v>
      </c>
    </row>
    <row r="252" spans="1:5" x14ac:dyDescent="0.3">
      <c r="A252" s="4">
        <v>200</v>
      </c>
      <c r="B252" s="7">
        <v>0.6</v>
      </c>
      <c r="C252" s="5">
        <v>30</v>
      </c>
      <c r="D252">
        <f t="shared" si="6"/>
        <v>200</v>
      </c>
      <c r="E252" s="12">
        <f t="shared" si="7"/>
        <v>0.6</v>
      </c>
    </row>
    <row r="253" spans="1:5" x14ac:dyDescent="0.3">
      <c r="A253" s="4">
        <v>201</v>
      </c>
      <c r="B253" s="7">
        <v>0.73333333333333328</v>
      </c>
      <c r="C253" s="5">
        <v>15</v>
      </c>
      <c r="D253">
        <f t="shared" si="6"/>
        <v>201</v>
      </c>
      <c r="E253" s="12">
        <f t="shared" si="7"/>
        <v>0.73333333333333328</v>
      </c>
    </row>
    <row r="254" spans="1:5" x14ac:dyDescent="0.3">
      <c r="A254" s="4">
        <v>202</v>
      </c>
      <c r="B254" s="7">
        <v>0.8</v>
      </c>
      <c r="C254" s="5">
        <v>20</v>
      </c>
      <c r="D254">
        <f t="shared" si="6"/>
        <v>202</v>
      </c>
      <c r="E254" s="12">
        <f t="shared" si="7"/>
        <v>0.8</v>
      </c>
    </row>
    <row r="255" spans="1:5" x14ac:dyDescent="0.3">
      <c r="A255" s="4">
        <v>203</v>
      </c>
      <c r="B255" s="7">
        <v>0.55555555555555558</v>
      </c>
      <c r="C255" s="5">
        <v>27</v>
      </c>
      <c r="D255">
        <f t="shared" si="6"/>
        <v>203</v>
      </c>
      <c r="E255" s="12">
        <f t="shared" si="7"/>
        <v>0.55555555555555558</v>
      </c>
    </row>
    <row r="256" spans="1:5" x14ac:dyDescent="0.3">
      <c r="A256" s="4">
        <v>204</v>
      </c>
      <c r="B256" s="7">
        <v>0.57377049180327866</v>
      </c>
      <c r="C256" s="5">
        <v>61</v>
      </c>
      <c r="D256">
        <f t="shared" si="6"/>
        <v>204</v>
      </c>
      <c r="E256" s="12">
        <f t="shared" si="7"/>
        <v>0.57377049180327866</v>
      </c>
    </row>
    <row r="257" spans="1:5" x14ac:dyDescent="0.3">
      <c r="A257" s="4">
        <v>205</v>
      </c>
      <c r="B257" s="7">
        <v>0.8666666666666667</v>
      </c>
      <c r="C257" s="5">
        <v>45</v>
      </c>
      <c r="D257">
        <f t="shared" si="6"/>
        <v>205</v>
      </c>
      <c r="E257" s="12">
        <f t="shared" si="7"/>
        <v>0.8666666666666667</v>
      </c>
    </row>
    <row r="258" spans="1:5" x14ac:dyDescent="0.3">
      <c r="A258" s="4">
        <v>206</v>
      </c>
      <c r="B258" s="7">
        <v>0.8928571428571429</v>
      </c>
      <c r="C258" s="5">
        <v>28</v>
      </c>
      <c r="D258">
        <f t="shared" si="6"/>
        <v>206</v>
      </c>
      <c r="E258" s="12">
        <f t="shared" si="7"/>
        <v>0.8928571428571429</v>
      </c>
    </row>
    <row r="259" spans="1:5" x14ac:dyDescent="0.3">
      <c r="A259" s="4">
        <v>207</v>
      </c>
      <c r="B259" s="7">
        <v>0.39583333333333331</v>
      </c>
      <c r="C259" s="5">
        <v>48</v>
      </c>
      <c r="D259">
        <f t="shared" si="6"/>
        <v>207</v>
      </c>
      <c r="E259" s="12">
        <f t="shared" si="7"/>
        <v>0.39583333333333331</v>
      </c>
    </row>
    <row r="260" spans="1:5" x14ac:dyDescent="0.3">
      <c r="A260" s="4">
        <v>208</v>
      </c>
      <c r="B260" s="7">
        <v>0.72222222222222221</v>
      </c>
      <c r="C260" s="5">
        <v>36</v>
      </c>
      <c r="D260">
        <f t="shared" si="6"/>
        <v>208</v>
      </c>
      <c r="E260" s="12">
        <f t="shared" si="7"/>
        <v>0.72222222222222221</v>
      </c>
    </row>
    <row r="261" spans="1:5" x14ac:dyDescent="0.3">
      <c r="A261" s="4">
        <v>209</v>
      </c>
      <c r="B261" s="7">
        <v>0.68</v>
      </c>
      <c r="C261" s="5">
        <v>25</v>
      </c>
      <c r="D261">
        <f t="shared" si="6"/>
        <v>209</v>
      </c>
      <c r="E261" s="12">
        <f t="shared" si="7"/>
        <v>0.68</v>
      </c>
    </row>
    <row r="262" spans="1:5" x14ac:dyDescent="0.3">
      <c r="A262" s="4">
        <v>210</v>
      </c>
      <c r="B262" s="7">
        <v>0.48333333333333334</v>
      </c>
      <c r="C262" s="5">
        <v>60</v>
      </c>
      <c r="D262">
        <f t="shared" si="6"/>
        <v>210</v>
      </c>
      <c r="E262" s="12">
        <f t="shared" si="7"/>
        <v>0.48333333333333334</v>
      </c>
    </row>
    <row r="263" spans="1:5" x14ac:dyDescent="0.3">
      <c r="A263" s="4">
        <v>211</v>
      </c>
      <c r="B263" s="7">
        <v>0.98461538461538467</v>
      </c>
      <c r="C263" s="5">
        <v>65</v>
      </c>
      <c r="D263">
        <f t="shared" si="6"/>
        <v>211</v>
      </c>
      <c r="E263" s="12">
        <f t="shared" si="7"/>
        <v>0.98461538461538467</v>
      </c>
    </row>
    <row r="264" spans="1:5" x14ac:dyDescent="0.3">
      <c r="A264" s="4">
        <v>212</v>
      </c>
      <c r="B264" s="7">
        <v>0.5714285714285714</v>
      </c>
      <c r="C264" s="5">
        <v>35</v>
      </c>
      <c r="D264">
        <f t="shared" si="6"/>
        <v>212</v>
      </c>
      <c r="E264" s="12">
        <f t="shared" si="7"/>
        <v>0.5714285714285714</v>
      </c>
    </row>
    <row r="265" spans="1:5" x14ac:dyDescent="0.3">
      <c r="A265" s="4">
        <v>213</v>
      </c>
      <c r="B265" s="7">
        <v>0.89010989010989006</v>
      </c>
      <c r="C265" s="5">
        <v>91</v>
      </c>
      <c r="D265">
        <f t="shared" si="6"/>
        <v>213</v>
      </c>
      <c r="E265" s="12">
        <f t="shared" si="7"/>
        <v>0.89010989010989006</v>
      </c>
    </row>
    <row r="266" spans="1:5" x14ac:dyDescent="0.3">
      <c r="A266" s="4">
        <v>214</v>
      </c>
      <c r="B266" s="7">
        <v>0.61904761904761907</v>
      </c>
      <c r="C266" s="5">
        <v>21</v>
      </c>
      <c r="D266">
        <f t="shared" si="6"/>
        <v>214</v>
      </c>
      <c r="E266" s="12">
        <f t="shared" si="7"/>
        <v>0.61904761904761907</v>
      </c>
    </row>
    <row r="267" spans="1:5" x14ac:dyDescent="0.3">
      <c r="A267" s="4">
        <v>215</v>
      </c>
      <c r="B267" s="7">
        <v>0.7142857142857143</v>
      </c>
      <c r="C267" s="5">
        <v>21</v>
      </c>
      <c r="D267">
        <f t="shared" si="6"/>
        <v>215</v>
      </c>
      <c r="E267" s="12">
        <f t="shared" si="7"/>
        <v>0.7142857142857143</v>
      </c>
    </row>
    <row r="268" spans="1:5" x14ac:dyDescent="0.3">
      <c r="A268" s="4">
        <v>216</v>
      </c>
      <c r="B268" s="7">
        <v>0.5625</v>
      </c>
      <c r="C268" s="5">
        <v>16</v>
      </c>
      <c r="D268">
        <f t="shared" si="6"/>
        <v>216</v>
      </c>
      <c r="E268" s="12">
        <f t="shared" si="7"/>
        <v>0.5625</v>
      </c>
    </row>
    <row r="269" spans="1:5" x14ac:dyDescent="0.3">
      <c r="A269" s="4">
        <v>217</v>
      </c>
      <c r="B269" s="7">
        <v>0.66666666666666663</v>
      </c>
      <c r="C269" s="5">
        <v>30</v>
      </c>
      <c r="D269">
        <f t="shared" si="6"/>
        <v>217</v>
      </c>
      <c r="E269" s="12">
        <f t="shared" si="7"/>
        <v>0.66666666666666663</v>
      </c>
    </row>
    <row r="270" spans="1:5" x14ac:dyDescent="0.3">
      <c r="A270" s="4">
        <v>218</v>
      </c>
      <c r="B270" s="7">
        <v>0.92307692307692313</v>
      </c>
      <c r="C270" s="5">
        <v>13</v>
      </c>
      <c r="D270">
        <f t="shared" si="6"/>
        <v>218</v>
      </c>
      <c r="E270" s="12">
        <f t="shared" si="7"/>
        <v>0.92307692307692313</v>
      </c>
    </row>
    <row r="271" spans="1:5" x14ac:dyDescent="0.3">
      <c r="A271" s="4">
        <v>219</v>
      </c>
      <c r="B271" s="7">
        <v>0.42028985507246375</v>
      </c>
      <c r="C271" s="5">
        <v>69</v>
      </c>
      <c r="D271">
        <f t="shared" si="6"/>
        <v>219</v>
      </c>
      <c r="E271" s="12">
        <f t="shared" si="7"/>
        <v>0.42028985507246375</v>
      </c>
    </row>
    <row r="272" spans="1:5" x14ac:dyDescent="0.3">
      <c r="A272" s="4">
        <v>220</v>
      </c>
      <c r="B272" s="7">
        <v>0.8571428571428571</v>
      </c>
      <c r="C272" s="5">
        <v>42</v>
      </c>
      <c r="D272">
        <f t="shared" si="6"/>
        <v>220</v>
      </c>
      <c r="E272" s="12">
        <f t="shared" si="7"/>
        <v>0.8571428571428571</v>
      </c>
    </row>
    <row r="273" spans="1:5" x14ac:dyDescent="0.3">
      <c r="A273" s="4">
        <v>221</v>
      </c>
      <c r="B273" s="7">
        <v>0.25301204819277107</v>
      </c>
      <c r="C273" s="5">
        <v>83</v>
      </c>
      <c r="D273">
        <f t="shared" si="6"/>
        <v>221</v>
      </c>
      <c r="E273" s="12">
        <f t="shared" si="7"/>
        <v>0.25301204819277107</v>
      </c>
    </row>
    <row r="274" spans="1:5" x14ac:dyDescent="0.3">
      <c r="A274" s="4">
        <v>222</v>
      </c>
      <c r="B274" s="7">
        <v>0.66666666666666663</v>
      </c>
      <c r="C274" s="5">
        <v>24</v>
      </c>
      <c r="D274">
        <f t="shared" si="6"/>
        <v>222</v>
      </c>
      <c r="E274" s="12">
        <f t="shared" si="7"/>
        <v>0.66666666666666663</v>
      </c>
    </row>
    <row r="275" spans="1:5" x14ac:dyDescent="0.3">
      <c r="A275" s="4">
        <v>223</v>
      </c>
      <c r="B275" s="7">
        <v>0.75</v>
      </c>
      <c r="C275" s="5">
        <v>16</v>
      </c>
      <c r="D275">
        <f t="shared" si="6"/>
        <v>223</v>
      </c>
      <c r="E275" s="12">
        <f t="shared" si="7"/>
        <v>0.75</v>
      </c>
    </row>
    <row r="276" spans="1:5" x14ac:dyDescent="0.3">
      <c r="A276" s="4">
        <v>224</v>
      </c>
      <c r="B276" s="7">
        <v>0.41666666666666669</v>
      </c>
      <c r="C276" s="5">
        <v>36</v>
      </c>
      <c r="D276">
        <f t="shared" si="6"/>
        <v>224</v>
      </c>
      <c r="E276" s="12">
        <f t="shared" si="7"/>
        <v>0.41666666666666669</v>
      </c>
    </row>
    <row r="277" spans="1:5" x14ac:dyDescent="0.3">
      <c r="A277" s="4">
        <v>225</v>
      </c>
      <c r="B277" s="7">
        <v>0.84210526315789469</v>
      </c>
      <c r="C277" s="5">
        <v>19</v>
      </c>
      <c r="D277">
        <f t="shared" si="6"/>
        <v>225</v>
      </c>
      <c r="E277" s="12">
        <f t="shared" si="7"/>
        <v>0.84210526315789469</v>
      </c>
    </row>
    <row r="278" spans="1:5" x14ac:dyDescent="0.3">
      <c r="A278" s="4">
        <v>226</v>
      </c>
      <c r="B278" s="7">
        <v>0.4</v>
      </c>
      <c r="C278" s="5">
        <v>20</v>
      </c>
      <c r="D278">
        <f t="shared" si="6"/>
        <v>226</v>
      </c>
      <c r="E278" s="12">
        <f t="shared" si="7"/>
        <v>0.4</v>
      </c>
    </row>
    <row r="279" spans="1:5" x14ac:dyDescent="0.3">
      <c r="A279" s="4">
        <v>227</v>
      </c>
      <c r="B279" s="7">
        <v>0.66666666666666663</v>
      </c>
      <c r="C279" s="5">
        <v>9</v>
      </c>
      <c r="D279">
        <f t="shared" si="6"/>
        <v>227</v>
      </c>
      <c r="E279" s="12">
        <f t="shared" si="7"/>
        <v>0.66666666666666663</v>
      </c>
    </row>
    <row r="280" spans="1:5" x14ac:dyDescent="0.3">
      <c r="A280" s="4">
        <v>228</v>
      </c>
      <c r="B280" s="7">
        <v>0.76923076923076927</v>
      </c>
      <c r="C280" s="5">
        <v>26</v>
      </c>
      <c r="D280">
        <f t="shared" si="6"/>
        <v>228</v>
      </c>
      <c r="E280" s="12">
        <f t="shared" si="7"/>
        <v>0.76923076923076927</v>
      </c>
    </row>
    <row r="281" spans="1:5" x14ac:dyDescent="0.3">
      <c r="A281" s="4">
        <v>229</v>
      </c>
      <c r="B281" s="7">
        <v>0.85185185185185186</v>
      </c>
      <c r="C281" s="5">
        <v>27</v>
      </c>
      <c r="D281">
        <f t="shared" si="6"/>
        <v>229</v>
      </c>
      <c r="E281" s="12">
        <f t="shared" si="7"/>
        <v>0.85185185185185186</v>
      </c>
    </row>
    <row r="282" spans="1:5" x14ac:dyDescent="0.3">
      <c r="A282" s="4">
        <v>230</v>
      </c>
      <c r="B282" s="7">
        <v>0.73170731707317072</v>
      </c>
      <c r="C282" s="5">
        <v>41</v>
      </c>
      <c r="D282">
        <f t="shared" si="6"/>
        <v>230</v>
      </c>
      <c r="E282" s="12">
        <f t="shared" si="7"/>
        <v>0.73170731707317072</v>
      </c>
    </row>
    <row r="283" spans="1:5" x14ac:dyDescent="0.3">
      <c r="A283" s="4">
        <v>231</v>
      </c>
      <c r="B283" s="7">
        <v>0.5625</v>
      </c>
      <c r="C283" s="5">
        <v>16</v>
      </c>
      <c r="D283">
        <f t="shared" si="6"/>
        <v>231</v>
      </c>
      <c r="E283" s="12">
        <f t="shared" si="7"/>
        <v>0.5625</v>
      </c>
    </row>
    <row r="284" spans="1:5" x14ac:dyDescent="0.3">
      <c r="A284" s="4">
        <v>232</v>
      </c>
      <c r="B284" s="7">
        <v>0.6</v>
      </c>
      <c r="C284" s="5">
        <v>20</v>
      </c>
      <c r="D284">
        <f t="shared" si="6"/>
        <v>232</v>
      </c>
      <c r="E284" s="12">
        <f t="shared" si="7"/>
        <v>0.6</v>
      </c>
    </row>
    <row r="285" spans="1:5" x14ac:dyDescent="0.3">
      <c r="A285" s="4">
        <v>233</v>
      </c>
      <c r="B285" s="7">
        <v>1</v>
      </c>
      <c r="C285" s="5">
        <v>27</v>
      </c>
      <c r="D285">
        <f t="shared" si="6"/>
        <v>233</v>
      </c>
      <c r="E285" s="12">
        <f t="shared" si="7"/>
        <v>1</v>
      </c>
    </row>
    <row r="286" spans="1:5" x14ac:dyDescent="0.3">
      <c r="A286" s="4">
        <v>234</v>
      </c>
      <c r="B286" s="7">
        <v>0.8571428571428571</v>
      </c>
      <c r="C286" s="5">
        <v>7</v>
      </c>
      <c r="D286">
        <f t="shared" si="6"/>
        <v>234</v>
      </c>
      <c r="E286" s="12">
        <f t="shared" si="7"/>
        <v>0.8571428571428571</v>
      </c>
    </row>
    <row r="287" spans="1:5" x14ac:dyDescent="0.3">
      <c r="A287" s="4">
        <v>235</v>
      </c>
      <c r="B287" s="7">
        <v>0.90909090909090906</v>
      </c>
      <c r="C287" s="5">
        <v>11</v>
      </c>
      <c r="D287">
        <f t="shared" si="6"/>
        <v>235</v>
      </c>
      <c r="E287" s="12">
        <f t="shared" si="7"/>
        <v>0.90909090909090906</v>
      </c>
    </row>
    <row r="288" spans="1:5" x14ac:dyDescent="0.3">
      <c r="A288" s="4">
        <v>236</v>
      </c>
      <c r="B288" s="7">
        <v>0.72727272727272729</v>
      </c>
      <c r="C288" s="5">
        <v>11</v>
      </c>
      <c r="D288">
        <f t="shared" si="6"/>
        <v>236</v>
      </c>
      <c r="E288" s="12">
        <f t="shared" si="7"/>
        <v>0.72727272727272729</v>
      </c>
    </row>
    <row r="289" spans="1:5" x14ac:dyDescent="0.3">
      <c r="A289" s="4">
        <v>237</v>
      </c>
      <c r="B289" s="7">
        <v>0.80769230769230771</v>
      </c>
      <c r="C289" s="5">
        <v>26</v>
      </c>
      <c r="D289">
        <f t="shared" si="6"/>
        <v>237</v>
      </c>
      <c r="E289" s="12">
        <f t="shared" si="7"/>
        <v>0.80769230769230771</v>
      </c>
    </row>
    <row r="290" spans="1:5" x14ac:dyDescent="0.3">
      <c r="A290" s="4">
        <v>238</v>
      </c>
      <c r="B290" s="7">
        <v>0.70833333333333337</v>
      </c>
      <c r="C290" s="5">
        <v>24</v>
      </c>
      <c r="D290">
        <f t="shared" si="6"/>
        <v>238</v>
      </c>
      <c r="E290" s="12">
        <f t="shared" si="7"/>
        <v>0.70833333333333337</v>
      </c>
    </row>
    <row r="291" spans="1:5" x14ac:dyDescent="0.3">
      <c r="A291" s="4">
        <v>239</v>
      </c>
      <c r="B291" s="7">
        <v>0.93548387096774188</v>
      </c>
      <c r="C291" s="5">
        <v>31</v>
      </c>
      <c r="D291">
        <f t="shared" si="6"/>
        <v>239</v>
      </c>
      <c r="E291" s="12">
        <f t="shared" si="7"/>
        <v>0.93548387096774188</v>
      </c>
    </row>
    <row r="292" spans="1:5" x14ac:dyDescent="0.3">
      <c r="A292" s="4">
        <v>240</v>
      </c>
      <c r="B292" s="7">
        <v>0.8</v>
      </c>
      <c r="C292" s="5">
        <v>25</v>
      </c>
      <c r="D292">
        <f t="shared" si="6"/>
        <v>240</v>
      </c>
      <c r="E292" s="12">
        <f t="shared" si="7"/>
        <v>0.8</v>
      </c>
    </row>
    <row r="293" spans="1:5" x14ac:dyDescent="0.3">
      <c r="A293" s="4">
        <v>241</v>
      </c>
      <c r="B293" s="7">
        <v>0.5714285714285714</v>
      </c>
      <c r="C293" s="5">
        <v>7</v>
      </c>
      <c r="D293">
        <f t="shared" si="6"/>
        <v>241</v>
      </c>
      <c r="E293" s="12">
        <f t="shared" si="7"/>
        <v>0.5714285714285714</v>
      </c>
    </row>
    <row r="294" spans="1:5" x14ac:dyDescent="0.3">
      <c r="A294" s="4">
        <v>242</v>
      </c>
      <c r="B294" s="7">
        <v>0.75</v>
      </c>
      <c r="C294" s="5">
        <v>8</v>
      </c>
      <c r="D294">
        <f t="shared" si="6"/>
        <v>242</v>
      </c>
      <c r="E294" s="12">
        <f t="shared" si="7"/>
        <v>0.75</v>
      </c>
    </row>
    <row r="295" spans="1:5" x14ac:dyDescent="0.3">
      <c r="A295" s="4">
        <v>243</v>
      </c>
      <c r="B295" s="7">
        <v>0.69230769230769229</v>
      </c>
      <c r="C295" s="5">
        <v>13</v>
      </c>
      <c r="D295">
        <f t="shared" si="6"/>
        <v>243</v>
      </c>
      <c r="E295" s="12">
        <f t="shared" si="7"/>
        <v>0.69230769230769229</v>
      </c>
    </row>
    <row r="296" spans="1:5" x14ac:dyDescent="0.3">
      <c r="A296" s="4">
        <v>244</v>
      </c>
      <c r="B296" s="7">
        <v>0.70588235294117652</v>
      </c>
      <c r="C296" s="5">
        <v>17</v>
      </c>
      <c r="D296">
        <f t="shared" si="6"/>
        <v>244</v>
      </c>
      <c r="E296" s="12">
        <f t="shared" si="7"/>
        <v>0.70588235294117652</v>
      </c>
    </row>
    <row r="297" spans="1:5" x14ac:dyDescent="0.3">
      <c r="A297" s="4">
        <v>245</v>
      </c>
      <c r="B297" s="7">
        <v>0.97368421052631582</v>
      </c>
      <c r="C297" s="5">
        <v>114</v>
      </c>
      <c r="D297">
        <f t="shared" si="6"/>
        <v>245</v>
      </c>
      <c r="E297" s="12">
        <f t="shared" si="7"/>
        <v>0.97368421052631582</v>
      </c>
    </row>
    <row r="298" spans="1:5" x14ac:dyDescent="0.3">
      <c r="A298" s="4">
        <v>246</v>
      </c>
      <c r="B298" s="7">
        <v>0.54545454545454541</v>
      </c>
      <c r="C298" s="5">
        <v>11</v>
      </c>
      <c r="D298">
        <f t="shared" si="6"/>
        <v>246</v>
      </c>
      <c r="E298" s="12">
        <f t="shared" si="7"/>
        <v>0.54545454545454541</v>
      </c>
    </row>
    <row r="299" spans="1:5" x14ac:dyDescent="0.3">
      <c r="A299" s="4">
        <v>247</v>
      </c>
      <c r="B299" s="7">
        <v>0.85185185185185186</v>
      </c>
      <c r="C299" s="5">
        <v>81</v>
      </c>
      <c r="D299">
        <f t="shared" si="6"/>
        <v>247</v>
      </c>
      <c r="E299" s="12">
        <f t="shared" si="7"/>
        <v>0.85185185185185186</v>
      </c>
    </row>
    <row r="300" spans="1:5" x14ac:dyDescent="0.3">
      <c r="A300" s="4">
        <v>248</v>
      </c>
      <c r="B300" s="7">
        <v>0.45454545454545453</v>
      </c>
      <c r="C300" s="5">
        <v>11</v>
      </c>
      <c r="D300">
        <f t="shared" si="6"/>
        <v>248</v>
      </c>
      <c r="E300" s="12">
        <f t="shared" si="7"/>
        <v>0.45454545454545453</v>
      </c>
    </row>
    <row r="301" spans="1:5" x14ac:dyDescent="0.3">
      <c r="A301" s="4">
        <v>249</v>
      </c>
      <c r="B301" s="7">
        <v>0.7142857142857143</v>
      </c>
      <c r="C301" s="5">
        <v>14</v>
      </c>
      <c r="D301">
        <f t="shared" si="6"/>
        <v>249</v>
      </c>
      <c r="E301" s="12">
        <f t="shared" si="7"/>
        <v>0.7142857142857143</v>
      </c>
    </row>
    <row r="302" spans="1:5" x14ac:dyDescent="0.3">
      <c r="A302" s="4">
        <v>250</v>
      </c>
      <c r="B302" s="7">
        <v>0.9285714285714286</v>
      </c>
      <c r="C302" s="5">
        <v>28</v>
      </c>
      <c r="D302">
        <f t="shared" si="6"/>
        <v>250</v>
      </c>
      <c r="E302" s="12">
        <f t="shared" si="7"/>
        <v>0.9285714285714286</v>
      </c>
    </row>
    <row r="303" spans="1:5" x14ac:dyDescent="0.3">
      <c r="A303" s="4">
        <v>251</v>
      </c>
      <c r="B303" s="7">
        <v>0.63636363636363635</v>
      </c>
      <c r="C303" s="5">
        <v>11</v>
      </c>
      <c r="D303">
        <f t="shared" si="6"/>
        <v>251</v>
      </c>
      <c r="E303" s="12">
        <f t="shared" si="7"/>
        <v>0.63636363636363635</v>
      </c>
    </row>
    <row r="304" spans="1:5" x14ac:dyDescent="0.3">
      <c r="A304" s="4">
        <v>252</v>
      </c>
      <c r="B304" s="7">
        <v>0.76470588235294112</v>
      </c>
      <c r="C304" s="5">
        <v>17</v>
      </c>
      <c r="D304">
        <f t="shared" si="6"/>
        <v>252</v>
      </c>
      <c r="E304" s="12">
        <f t="shared" si="7"/>
        <v>0.76470588235294112</v>
      </c>
    </row>
    <row r="305" spans="1:5" x14ac:dyDescent="0.3">
      <c r="A305" s="4">
        <v>253</v>
      </c>
      <c r="B305" s="7">
        <v>0.75</v>
      </c>
      <c r="C305" s="5">
        <v>24</v>
      </c>
      <c r="D305">
        <f t="shared" si="6"/>
        <v>253</v>
      </c>
      <c r="E305" s="12">
        <f t="shared" si="7"/>
        <v>0.75</v>
      </c>
    </row>
    <row r="306" spans="1:5" x14ac:dyDescent="0.3">
      <c r="A306" s="4">
        <v>254</v>
      </c>
      <c r="B306" s="7">
        <v>0.82352941176470584</v>
      </c>
      <c r="C306" s="5">
        <v>17</v>
      </c>
      <c r="D306">
        <f t="shared" si="6"/>
        <v>254</v>
      </c>
      <c r="E306" s="12">
        <f t="shared" si="7"/>
        <v>0.82352941176470584</v>
      </c>
    </row>
    <row r="307" spans="1:5" x14ac:dyDescent="0.3">
      <c r="A307" s="4">
        <v>255</v>
      </c>
      <c r="B307" s="7">
        <v>0.63636363636363635</v>
      </c>
      <c r="C307" s="5">
        <v>11</v>
      </c>
      <c r="D307">
        <f t="shared" si="6"/>
        <v>255</v>
      </c>
      <c r="E307" s="12">
        <f t="shared" si="7"/>
        <v>0.63636363636363635</v>
      </c>
    </row>
    <row r="308" spans="1:5" x14ac:dyDescent="0.3">
      <c r="A308" s="4">
        <v>256</v>
      </c>
      <c r="B308" s="7">
        <v>0.64347826086956517</v>
      </c>
      <c r="C308" s="5">
        <v>115</v>
      </c>
      <c r="D308">
        <f t="shared" si="6"/>
        <v>256</v>
      </c>
      <c r="E308" s="12">
        <f t="shared" si="7"/>
        <v>0.64347826086956517</v>
      </c>
    </row>
    <row r="309" spans="1:5" x14ac:dyDescent="0.3">
      <c r="A309" s="4">
        <v>257</v>
      </c>
      <c r="B309" s="7">
        <v>0.76470588235294112</v>
      </c>
      <c r="C309" s="5">
        <v>68</v>
      </c>
      <c r="D309">
        <f t="shared" ref="D309:D351" si="8">A309</f>
        <v>257</v>
      </c>
      <c r="E309" s="12">
        <f t="shared" ref="E309:E372" si="9">B309</f>
        <v>0.76470588235294112</v>
      </c>
    </row>
    <row r="310" spans="1:5" x14ac:dyDescent="0.3">
      <c r="A310" s="4">
        <v>258</v>
      </c>
      <c r="B310" s="7">
        <v>0.88235294117647056</v>
      </c>
      <c r="C310" s="5">
        <v>34</v>
      </c>
      <c r="D310">
        <f t="shared" si="8"/>
        <v>258</v>
      </c>
      <c r="E310" s="12">
        <f t="shared" si="9"/>
        <v>0.88235294117647056</v>
      </c>
    </row>
    <row r="311" spans="1:5" x14ac:dyDescent="0.3">
      <c r="A311" s="4">
        <v>259</v>
      </c>
      <c r="B311" s="7">
        <v>0.69696969696969702</v>
      </c>
      <c r="C311" s="5">
        <v>33</v>
      </c>
      <c r="D311">
        <f t="shared" si="8"/>
        <v>259</v>
      </c>
      <c r="E311" s="12">
        <f t="shared" si="9"/>
        <v>0.69696969696969702</v>
      </c>
    </row>
    <row r="312" spans="1:5" x14ac:dyDescent="0.3">
      <c r="A312" s="4">
        <v>260</v>
      </c>
      <c r="B312" s="7">
        <v>0.46666666666666667</v>
      </c>
      <c r="C312" s="5">
        <v>15</v>
      </c>
      <c r="D312">
        <f t="shared" si="8"/>
        <v>260</v>
      </c>
      <c r="E312" s="12">
        <f t="shared" si="9"/>
        <v>0.46666666666666667</v>
      </c>
    </row>
    <row r="313" spans="1:5" x14ac:dyDescent="0.3">
      <c r="A313" s="4">
        <v>261</v>
      </c>
      <c r="B313" s="7">
        <v>0.75</v>
      </c>
      <c r="C313" s="5">
        <v>12</v>
      </c>
      <c r="D313">
        <f t="shared" si="8"/>
        <v>261</v>
      </c>
      <c r="E313" s="12">
        <f t="shared" si="9"/>
        <v>0.75</v>
      </c>
    </row>
    <row r="314" spans="1:5" x14ac:dyDescent="0.3">
      <c r="A314" s="4">
        <v>262</v>
      </c>
      <c r="B314" s="7">
        <v>0.88888888888888884</v>
      </c>
      <c r="C314" s="5">
        <v>9</v>
      </c>
      <c r="D314">
        <f t="shared" si="8"/>
        <v>262</v>
      </c>
      <c r="E314" s="12">
        <f t="shared" si="9"/>
        <v>0.88888888888888884</v>
      </c>
    </row>
    <row r="315" spans="1:5" x14ac:dyDescent="0.3">
      <c r="A315" s="4">
        <v>263</v>
      </c>
      <c r="B315" s="7">
        <v>0.62790697674418605</v>
      </c>
      <c r="C315" s="5">
        <v>43</v>
      </c>
      <c r="D315">
        <f t="shared" si="8"/>
        <v>263</v>
      </c>
      <c r="E315" s="12">
        <f t="shared" si="9"/>
        <v>0.62790697674418605</v>
      </c>
    </row>
    <row r="316" spans="1:5" x14ac:dyDescent="0.3">
      <c r="A316" s="4">
        <v>264</v>
      </c>
      <c r="B316" s="7">
        <v>1</v>
      </c>
      <c r="C316" s="5">
        <v>2</v>
      </c>
      <c r="D316">
        <f t="shared" si="8"/>
        <v>264</v>
      </c>
      <c r="E316" s="12">
        <f t="shared" si="9"/>
        <v>1</v>
      </c>
    </row>
    <row r="317" spans="1:5" x14ac:dyDescent="0.3">
      <c r="A317" s="4">
        <v>265</v>
      </c>
      <c r="B317" s="7">
        <v>0.83333333333333337</v>
      </c>
      <c r="C317" s="5">
        <v>78</v>
      </c>
      <c r="D317">
        <f t="shared" si="8"/>
        <v>265</v>
      </c>
      <c r="E317" s="12">
        <f t="shared" si="9"/>
        <v>0.83333333333333337</v>
      </c>
    </row>
    <row r="318" spans="1:5" x14ac:dyDescent="0.3">
      <c r="A318" s="4">
        <v>266</v>
      </c>
      <c r="B318" s="7">
        <v>0.30769230769230771</v>
      </c>
      <c r="C318" s="5">
        <v>13</v>
      </c>
      <c r="D318">
        <f t="shared" si="8"/>
        <v>266</v>
      </c>
      <c r="E318" s="12">
        <f t="shared" si="9"/>
        <v>0.30769230769230771</v>
      </c>
    </row>
    <row r="319" spans="1:5" x14ac:dyDescent="0.3">
      <c r="A319" s="4">
        <v>267</v>
      </c>
      <c r="B319" s="7">
        <v>0.88888888888888884</v>
      </c>
      <c r="C319" s="5">
        <v>36</v>
      </c>
      <c r="D319">
        <f t="shared" si="8"/>
        <v>267</v>
      </c>
      <c r="E319" s="12">
        <f t="shared" si="9"/>
        <v>0.88888888888888884</v>
      </c>
    </row>
    <row r="320" spans="1:5" x14ac:dyDescent="0.3">
      <c r="A320" s="4">
        <v>268</v>
      </c>
      <c r="B320" s="7">
        <v>0.61290322580645162</v>
      </c>
      <c r="C320" s="5">
        <v>31</v>
      </c>
      <c r="D320">
        <f t="shared" si="8"/>
        <v>268</v>
      </c>
      <c r="E320" s="12">
        <f t="shared" si="9"/>
        <v>0.61290322580645162</v>
      </c>
    </row>
    <row r="321" spans="1:5" x14ac:dyDescent="0.3">
      <c r="A321" s="4">
        <v>269</v>
      </c>
      <c r="B321" s="7">
        <v>9.0909090909090912E-2</v>
      </c>
      <c r="C321" s="5">
        <v>22</v>
      </c>
      <c r="D321">
        <f t="shared" si="8"/>
        <v>269</v>
      </c>
      <c r="E321" s="12">
        <f t="shared" si="9"/>
        <v>9.0909090909090912E-2</v>
      </c>
    </row>
    <row r="322" spans="1:5" x14ac:dyDescent="0.3">
      <c r="A322" s="4">
        <v>270</v>
      </c>
      <c r="B322" s="7">
        <v>0.54166666666666663</v>
      </c>
      <c r="C322" s="5">
        <v>48</v>
      </c>
      <c r="D322">
        <f t="shared" si="8"/>
        <v>270</v>
      </c>
      <c r="E322" s="12">
        <f t="shared" si="9"/>
        <v>0.54166666666666663</v>
      </c>
    </row>
    <row r="323" spans="1:5" x14ac:dyDescent="0.3">
      <c r="A323" s="4">
        <v>271</v>
      </c>
      <c r="B323" s="7">
        <v>0.64516129032258063</v>
      </c>
      <c r="C323" s="5">
        <v>31</v>
      </c>
      <c r="D323">
        <f t="shared" si="8"/>
        <v>271</v>
      </c>
      <c r="E323" s="12">
        <f t="shared" si="9"/>
        <v>0.64516129032258063</v>
      </c>
    </row>
    <row r="324" spans="1:5" x14ac:dyDescent="0.3">
      <c r="A324" s="4">
        <v>272</v>
      </c>
      <c r="B324" s="7">
        <v>0.75</v>
      </c>
      <c r="C324" s="5">
        <v>4</v>
      </c>
      <c r="D324">
        <f t="shared" si="8"/>
        <v>272</v>
      </c>
      <c r="E324" s="12">
        <f t="shared" si="9"/>
        <v>0.75</v>
      </c>
    </row>
    <row r="325" spans="1:5" x14ac:dyDescent="0.3">
      <c r="A325" s="4">
        <v>273</v>
      </c>
      <c r="B325" s="7">
        <v>0.7927927927927928</v>
      </c>
      <c r="C325" s="5">
        <v>111</v>
      </c>
      <c r="D325">
        <f t="shared" si="8"/>
        <v>273</v>
      </c>
      <c r="E325" s="12">
        <f t="shared" si="9"/>
        <v>0.7927927927927928</v>
      </c>
    </row>
    <row r="326" spans="1:5" x14ac:dyDescent="0.3">
      <c r="A326" s="4">
        <v>274</v>
      </c>
      <c r="B326" s="7">
        <v>0.66666666666666663</v>
      </c>
      <c r="C326" s="5">
        <v>9</v>
      </c>
      <c r="D326">
        <f t="shared" si="8"/>
        <v>274</v>
      </c>
      <c r="E326" s="12">
        <f t="shared" si="9"/>
        <v>0.66666666666666663</v>
      </c>
    </row>
    <row r="327" spans="1:5" x14ac:dyDescent="0.3">
      <c r="A327" s="4">
        <v>275</v>
      </c>
      <c r="B327" s="7">
        <v>0.98947368421052628</v>
      </c>
      <c r="C327" s="5">
        <v>95</v>
      </c>
      <c r="D327">
        <f t="shared" si="8"/>
        <v>275</v>
      </c>
      <c r="E327" s="12">
        <f t="shared" si="9"/>
        <v>0.98947368421052628</v>
      </c>
    </row>
    <row r="328" spans="1:5" x14ac:dyDescent="0.3">
      <c r="A328" s="4">
        <v>276</v>
      </c>
      <c r="B328" s="7">
        <v>0.76666666666666672</v>
      </c>
      <c r="C328" s="5">
        <v>60</v>
      </c>
      <c r="D328">
        <f t="shared" si="8"/>
        <v>276</v>
      </c>
      <c r="E328" s="12">
        <f t="shared" si="9"/>
        <v>0.76666666666666672</v>
      </c>
    </row>
    <row r="329" spans="1:5" x14ac:dyDescent="0.3">
      <c r="A329" s="4">
        <v>277</v>
      </c>
      <c r="B329" s="7">
        <v>0.40740740740740738</v>
      </c>
      <c r="C329" s="5">
        <v>27</v>
      </c>
      <c r="D329">
        <f t="shared" si="8"/>
        <v>277</v>
      </c>
      <c r="E329" s="12">
        <f t="shared" si="9"/>
        <v>0.40740740740740738</v>
      </c>
    </row>
    <row r="330" spans="1:5" x14ac:dyDescent="0.3">
      <c r="A330" s="4">
        <v>278</v>
      </c>
      <c r="B330" s="7">
        <v>0.6</v>
      </c>
      <c r="C330" s="5">
        <v>10</v>
      </c>
      <c r="D330">
        <f t="shared" si="8"/>
        <v>278</v>
      </c>
      <c r="E330" s="12">
        <f t="shared" si="9"/>
        <v>0.6</v>
      </c>
    </row>
    <row r="331" spans="1:5" x14ac:dyDescent="0.3">
      <c r="A331" s="4">
        <v>279</v>
      </c>
      <c r="B331" s="7">
        <v>0.89830508474576276</v>
      </c>
      <c r="C331" s="5">
        <v>59</v>
      </c>
      <c r="D331">
        <f t="shared" si="8"/>
        <v>279</v>
      </c>
      <c r="E331" s="12">
        <f t="shared" si="9"/>
        <v>0.89830508474576276</v>
      </c>
    </row>
    <row r="332" spans="1:5" x14ac:dyDescent="0.3">
      <c r="A332" s="4">
        <v>280</v>
      </c>
      <c r="B332" s="7">
        <v>1</v>
      </c>
      <c r="C332" s="5">
        <v>47</v>
      </c>
      <c r="D332">
        <f t="shared" si="8"/>
        <v>280</v>
      </c>
      <c r="E332" s="12">
        <f t="shared" si="9"/>
        <v>1</v>
      </c>
    </row>
    <row r="333" spans="1:5" x14ac:dyDescent="0.3">
      <c r="A333" s="4">
        <v>281</v>
      </c>
      <c r="B333" s="7">
        <v>0.8571428571428571</v>
      </c>
      <c r="C333" s="5">
        <v>7</v>
      </c>
      <c r="D333">
        <f t="shared" si="8"/>
        <v>281</v>
      </c>
      <c r="E333" s="12">
        <f t="shared" si="9"/>
        <v>0.8571428571428571</v>
      </c>
    </row>
    <row r="334" spans="1:5" x14ac:dyDescent="0.3">
      <c r="A334" s="4">
        <v>282</v>
      </c>
      <c r="B334" s="7">
        <v>0.15</v>
      </c>
      <c r="C334" s="5">
        <v>20</v>
      </c>
      <c r="D334">
        <f t="shared" si="8"/>
        <v>282</v>
      </c>
      <c r="E334" s="12">
        <f t="shared" si="9"/>
        <v>0.15</v>
      </c>
    </row>
    <row r="335" spans="1:5" x14ac:dyDescent="0.3">
      <c r="A335" s="4">
        <v>283</v>
      </c>
      <c r="B335" s="7">
        <v>0.42857142857142855</v>
      </c>
      <c r="C335" s="5">
        <v>7</v>
      </c>
      <c r="D335">
        <f t="shared" si="8"/>
        <v>283</v>
      </c>
      <c r="E335" s="12">
        <f t="shared" si="9"/>
        <v>0.42857142857142855</v>
      </c>
    </row>
    <row r="336" spans="1:5" x14ac:dyDescent="0.3">
      <c r="A336" s="4">
        <v>284</v>
      </c>
      <c r="B336" s="7">
        <v>0.66666666666666663</v>
      </c>
      <c r="C336" s="5">
        <v>3</v>
      </c>
      <c r="D336">
        <f t="shared" si="8"/>
        <v>284</v>
      </c>
      <c r="E336" s="12">
        <f t="shared" si="9"/>
        <v>0.66666666666666663</v>
      </c>
    </row>
    <row r="337" spans="1:5" x14ac:dyDescent="0.3">
      <c r="A337" s="4">
        <v>285</v>
      </c>
      <c r="B337" s="7">
        <v>1</v>
      </c>
      <c r="C337" s="5">
        <v>20</v>
      </c>
      <c r="D337">
        <f t="shared" si="8"/>
        <v>285</v>
      </c>
      <c r="E337" s="12">
        <f t="shared" si="9"/>
        <v>1</v>
      </c>
    </row>
    <row r="338" spans="1:5" x14ac:dyDescent="0.3">
      <c r="A338" s="4">
        <v>286</v>
      </c>
      <c r="B338" s="7">
        <v>0.87804878048780488</v>
      </c>
      <c r="C338" s="5">
        <v>41</v>
      </c>
      <c r="D338">
        <f t="shared" si="8"/>
        <v>286</v>
      </c>
      <c r="E338" s="12">
        <f t="shared" si="9"/>
        <v>0.87804878048780488</v>
      </c>
    </row>
    <row r="339" spans="1:5" x14ac:dyDescent="0.3">
      <c r="A339" s="4">
        <v>287</v>
      </c>
      <c r="B339" s="7">
        <v>0.9</v>
      </c>
      <c r="C339" s="5">
        <v>10</v>
      </c>
      <c r="D339">
        <f t="shared" si="8"/>
        <v>287</v>
      </c>
      <c r="E339" s="12">
        <f t="shared" si="9"/>
        <v>0.9</v>
      </c>
    </row>
    <row r="340" spans="1:5" x14ac:dyDescent="0.3">
      <c r="A340" s="4">
        <v>288</v>
      </c>
      <c r="B340" s="7">
        <v>0.8</v>
      </c>
      <c r="C340" s="5">
        <v>5</v>
      </c>
      <c r="D340">
        <f t="shared" si="8"/>
        <v>288</v>
      </c>
      <c r="E340" s="12">
        <f t="shared" si="9"/>
        <v>0.8</v>
      </c>
    </row>
    <row r="341" spans="1:5" x14ac:dyDescent="0.3">
      <c r="A341" s="4">
        <v>289</v>
      </c>
      <c r="B341" s="7">
        <v>0.13333333333333333</v>
      </c>
      <c r="C341" s="5">
        <v>15</v>
      </c>
      <c r="D341">
        <f t="shared" si="8"/>
        <v>289</v>
      </c>
      <c r="E341" s="12">
        <f t="shared" si="9"/>
        <v>0.13333333333333333</v>
      </c>
    </row>
    <row r="342" spans="1:5" x14ac:dyDescent="0.3">
      <c r="A342" s="4">
        <v>290</v>
      </c>
      <c r="B342" s="7">
        <v>0.75609756097560976</v>
      </c>
      <c r="C342" s="5">
        <v>41</v>
      </c>
      <c r="D342">
        <f t="shared" si="8"/>
        <v>290</v>
      </c>
      <c r="E342" s="12">
        <f t="shared" si="9"/>
        <v>0.75609756097560976</v>
      </c>
    </row>
    <row r="343" spans="1:5" x14ac:dyDescent="0.3">
      <c r="A343" s="4">
        <v>291</v>
      </c>
      <c r="B343" s="7">
        <v>0.83333333333333337</v>
      </c>
      <c r="C343" s="5">
        <v>24</v>
      </c>
      <c r="D343">
        <f t="shared" si="8"/>
        <v>291</v>
      </c>
      <c r="E343" s="12">
        <f t="shared" si="9"/>
        <v>0.83333333333333337</v>
      </c>
    </row>
    <row r="344" spans="1:5" x14ac:dyDescent="0.3">
      <c r="A344" s="4">
        <v>292</v>
      </c>
      <c r="B344" s="7">
        <v>0.81578947368421051</v>
      </c>
      <c r="C344" s="5">
        <v>76</v>
      </c>
      <c r="D344">
        <f t="shared" si="8"/>
        <v>292</v>
      </c>
      <c r="E344" s="12">
        <f t="shared" si="9"/>
        <v>0.81578947368421051</v>
      </c>
    </row>
    <row r="345" spans="1:5" x14ac:dyDescent="0.3">
      <c r="A345" s="4">
        <v>293</v>
      </c>
      <c r="B345" s="7">
        <v>1</v>
      </c>
      <c r="C345" s="5">
        <v>2</v>
      </c>
      <c r="D345">
        <f t="shared" si="8"/>
        <v>293</v>
      </c>
      <c r="E345" s="12">
        <f t="shared" si="9"/>
        <v>1</v>
      </c>
    </row>
    <row r="346" spans="1:5" x14ac:dyDescent="0.3">
      <c r="A346" s="4">
        <v>294</v>
      </c>
      <c r="B346" s="7">
        <v>0.33333333333333331</v>
      </c>
      <c r="C346" s="5">
        <v>6</v>
      </c>
      <c r="D346">
        <f t="shared" si="8"/>
        <v>294</v>
      </c>
      <c r="E346" s="12">
        <f t="shared" si="9"/>
        <v>0.33333333333333331</v>
      </c>
    </row>
    <row r="347" spans="1:5" x14ac:dyDescent="0.3">
      <c r="A347" s="4">
        <v>295</v>
      </c>
      <c r="B347" s="7">
        <v>0.5</v>
      </c>
      <c r="C347" s="5">
        <v>2</v>
      </c>
      <c r="D347">
        <f t="shared" si="8"/>
        <v>295</v>
      </c>
      <c r="E347" s="12">
        <f t="shared" si="9"/>
        <v>0.5</v>
      </c>
    </row>
    <row r="348" spans="1:5" x14ac:dyDescent="0.3">
      <c r="A348" s="4">
        <v>296</v>
      </c>
      <c r="B348" s="7">
        <v>0.875</v>
      </c>
      <c r="C348" s="5">
        <v>32</v>
      </c>
      <c r="D348">
        <f t="shared" si="8"/>
        <v>296</v>
      </c>
      <c r="E348" s="12">
        <f t="shared" si="9"/>
        <v>0.875</v>
      </c>
    </row>
    <row r="349" spans="1:5" x14ac:dyDescent="0.3">
      <c r="A349" s="4">
        <v>297</v>
      </c>
      <c r="B349" s="7">
        <v>0.5</v>
      </c>
      <c r="C349" s="5">
        <v>4</v>
      </c>
      <c r="D349">
        <f t="shared" si="8"/>
        <v>297</v>
      </c>
      <c r="E349" s="12">
        <f t="shared" si="9"/>
        <v>0.5</v>
      </c>
    </row>
    <row r="350" spans="1:5" x14ac:dyDescent="0.3">
      <c r="A350" s="4">
        <v>298</v>
      </c>
      <c r="B350" s="7">
        <v>0.29411764705882354</v>
      </c>
      <c r="C350" s="5">
        <v>17</v>
      </c>
      <c r="D350">
        <f t="shared" si="8"/>
        <v>298</v>
      </c>
      <c r="E350" s="12">
        <f t="shared" si="9"/>
        <v>0.29411764705882354</v>
      </c>
    </row>
    <row r="351" spans="1:5" x14ac:dyDescent="0.3">
      <c r="A351" s="4">
        <v>299</v>
      </c>
      <c r="B351" s="7">
        <v>1</v>
      </c>
      <c r="C351" s="5">
        <v>2</v>
      </c>
      <c r="D351">
        <f t="shared" si="8"/>
        <v>299</v>
      </c>
      <c r="E351" s="12">
        <f t="shared" si="9"/>
        <v>1</v>
      </c>
    </row>
    <row r="352" spans="1:5" x14ac:dyDescent="0.3">
      <c r="A352" s="4">
        <v>300</v>
      </c>
      <c r="B352" s="7"/>
      <c r="C352" s="5">
        <v>1</v>
      </c>
      <c r="D352">
        <f t="shared" ref="D352:D372" si="10">A352</f>
        <v>300</v>
      </c>
      <c r="E352" s="12">
        <f t="shared" si="9"/>
        <v>0</v>
      </c>
    </row>
    <row r="353" spans="1:5" x14ac:dyDescent="0.3">
      <c r="A353" s="4">
        <v>301</v>
      </c>
      <c r="B353" s="7">
        <v>0.8</v>
      </c>
      <c r="C353" s="5">
        <v>90</v>
      </c>
      <c r="D353">
        <f t="shared" si="10"/>
        <v>301</v>
      </c>
      <c r="E353" s="12">
        <f t="shared" si="9"/>
        <v>0.8</v>
      </c>
    </row>
    <row r="354" spans="1:5" x14ac:dyDescent="0.3">
      <c r="A354" s="4">
        <v>302</v>
      </c>
      <c r="B354" s="7">
        <v>0.90476190476190477</v>
      </c>
      <c r="C354" s="5">
        <v>21</v>
      </c>
      <c r="D354">
        <f t="shared" si="10"/>
        <v>302</v>
      </c>
      <c r="E354" s="12">
        <f t="shared" si="9"/>
        <v>0.90476190476190477</v>
      </c>
    </row>
    <row r="355" spans="1:5" x14ac:dyDescent="0.3">
      <c r="A355" s="4">
        <v>303</v>
      </c>
      <c r="B355" s="7">
        <v>0.7</v>
      </c>
      <c r="C355" s="5">
        <v>20</v>
      </c>
      <c r="D355">
        <f t="shared" si="10"/>
        <v>303</v>
      </c>
      <c r="E355" s="12">
        <f t="shared" si="9"/>
        <v>0.7</v>
      </c>
    </row>
    <row r="356" spans="1:5" x14ac:dyDescent="0.3">
      <c r="A356" s="4">
        <v>304</v>
      </c>
      <c r="B356" s="7">
        <v>0.94623655913978499</v>
      </c>
      <c r="C356" s="5">
        <v>93</v>
      </c>
      <c r="D356">
        <f t="shared" si="10"/>
        <v>304</v>
      </c>
      <c r="E356" s="12">
        <f t="shared" si="9"/>
        <v>0.94623655913978499</v>
      </c>
    </row>
    <row r="357" spans="1:5" x14ac:dyDescent="0.3">
      <c r="A357" s="4">
        <v>305</v>
      </c>
      <c r="B357" s="7">
        <v>1</v>
      </c>
      <c r="C357" s="5">
        <v>86</v>
      </c>
      <c r="D357">
        <f t="shared" si="10"/>
        <v>305</v>
      </c>
      <c r="E357" s="12">
        <f t="shared" si="9"/>
        <v>1</v>
      </c>
    </row>
    <row r="358" spans="1:5" x14ac:dyDescent="0.3">
      <c r="A358" s="4">
        <v>306</v>
      </c>
      <c r="B358" s="7"/>
      <c r="C358" s="5">
        <v>2</v>
      </c>
      <c r="D358">
        <f t="shared" si="10"/>
        <v>306</v>
      </c>
      <c r="E358" s="12">
        <f t="shared" si="9"/>
        <v>0</v>
      </c>
    </row>
    <row r="359" spans="1:5" x14ac:dyDescent="0.3">
      <c r="A359" s="4">
        <v>307</v>
      </c>
      <c r="B359" s="7">
        <v>1</v>
      </c>
      <c r="C359" s="5">
        <v>3</v>
      </c>
      <c r="D359">
        <f t="shared" si="10"/>
        <v>307</v>
      </c>
      <c r="E359" s="12">
        <f t="shared" si="9"/>
        <v>1</v>
      </c>
    </row>
    <row r="360" spans="1:5" x14ac:dyDescent="0.3">
      <c r="A360" s="4">
        <v>308</v>
      </c>
      <c r="B360" s="7">
        <v>1</v>
      </c>
      <c r="C360" s="5">
        <v>37</v>
      </c>
      <c r="D360">
        <f t="shared" si="10"/>
        <v>308</v>
      </c>
      <c r="E360" s="12">
        <f t="shared" si="9"/>
        <v>1</v>
      </c>
    </row>
    <row r="361" spans="1:5" x14ac:dyDescent="0.3">
      <c r="A361" s="4">
        <v>309</v>
      </c>
      <c r="B361" s="7">
        <v>0.61904761904761907</v>
      </c>
      <c r="C361" s="5">
        <v>21</v>
      </c>
      <c r="D361">
        <f t="shared" si="10"/>
        <v>309</v>
      </c>
      <c r="E361" s="12">
        <f t="shared" si="9"/>
        <v>0.61904761904761907</v>
      </c>
    </row>
    <row r="362" spans="1:5" x14ac:dyDescent="0.3">
      <c r="A362" s="4">
        <v>310</v>
      </c>
      <c r="B362" s="7">
        <v>1</v>
      </c>
      <c r="C362" s="5">
        <v>3</v>
      </c>
      <c r="D362">
        <f t="shared" si="10"/>
        <v>310</v>
      </c>
      <c r="E362" s="12">
        <f t="shared" si="9"/>
        <v>1</v>
      </c>
    </row>
    <row r="363" spans="1:5" x14ac:dyDescent="0.3">
      <c r="A363" s="4">
        <v>311</v>
      </c>
      <c r="B363" s="7">
        <v>0.5</v>
      </c>
      <c r="C363" s="5">
        <v>2</v>
      </c>
      <c r="D363">
        <f t="shared" si="10"/>
        <v>311</v>
      </c>
      <c r="E363" s="12">
        <f t="shared" si="9"/>
        <v>0.5</v>
      </c>
    </row>
    <row r="364" spans="1:5" x14ac:dyDescent="0.3">
      <c r="A364" s="4">
        <v>313</v>
      </c>
      <c r="B364" s="7">
        <v>1</v>
      </c>
      <c r="C364" s="5">
        <v>4</v>
      </c>
      <c r="D364">
        <f t="shared" si="10"/>
        <v>313</v>
      </c>
      <c r="E364" s="12">
        <f t="shared" si="9"/>
        <v>1</v>
      </c>
    </row>
    <row r="365" spans="1:5" x14ac:dyDescent="0.3">
      <c r="A365" s="4">
        <v>314</v>
      </c>
      <c r="B365" s="7">
        <v>1</v>
      </c>
      <c r="C365" s="5">
        <v>23</v>
      </c>
      <c r="D365">
        <f t="shared" si="10"/>
        <v>314</v>
      </c>
      <c r="E365" s="12">
        <f t="shared" si="9"/>
        <v>1</v>
      </c>
    </row>
    <row r="366" spans="1:5" x14ac:dyDescent="0.3">
      <c r="A366" s="4">
        <v>315</v>
      </c>
      <c r="B366" s="7">
        <v>0.55555555555555558</v>
      </c>
      <c r="C366" s="5">
        <v>45</v>
      </c>
      <c r="D366">
        <f t="shared" si="10"/>
        <v>315</v>
      </c>
      <c r="E366" s="12">
        <f t="shared" si="9"/>
        <v>0.55555555555555558</v>
      </c>
    </row>
    <row r="367" spans="1:5" x14ac:dyDescent="0.3">
      <c r="A367" s="4">
        <v>317</v>
      </c>
      <c r="B367" s="7">
        <v>1</v>
      </c>
      <c r="C367" s="5">
        <v>54</v>
      </c>
      <c r="D367">
        <f t="shared" si="10"/>
        <v>317</v>
      </c>
      <c r="E367" s="12">
        <f t="shared" si="9"/>
        <v>1</v>
      </c>
    </row>
    <row r="368" spans="1:5" x14ac:dyDescent="0.3">
      <c r="A368" s="4">
        <v>318</v>
      </c>
      <c r="B368" s="7"/>
      <c r="C368" s="5">
        <v>1</v>
      </c>
      <c r="D368">
        <f t="shared" si="10"/>
        <v>318</v>
      </c>
      <c r="E368" s="12">
        <f t="shared" si="9"/>
        <v>0</v>
      </c>
    </row>
    <row r="369" spans="1:5" x14ac:dyDescent="0.3">
      <c r="A369" s="4">
        <v>319</v>
      </c>
      <c r="B369" s="7">
        <v>1</v>
      </c>
      <c r="C369" s="5">
        <v>2</v>
      </c>
      <c r="D369">
        <f t="shared" si="10"/>
        <v>319</v>
      </c>
      <c r="E369" s="12">
        <f t="shared" si="9"/>
        <v>1</v>
      </c>
    </row>
    <row r="370" spans="1:5" x14ac:dyDescent="0.3">
      <c r="A370" s="4">
        <v>320</v>
      </c>
      <c r="B370" s="7">
        <v>0.81944444444444442</v>
      </c>
      <c r="C370" s="5">
        <v>72</v>
      </c>
      <c r="D370">
        <f t="shared" si="10"/>
        <v>320</v>
      </c>
      <c r="E370" s="12">
        <f t="shared" si="9"/>
        <v>0.81944444444444442</v>
      </c>
    </row>
    <row r="371" spans="1:5" x14ac:dyDescent="0.3">
      <c r="A371" s="4">
        <v>322</v>
      </c>
      <c r="B371" s="7">
        <v>0.57446808510638303</v>
      </c>
      <c r="C371" s="5">
        <v>47</v>
      </c>
      <c r="D371">
        <f t="shared" si="10"/>
        <v>322</v>
      </c>
      <c r="E371" s="12">
        <f t="shared" si="9"/>
        <v>0.57446808510638303</v>
      </c>
    </row>
    <row r="372" spans="1:5" x14ac:dyDescent="0.3">
      <c r="A372" s="4">
        <v>323</v>
      </c>
      <c r="B372" s="7">
        <v>0.86363636363636365</v>
      </c>
      <c r="C372" s="5">
        <v>22</v>
      </c>
      <c r="D372">
        <f t="shared" si="10"/>
        <v>323</v>
      </c>
      <c r="E372" s="12">
        <f t="shared" si="9"/>
        <v>0.86363636363636365</v>
      </c>
    </row>
    <row r="373" spans="1:5" x14ac:dyDescent="0.3">
      <c r="A373" s="4">
        <v>324</v>
      </c>
      <c r="B373" s="7">
        <v>1</v>
      </c>
      <c r="C373" s="5">
        <v>1</v>
      </c>
      <c r="D373">
        <f t="shared" ref="D373:E403" si="11">A373</f>
        <v>324</v>
      </c>
      <c r="E373" s="12">
        <f t="shared" si="11"/>
        <v>1</v>
      </c>
    </row>
    <row r="374" spans="1:5" x14ac:dyDescent="0.3">
      <c r="A374" s="4">
        <v>325</v>
      </c>
      <c r="B374" s="7">
        <v>1</v>
      </c>
      <c r="C374" s="5">
        <v>1</v>
      </c>
      <c r="D374">
        <f t="shared" si="11"/>
        <v>325</v>
      </c>
      <c r="E374" s="12">
        <f t="shared" si="11"/>
        <v>1</v>
      </c>
    </row>
    <row r="375" spans="1:5" x14ac:dyDescent="0.3">
      <c r="A375" s="4">
        <v>326</v>
      </c>
      <c r="B375" s="7">
        <v>1</v>
      </c>
      <c r="C375" s="5">
        <v>2</v>
      </c>
      <c r="D375">
        <f t="shared" si="11"/>
        <v>326</v>
      </c>
      <c r="E375" s="12">
        <f t="shared" si="11"/>
        <v>1</v>
      </c>
    </row>
    <row r="376" spans="1:5" x14ac:dyDescent="0.3">
      <c r="A376" s="4">
        <v>327</v>
      </c>
      <c r="B376" s="7"/>
      <c r="C376" s="5">
        <v>15</v>
      </c>
      <c r="D376">
        <f t="shared" si="11"/>
        <v>327</v>
      </c>
      <c r="E376" s="12">
        <f t="shared" si="11"/>
        <v>0</v>
      </c>
    </row>
    <row r="377" spans="1:5" x14ac:dyDescent="0.3">
      <c r="A377" s="4">
        <v>328</v>
      </c>
      <c r="B377" s="7">
        <v>1</v>
      </c>
      <c r="C377" s="5">
        <v>1</v>
      </c>
      <c r="D377">
        <f t="shared" si="11"/>
        <v>328</v>
      </c>
      <c r="E377" s="12">
        <f t="shared" si="11"/>
        <v>1</v>
      </c>
    </row>
    <row r="378" spans="1:5" x14ac:dyDescent="0.3">
      <c r="A378" s="4">
        <v>330</v>
      </c>
      <c r="B378" s="7">
        <v>1</v>
      </c>
      <c r="C378" s="5">
        <v>3</v>
      </c>
      <c r="D378">
        <f t="shared" si="11"/>
        <v>330</v>
      </c>
      <c r="E378" s="12">
        <f t="shared" si="11"/>
        <v>1</v>
      </c>
    </row>
    <row r="379" spans="1:5" x14ac:dyDescent="0.3">
      <c r="A379" s="4">
        <v>331</v>
      </c>
      <c r="B379" s="7">
        <v>1</v>
      </c>
      <c r="C379" s="5">
        <v>2</v>
      </c>
      <c r="D379">
        <f t="shared" si="11"/>
        <v>331</v>
      </c>
      <c r="E379" s="12">
        <f t="shared" si="11"/>
        <v>1</v>
      </c>
    </row>
    <row r="380" spans="1:5" x14ac:dyDescent="0.3">
      <c r="A380" s="4">
        <v>332</v>
      </c>
      <c r="B380" s="7">
        <v>0.25</v>
      </c>
      <c r="C380" s="5">
        <v>4</v>
      </c>
      <c r="D380">
        <f t="shared" si="11"/>
        <v>332</v>
      </c>
      <c r="E380" s="12">
        <f t="shared" si="11"/>
        <v>0.25</v>
      </c>
    </row>
    <row r="381" spans="1:5" x14ac:dyDescent="0.3">
      <c r="A381" s="4">
        <v>333</v>
      </c>
      <c r="B381" s="7">
        <v>1</v>
      </c>
      <c r="C381" s="5">
        <v>2</v>
      </c>
      <c r="D381">
        <f t="shared" si="11"/>
        <v>333</v>
      </c>
      <c r="E381" s="12">
        <f t="shared" si="11"/>
        <v>1</v>
      </c>
    </row>
    <row r="382" spans="1:5" x14ac:dyDescent="0.3">
      <c r="A382" s="4">
        <v>335</v>
      </c>
      <c r="B382" s="7">
        <v>6.6666666666666666E-2</v>
      </c>
      <c r="C382" s="5">
        <v>30</v>
      </c>
      <c r="D382">
        <f t="shared" si="11"/>
        <v>335</v>
      </c>
      <c r="E382" s="12">
        <f t="shared" si="11"/>
        <v>6.6666666666666666E-2</v>
      </c>
    </row>
    <row r="383" spans="1:5" x14ac:dyDescent="0.3">
      <c r="A383" s="4">
        <v>336</v>
      </c>
      <c r="B383" s="7"/>
      <c r="C383" s="5">
        <v>15</v>
      </c>
      <c r="D383">
        <f t="shared" si="11"/>
        <v>336</v>
      </c>
      <c r="E383" s="12">
        <f t="shared" si="11"/>
        <v>0</v>
      </c>
    </row>
    <row r="384" spans="1:5" x14ac:dyDescent="0.3">
      <c r="A384" s="4">
        <v>338</v>
      </c>
      <c r="B384" s="7">
        <v>0.47826086956521741</v>
      </c>
      <c r="C384" s="5">
        <v>23</v>
      </c>
      <c r="D384">
        <f t="shared" si="11"/>
        <v>338</v>
      </c>
      <c r="E384" s="12">
        <f t="shared" si="11"/>
        <v>0.47826086956521741</v>
      </c>
    </row>
    <row r="385" spans="1:5" x14ac:dyDescent="0.3">
      <c r="A385" s="4">
        <v>341</v>
      </c>
      <c r="B385" s="7">
        <v>1</v>
      </c>
      <c r="C385" s="5">
        <v>1</v>
      </c>
      <c r="D385">
        <f t="shared" si="11"/>
        <v>341</v>
      </c>
      <c r="E385" s="12">
        <f t="shared" si="11"/>
        <v>1</v>
      </c>
    </row>
    <row r="386" spans="1:5" x14ac:dyDescent="0.3">
      <c r="A386" s="4">
        <v>345</v>
      </c>
      <c r="B386" s="7">
        <v>1</v>
      </c>
      <c r="C386" s="5">
        <v>1</v>
      </c>
      <c r="D386">
        <f t="shared" si="11"/>
        <v>345</v>
      </c>
      <c r="E386" s="12">
        <f t="shared" si="11"/>
        <v>1</v>
      </c>
    </row>
    <row r="387" spans="1:5" x14ac:dyDescent="0.3">
      <c r="A387" s="4">
        <v>346</v>
      </c>
      <c r="B387" s="7">
        <v>0.8904109589041096</v>
      </c>
      <c r="C387" s="5">
        <v>73</v>
      </c>
      <c r="D387">
        <f t="shared" si="11"/>
        <v>346</v>
      </c>
      <c r="E387" s="12">
        <f t="shared" si="11"/>
        <v>0.8904109589041096</v>
      </c>
    </row>
    <row r="388" spans="1:5" x14ac:dyDescent="0.3">
      <c r="A388" s="4">
        <v>348</v>
      </c>
      <c r="B388" s="7"/>
      <c r="C388" s="5">
        <v>1</v>
      </c>
      <c r="D388">
        <f t="shared" si="11"/>
        <v>348</v>
      </c>
      <c r="E388" s="12">
        <f t="shared" si="11"/>
        <v>0</v>
      </c>
    </row>
    <row r="389" spans="1:5" x14ac:dyDescent="0.3">
      <c r="A389" s="4">
        <v>349</v>
      </c>
      <c r="B389" s="7">
        <v>0.875</v>
      </c>
      <c r="C389" s="5">
        <v>32</v>
      </c>
      <c r="D389">
        <f t="shared" si="11"/>
        <v>349</v>
      </c>
      <c r="E389" s="12">
        <f t="shared" si="11"/>
        <v>0.875</v>
      </c>
    </row>
    <row r="390" spans="1:5" x14ac:dyDescent="0.3">
      <c r="A390" s="4">
        <v>350</v>
      </c>
      <c r="B390" s="7">
        <v>1</v>
      </c>
      <c r="C390" s="5">
        <v>1</v>
      </c>
      <c r="D390">
        <f t="shared" si="11"/>
        <v>350</v>
      </c>
      <c r="E390" s="12">
        <f t="shared" si="11"/>
        <v>1</v>
      </c>
    </row>
    <row r="391" spans="1:5" x14ac:dyDescent="0.3">
      <c r="A391" s="4">
        <v>351</v>
      </c>
      <c r="B391" s="7"/>
      <c r="C391" s="5">
        <v>1</v>
      </c>
      <c r="D391">
        <f t="shared" si="11"/>
        <v>351</v>
      </c>
      <c r="E391" s="12">
        <f t="shared" si="11"/>
        <v>0</v>
      </c>
    </row>
    <row r="392" spans="1:5" x14ac:dyDescent="0.3">
      <c r="A392" s="4">
        <v>352</v>
      </c>
      <c r="B392" s="7">
        <v>1</v>
      </c>
      <c r="C392" s="5">
        <v>1</v>
      </c>
      <c r="D392">
        <f t="shared" si="11"/>
        <v>352</v>
      </c>
      <c r="E392" s="12">
        <f t="shared" si="11"/>
        <v>1</v>
      </c>
    </row>
    <row r="393" spans="1:5" x14ac:dyDescent="0.3">
      <c r="A393" s="4">
        <v>353</v>
      </c>
      <c r="B393" s="7">
        <v>1</v>
      </c>
      <c r="C393" s="5">
        <v>1</v>
      </c>
      <c r="D393">
        <f t="shared" si="11"/>
        <v>353</v>
      </c>
      <c r="E393" s="12">
        <f t="shared" si="11"/>
        <v>1</v>
      </c>
    </row>
    <row r="394" spans="1:5" x14ac:dyDescent="0.3">
      <c r="A394" s="4">
        <v>355</v>
      </c>
      <c r="B394" s="7">
        <v>1</v>
      </c>
      <c r="C394" s="5">
        <v>1</v>
      </c>
      <c r="D394">
        <f t="shared" si="11"/>
        <v>355</v>
      </c>
      <c r="E394" s="12">
        <f t="shared" si="11"/>
        <v>1</v>
      </c>
    </row>
    <row r="395" spans="1:5" x14ac:dyDescent="0.3">
      <c r="A395" s="4">
        <v>359</v>
      </c>
      <c r="B395" s="7">
        <v>0.25</v>
      </c>
      <c r="C395" s="5">
        <v>16</v>
      </c>
      <c r="D395">
        <f t="shared" si="11"/>
        <v>359</v>
      </c>
      <c r="E395" s="12">
        <f t="shared" si="11"/>
        <v>0.25</v>
      </c>
    </row>
    <row r="396" spans="1:5" x14ac:dyDescent="0.3">
      <c r="A396" s="4">
        <v>361</v>
      </c>
      <c r="B396" s="7">
        <v>1</v>
      </c>
      <c r="C396" s="5">
        <v>5</v>
      </c>
      <c r="D396">
        <f t="shared" si="11"/>
        <v>361</v>
      </c>
      <c r="E396" s="12">
        <f t="shared" si="11"/>
        <v>1</v>
      </c>
    </row>
    <row r="397" spans="1:5" x14ac:dyDescent="0.3">
      <c r="A397" s="4">
        <v>372</v>
      </c>
      <c r="B397" s="7">
        <v>1</v>
      </c>
      <c r="C397" s="5">
        <v>1</v>
      </c>
      <c r="D397">
        <f t="shared" si="11"/>
        <v>372</v>
      </c>
      <c r="E397" s="12">
        <f t="shared" si="11"/>
        <v>1</v>
      </c>
    </row>
    <row r="398" spans="1:5" x14ac:dyDescent="0.3">
      <c r="A398" s="4">
        <v>377</v>
      </c>
      <c r="B398" s="7">
        <v>0.91304347826086951</v>
      </c>
      <c r="C398" s="5">
        <v>69</v>
      </c>
      <c r="D398">
        <f t="shared" si="11"/>
        <v>377</v>
      </c>
      <c r="E398" s="12">
        <f t="shared" si="11"/>
        <v>0.91304347826086951</v>
      </c>
    </row>
    <row r="399" spans="1:5" x14ac:dyDescent="0.3">
      <c r="A399" s="4">
        <v>381</v>
      </c>
      <c r="B399" s="7">
        <v>1</v>
      </c>
      <c r="C399" s="5">
        <v>2</v>
      </c>
      <c r="D399">
        <f t="shared" si="11"/>
        <v>381</v>
      </c>
      <c r="E399" s="12">
        <f t="shared" si="11"/>
        <v>1</v>
      </c>
    </row>
    <row r="400" spans="1:5" x14ac:dyDescent="0.3">
      <c r="A400" s="4">
        <v>386</v>
      </c>
      <c r="B400" s="7">
        <v>0.91304347826086951</v>
      </c>
      <c r="C400" s="5">
        <v>69</v>
      </c>
      <c r="D400">
        <f t="shared" si="11"/>
        <v>386</v>
      </c>
      <c r="E400" s="12">
        <f t="shared" si="11"/>
        <v>0.91304347826086951</v>
      </c>
    </row>
    <row r="401" spans="1:7" x14ac:dyDescent="0.3">
      <c r="A401" s="4">
        <v>418</v>
      </c>
      <c r="B401" s="7">
        <v>1</v>
      </c>
      <c r="C401" s="5">
        <v>60</v>
      </c>
      <c r="D401">
        <f t="shared" si="11"/>
        <v>418</v>
      </c>
      <c r="E401" s="12">
        <f t="shared" si="11"/>
        <v>1</v>
      </c>
    </row>
    <row r="402" spans="1:7" x14ac:dyDescent="0.3">
      <c r="A402" s="4">
        <v>433</v>
      </c>
      <c r="B402" s="7">
        <v>1</v>
      </c>
      <c r="C402" s="5">
        <v>20</v>
      </c>
      <c r="D402">
        <f t="shared" si="11"/>
        <v>433</v>
      </c>
      <c r="E402" s="12">
        <f t="shared" si="11"/>
        <v>1</v>
      </c>
    </row>
    <row r="403" spans="1:7" x14ac:dyDescent="0.3">
      <c r="A403" s="4">
        <v>443</v>
      </c>
      <c r="B403" s="7">
        <v>1</v>
      </c>
      <c r="C403" s="5">
        <v>22</v>
      </c>
      <c r="D403">
        <f t="shared" si="11"/>
        <v>443</v>
      </c>
      <c r="E403" s="12">
        <f t="shared" si="11"/>
        <v>1</v>
      </c>
    </row>
    <row r="404" spans="1:7" x14ac:dyDescent="0.3">
      <c r="A404" s="4" t="s">
        <v>39</v>
      </c>
      <c r="B404" s="7">
        <v>0.32777747116286771</v>
      </c>
      <c r="C404" s="5">
        <v>36238</v>
      </c>
    </row>
    <row r="409" spans="1:7" ht="21" x14ac:dyDescent="0.4">
      <c r="A409" s="1" t="s">
        <v>15</v>
      </c>
      <c r="B409" s="2"/>
    </row>
    <row r="412" spans="1:7" x14ac:dyDescent="0.3">
      <c r="A412" s="3" t="s">
        <v>36</v>
      </c>
      <c r="B412" t="s">
        <v>84</v>
      </c>
      <c r="C412" t="s">
        <v>97</v>
      </c>
      <c r="F412" s="3" t="s">
        <v>36</v>
      </c>
      <c r="G412" t="s">
        <v>84</v>
      </c>
    </row>
    <row r="413" spans="1:7" x14ac:dyDescent="0.3">
      <c r="A413" s="4" t="s">
        <v>41</v>
      </c>
      <c r="B413" s="14">
        <v>28105</v>
      </c>
      <c r="C413" s="13">
        <v>2.9045365593310799</v>
      </c>
      <c r="F413" s="4" t="s">
        <v>77</v>
      </c>
      <c r="G413" s="14">
        <v>5</v>
      </c>
    </row>
    <row r="414" spans="1:7" x14ac:dyDescent="0.3">
      <c r="A414" s="4" t="s">
        <v>44</v>
      </c>
      <c r="B414" s="14">
        <v>6049</v>
      </c>
      <c r="C414" s="13">
        <v>3.474623904777649</v>
      </c>
      <c r="F414" s="4" t="s">
        <v>76</v>
      </c>
      <c r="G414" s="14">
        <v>3302</v>
      </c>
    </row>
    <row r="415" spans="1:7" x14ac:dyDescent="0.3">
      <c r="A415" s="4" t="s">
        <v>46</v>
      </c>
      <c r="B415" s="14">
        <v>964</v>
      </c>
      <c r="C415" s="13">
        <v>3.2116182572614109</v>
      </c>
      <c r="F415" s="4" t="s">
        <v>78</v>
      </c>
      <c r="G415" s="14">
        <v>5129</v>
      </c>
    </row>
    <row r="416" spans="1:7" x14ac:dyDescent="0.3">
      <c r="A416" s="4" t="s">
        <v>42</v>
      </c>
      <c r="B416" s="14">
        <v>692</v>
      </c>
      <c r="C416" s="13">
        <v>3.245664739884393</v>
      </c>
      <c r="F416" s="4" t="s">
        <v>75</v>
      </c>
      <c r="G416" s="14">
        <v>27802</v>
      </c>
    </row>
    <row r="417" spans="1:8" x14ac:dyDescent="0.3">
      <c r="A417" s="4" t="s">
        <v>45</v>
      </c>
      <c r="B417" s="14">
        <v>263</v>
      </c>
      <c r="C417" s="13">
        <v>2.961977186311787</v>
      </c>
      <c r="F417" s="4" t="s">
        <v>39</v>
      </c>
      <c r="G417" s="14">
        <v>36238</v>
      </c>
    </row>
    <row r="418" spans="1:8" x14ac:dyDescent="0.3">
      <c r="A418" s="4" t="s">
        <v>47</v>
      </c>
      <c r="B418" s="14">
        <v>158</v>
      </c>
      <c r="C418" s="13">
        <v>2.8924050632911391</v>
      </c>
      <c r="G418" s="16"/>
    </row>
    <row r="419" spans="1:8" x14ac:dyDescent="0.3">
      <c r="A419" s="4" t="s">
        <v>43</v>
      </c>
      <c r="B419" s="14">
        <v>7</v>
      </c>
      <c r="C419" s="13">
        <v>2.5714285714285716</v>
      </c>
    </row>
    <row r="420" spans="1:8" x14ac:dyDescent="0.3">
      <c r="A420" s="4" t="s">
        <v>39</v>
      </c>
      <c r="B420" s="14">
        <v>36238</v>
      </c>
      <c r="C420" s="13">
        <v>3.0146807218941443</v>
      </c>
    </row>
    <row r="423" spans="1:8" x14ac:dyDescent="0.3">
      <c r="A423" s="3" t="s">
        <v>36</v>
      </c>
      <c r="B423" t="s">
        <v>92</v>
      </c>
      <c r="D423" s="3" t="s">
        <v>36</v>
      </c>
      <c r="E423" t="s">
        <v>84</v>
      </c>
      <c r="G423" s="3" t="s">
        <v>36</v>
      </c>
      <c r="H423" t="s">
        <v>106</v>
      </c>
    </row>
    <row r="424" spans="1:8" x14ac:dyDescent="0.3">
      <c r="A424" s="4" t="s">
        <v>102</v>
      </c>
      <c r="B424" s="5">
        <v>757</v>
      </c>
      <c r="D424" s="4">
        <v>0</v>
      </c>
      <c r="E424" s="14">
        <v>19751</v>
      </c>
      <c r="G424" s="4" t="s">
        <v>47</v>
      </c>
      <c r="H424" s="11">
        <v>0.13291139240506328</v>
      </c>
    </row>
    <row r="425" spans="1:8" x14ac:dyDescent="0.3">
      <c r="A425" s="4" t="s">
        <v>103</v>
      </c>
      <c r="B425" s="5">
        <v>89</v>
      </c>
      <c r="D425" s="4">
        <v>1</v>
      </c>
      <c r="E425" s="14">
        <v>11363</v>
      </c>
      <c r="G425" s="4" t="s">
        <v>45</v>
      </c>
      <c r="H425" s="11">
        <v>6.4638783269961975E-2</v>
      </c>
    </row>
    <row r="426" spans="1:8" x14ac:dyDescent="0.3">
      <c r="A426" s="4" t="s">
        <v>39</v>
      </c>
      <c r="B426" s="5">
        <v>846</v>
      </c>
      <c r="D426" s="4">
        <v>2</v>
      </c>
      <c r="E426" s="14">
        <v>4363</v>
      </c>
      <c r="G426" s="4" t="s">
        <v>41</v>
      </c>
      <c r="H426" s="11">
        <v>2.8607009428927237E-2</v>
      </c>
    </row>
    <row r="427" spans="1:8" x14ac:dyDescent="0.3">
      <c r="D427" s="4">
        <v>3</v>
      </c>
      <c r="E427" s="14">
        <v>675</v>
      </c>
      <c r="G427" s="4" t="s">
        <v>44</v>
      </c>
      <c r="H427" s="11">
        <v>1.1076210943957679E-2</v>
      </c>
    </row>
    <row r="428" spans="1:8" x14ac:dyDescent="0.3">
      <c r="D428" s="4">
        <v>4</v>
      </c>
      <c r="E428" s="14">
        <v>78</v>
      </c>
      <c r="G428" s="4" t="s">
        <v>46</v>
      </c>
      <c r="H428" s="11">
        <v>1.0373443983402489E-2</v>
      </c>
    </row>
    <row r="429" spans="1:8" x14ac:dyDescent="0.3">
      <c r="D429" s="4">
        <v>5</v>
      </c>
      <c r="E429" s="14">
        <v>8</v>
      </c>
      <c r="G429" s="4" t="s">
        <v>42</v>
      </c>
      <c r="H429" s="11">
        <v>1.0115606936416185E-2</v>
      </c>
    </row>
    <row r="430" spans="1:8" x14ac:dyDescent="0.3">
      <c r="A430" s="3" t="s">
        <v>36</v>
      </c>
      <c r="B430" t="s">
        <v>94</v>
      </c>
      <c r="D430" s="4" t="s">
        <v>39</v>
      </c>
      <c r="E430" s="14">
        <v>36238</v>
      </c>
      <c r="G430" s="4" t="s">
        <v>39</v>
      </c>
      <c r="H430" s="11">
        <v>2.5553286605221038E-2</v>
      </c>
    </row>
    <row r="431" spans="1:8" x14ac:dyDescent="0.3">
      <c r="A431" s="4" t="s">
        <v>41</v>
      </c>
      <c r="B431" s="14">
        <v>81632</v>
      </c>
    </row>
    <row r="432" spans="1:8" x14ac:dyDescent="0.3">
      <c r="A432" s="4" t="s">
        <v>42</v>
      </c>
      <c r="B432" s="14">
        <v>2246</v>
      </c>
    </row>
    <row r="433" spans="1:11" x14ac:dyDescent="0.3">
      <c r="A433" s="4" t="s">
        <v>43</v>
      </c>
      <c r="B433" s="14">
        <v>18</v>
      </c>
      <c r="D433" s="3" t="s">
        <v>36</v>
      </c>
      <c r="E433" t="s">
        <v>84</v>
      </c>
      <c r="F433" t="s">
        <v>96</v>
      </c>
      <c r="G433" t="s">
        <v>95</v>
      </c>
      <c r="H433" t="s">
        <v>94</v>
      </c>
      <c r="I433" t="s">
        <v>98</v>
      </c>
      <c r="J433" t="s">
        <v>99</v>
      </c>
      <c r="K433" t="s">
        <v>97</v>
      </c>
    </row>
    <row r="434" spans="1:11" x14ac:dyDescent="0.3">
      <c r="A434" s="4" t="s">
        <v>44</v>
      </c>
      <c r="B434" s="14">
        <v>21018</v>
      </c>
      <c r="D434" s="4" t="s">
        <v>41</v>
      </c>
      <c r="E434" s="14">
        <v>28105</v>
      </c>
      <c r="F434" s="14">
        <v>21910</v>
      </c>
      <c r="G434" s="14">
        <v>59722</v>
      </c>
      <c r="H434" s="14">
        <v>81632</v>
      </c>
      <c r="I434" s="13">
        <v>2.124959971535314</v>
      </c>
      <c r="J434" s="13">
        <v>0.77957658779576589</v>
      </c>
      <c r="K434" s="13">
        <v>2.9045365593310799</v>
      </c>
    </row>
    <row r="435" spans="1:11" x14ac:dyDescent="0.3">
      <c r="A435" s="4" t="s">
        <v>45</v>
      </c>
      <c r="B435" s="14">
        <v>779</v>
      </c>
      <c r="D435" s="4" t="s">
        <v>42</v>
      </c>
      <c r="E435" s="14">
        <v>692</v>
      </c>
      <c r="F435" s="14">
        <v>643</v>
      </c>
      <c r="G435" s="14">
        <v>1603</v>
      </c>
      <c r="H435" s="14">
        <v>2246</v>
      </c>
      <c r="I435" s="13">
        <v>2.3164739884393062</v>
      </c>
      <c r="J435" s="13">
        <v>0.92919075144508667</v>
      </c>
      <c r="K435" s="13">
        <v>3.245664739884393</v>
      </c>
    </row>
    <row r="436" spans="1:11" x14ac:dyDescent="0.3">
      <c r="A436" s="4" t="s">
        <v>46</v>
      </c>
      <c r="B436" s="14">
        <v>3096</v>
      </c>
      <c r="D436" s="4" t="s">
        <v>43</v>
      </c>
      <c r="E436" s="14">
        <v>7</v>
      </c>
      <c r="F436" s="14">
        <v>4</v>
      </c>
      <c r="G436" s="14">
        <v>14</v>
      </c>
      <c r="H436" s="14">
        <v>18</v>
      </c>
      <c r="I436" s="13">
        <v>2</v>
      </c>
      <c r="J436" s="13">
        <v>0.5714285714285714</v>
      </c>
      <c r="K436" s="13">
        <v>2.5714285714285716</v>
      </c>
    </row>
    <row r="437" spans="1:11" x14ac:dyDescent="0.3">
      <c r="A437" s="4" t="s">
        <v>47</v>
      </c>
      <c r="B437" s="14">
        <v>457</v>
      </c>
      <c r="D437" s="4" t="s">
        <v>44</v>
      </c>
      <c r="E437" s="14">
        <v>6049</v>
      </c>
      <c r="F437" s="14">
        <v>5646</v>
      </c>
      <c r="G437" s="14">
        <v>15372</v>
      </c>
      <c r="H437" s="14">
        <v>21018</v>
      </c>
      <c r="I437" s="13">
        <v>2.5412464870226485</v>
      </c>
      <c r="J437" s="13">
        <v>0.93337741775500083</v>
      </c>
      <c r="K437" s="13">
        <v>3.474623904777649</v>
      </c>
    </row>
    <row r="438" spans="1:11" x14ac:dyDescent="0.3">
      <c r="A438" s="4" t="s">
        <v>39</v>
      </c>
      <c r="B438" s="14">
        <v>109246</v>
      </c>
      <c r="D438" s="4" t="s">
        <v>45</v>
      </c>
      <c r="E438" s="14">
        <v>263</v>
      </c>
      <c r="F438" s="14">
        <v>199</v>
      </c>
      <c r="G438" s="14">
        <v>580</v>
      </c>
      <c r="H438" s="14">
        <v>779</v>
      </c>
      <c r="I438" s="13">
        <v>2.20532319391635</v>
      </c>
      <c r="J438" s="13">
        <v>0.75665399239543729</v>
      </c>
      <c r="K438" s="13">
        <v>2.961977186311787</v>
      </c>
    </row>
    <row r="439" spans="1:11" x14ac:dyDescent="0.3">
      <c r="D439" s="4" t="s">
        <v>46</v>
      </c>
      <c r="E439" s="14">
        <v>964</v>
      </c>
      <c r="F439" s="14">
        <v>851</v>
      </c>
      <c r="G439" s="14">
        <v>2245</v>
      </c>
      <c r="H439" s="14">
        <v>3096</v>
      </c>
      <c r="I439" s="13">
        <v>2.3288381742738591</v>
      </c>
      <c r="J439" s="13">
        <v>0.88278008298755184</v>
      </c>
      <c r="K439" s="13">
        <v>3.2116182572614109</v>
      </c>
    </row>
    <row r="440" spans="1:11" x14ac:dyDescent="0.3">
      <c r="D440" s="4" t="s">
        <v>47</v>
      </c>
      <c r="E440" s="14">
        <v>158</v>
      </c>
      <c r="F440" s="14">
        <v>117</v>
      </c>
      <c r="G440" s="14">
        <v>340</v>
      </c>
      <c r="H440" s="14">
        <v>457</v>
      </c>
      <c r="I440" s="13">
        <v>2.1518987341772151</v>
      </c>
      <c r="J440" s="13">
        <v>0.740506329113924</v>
      </c>
      <c r="K440" s="13">
        <v>2.8924050632911391</v>
      </c>
    </row>
    <row r="441" spans="1:11" x14ac:dyDescent="0.3">
      <c r="A441" s="3" t="s">
        <v>36</v>
      </c>
      <c r="B441" t="s">
        <v>84</v>
      </c>
      <c r="D441" s="4" t="s">
        <v>39</v>
      </c>
      <c r="E441" s="14">
        <v>36238</v>
      </c>
      <c r="F441" s="14">
        <v>29370</v>
      </c>
      <c r="G441" s="14">
        <v>79876</v>
      </c>
      <c r="H441" s="14">
        <v>109246</v>
      </c>
      <c r="I441" s="13">
        <v>2.2042055301065182</v>
      </c>
      <c r="J441" s="13">
        <v>0.81047519178762628</v>
      </c>
      <c r="K441" s="13">
        <v>3.0146807218941443</v>
      </c>
    </row>
    <row r="442" spans="1:11" x14ac:dyDescent="0.3">
      <c r="A442" s="4" t="s">
        <v>100</v>
      </c>
      <c r="B442" s="6">
        <v>0.97444671339477895</v>
      </c>
      <c r="I442" s="15">
        <f>GETPIVOTDATA("[Measures].[Avg Week Nights]",$D$433)</f>
        <v>2.2042055301065182</v>
      </c>
      <c r="J442" s="15">
        <f>GETPIVOTDATA("[Measures].[Avg Weekend Nights]",$D$433)</f>
        <v>0.81047519178762628</v>
      </c>
      <c r="K442" t="str">
        <f>ROUND(GETPIVOTDATA("[Measures].[Avg Leanth of Stay]",$D$433),0) &amp;" Nights"</f>
        <v>3 Nights</v>
      </c>
    </row>
    <row r="443" spans="1:11" x14ac:dyDescent="0.3">
      <c r="A443" s="4" t="s">
        <v>101</v>
      </c>
      <c r="B443" s="6">
        <v>2.5553286605221038E-2</v>
      </c>
      <c r="C443" s="17">
        <f>GETPIVOTDATA("[Measures].[Count of Booking_ID]",$A$441,"[Fact_Hotel_Reservations].[Repeated_guest]","[Fact_Hotel_Reservations].[Repeated_guest].&amp;[1]")</f>
        <v>2.5553286605221038E-2</v>
      </c>
      <c r="E443" t="s">
        <v>104</v>
      </c>
    </row>
    <row r="444" spans="1:11" x14ac:dyDescent="0.3">
      <c r="A444" s="4" t="s">
        <v>39</v>
      </c>
      <c r="B444" s="6">
        <v>1</v>
      </c>
      <c r="E444" s="18">
        <v>85.27507036812186</v>
      </c>
      <c r="F444" t="str">
        <f>ROUND(GETPIVOTDATA("[Measures].[Average of lead_time]",$E$443),0) &amp; " Day"</f>
        <v>85 Day</v>
      </c>
    </row>
    <row r="447" spans="1:11" x14ac:dyDescent="0.3">
      <c r="A447" s="3" t="s">
        <v>36</v>
      </c>
      <c r="B447" t="s">
        <v>104</v>
      </c>
      <c r="D447" s="3" t="s">
        <v>36</v>
      </c>
      <c r="E447" t="s">
        <v>104</v>
      </c>
      <c r="G447" t="s">
        <v>107</v>
      </c>
      <c r="H447" t="s">
        <v>108</v>
      </c>
    </row>
    <row r="448" spans="1:11" x14ac:dyDescent="0.3">
      <c r="A448" s="4" t="s">
        <v>79</v>
      </c>
      <c r="B448" s="14">
        <v>5.4880000000000004</v>
      </c>
      <c r="D448" s="4" t="s">
        <v>100</v>
      </c>
      <c r="E448" s="18">
        <v>87.166883778885364</v>
      </c>
      <c r="G448" s="18">
        <v>3813</v>
      </c>
      <c r="H448" s="18">
        <v>66870</v>
      </c>
      <c r="I448" s="16">
        <f>SUM(G448:H448)</f>
        <v>70683</v>
      </c>
    </row>
    <row r="449" spans="1:5" x14ac:dyDescent="0.3">
      <c r="A449" s="4" t="s">
        <v>80</v>
      </c>
      <c r="B449" s="14">
        <v>12.066666666666666</v>
      </c>
      <c r="D449" s="4" t="s">
        <v>101</v>
      </c>
      <c r="E449" s="18">
        <v>13.132829373650107</v>
      </c>
    </row>
    <row r="450" spans="1:5" x14ac:dyDescent="0.3">
      <c r="A450" s="4" t="s">
        <v>81</v>
      </c>
      <c r="B450" s="14">
        <v>21.871208354052712</v>
      </c>
      <c r="D450" s="4" t="s">
        <v>39</v>
      </c>
      <c r="E450" s="18">
        <v>85.27507036812186</v>
      </c>
    </row>
    <row r="451" spans="1:5" x14ac:dyDescent="0.3">
      <c r="A451" s="4" t="s">
        <v>83</v>
      </c>
      <c r="B451" s="14">
        <v>75.363499180822629</v>
      </c>
    </row>
    <row r="452" spans="1:5" x14ac:dyDescent="0.3">
      <c r="A452" s="4" t="s">
        <v>82</v>
      </c>
      <c r="B452" s="14">
        <v>122.91709450465868</v>
      </c>
    </row>
    <row r="453" spans="1:5" x14ac:dyDescent="0.3">
      <c r="A453" s="4" t="s">
        <v>39</v>
      </c>
      <c r="B453" s="14">
        <v>85.27507036812186</v>
      </c>
    </row>
    <row r="457" spans="1:5" ht="21" x14ac:dyDescent="0.4">
      <c r="A457" s="1" t="s">
        <v>105</v>
      </c>
      <c r="B457" s="2"/>
    </row>
    <row r="460" spans="1:5" x14ac:dyDescent="0.3">
      <c r="A460" s="3" t="s">
        <v>36</v>
      </c>
      <c r="B460" t="s">
        <v>84</v>
      </c>
      <c r="D460" s="3" t="s">
        <v>36</v>
      </c>
      <c r="E460" t="s">
        <v>89</v>
      </c>
    </row>
    <row r="461" spans="1:5" x14ac:dyDescent="0.3">
      <c r="A461" s="4" t="s">
        <v>79</v>
      </c>
      <c r="B461" s="14">
        <v>125</v>
      </c>
      <c r="D461" s="4" t="s">
        <v>83</v>
      </c>
      <c r="E461" s="7">
        <v>0.36513753556954387</v>
      </c>
    </row>
    <row r="462" spans="1:5" x14ac:dyDescent="0.3">
      <c r="A462" s="4" t="s">
        <v>80</v>
      </c>
      <c r="B462" s="14">
        <v>390</v>
      </c>
      <c r="D462" s="4" t="s">
        <v>82</v>
      </c>
      <c r="E462" s="7">
        <v>0.29967674462825633</v>
      </c>
    </row>
    <row r="463" spans="1:5" x14ac:dyDescent="0.3">
      <c r="A463" s="4" t="s">
        <v>81</v>
      </c>
      <c r="B463" s="14">
        <v>2011</v>
      </c>
      <c r="D463" s="4" t="s">
        <v>79</v>
      </c>
      <c r="E463" s="7">
        <v>0.29599999999999999</v>
      </c>
    </row>
    <row r="464" spans="1:5" x14ac:dyDescent="0.3">
      <c r="A464" s="4" t="s">
        <v>82</v>
      </c>
      <c r="B464" s="14">
        <v>10518</v>
      </c>
      <c r="D464" s="4" t="s">
        <v>81</v>
      </c>
      <c r="E464" s="7">
        <v>0.10939830929885629</v>
      </c>
    </row>
    <row r="465" spans="1:5" x14ac:dyDescent="0.3">
      <c r="A465" s="4" t="s">
        <v>83</v>
      </c>
      <c r="B465" s="14">
        <v>23194</v>
      </c>
      <c r="D465" s="4" t="s">
        <v>39</v>
      </c>
      <c r="E465" s="7">
        <v>0.32777747116286771</v>
      </c>
    </row>
    <row r="466" spans="1:5" x14ac:dyDescent="0.3">
      <c r="A466" s="4" t="s">
        <v>39</v>
      </c>
      <c r="B466" s="14">
        <v>36238</v>
      </c>
    </row>
    <row r="467" spans="1:5" x14ac:dyDescent="0.3">
      <c r="B467" s="16">
        <f>GETPIVOTDATA("[Measures].[Count of Booking_ID]",$A$460)</f>
        <v>36238</v>
      </c>
    </row>
    <row r="469" spans="1:5" x14ac:dyDescent="0.3">
      <c r="A469" s="3" t="s">
        <v>36</v>
      </c>
      <c r="B469" t="s">
        <v>74</v>
      </c>
      <c r="D469" s="3" t="s">
        <v>36</v>
      </c>
      <c r="E469" t="s">
        <v>106</v>
      </c>
    </row>
    <row r="470" spans="1:5" x14ac:dyDescent="0.3">
      <c r="A470" s="4" t="s">
        <v>80</v>
      </c>
      <c r="B470" s="14">
        <v>3.1421282051282051</v>
      </c>
      <c r="D470" s="4" t="s">
        <v>83</v>
      </c>
      <c r="E470" s="11">
        <v>4.0958868672932658E-3</v>
      </c>
    </row>
    <row r="471" spans="1:5" x14ac:dyDescent="0.3">
      <c r="A471" s="4" t="s">
        <v>81</v>
      </c>
      <c r="B471" s="14">
        <v>82.940318249627055</v>
      </c>
      <c r="D471" s="4" t="s">
        <v>82</v>
      </c>
      <c r="E471" s="11">
        <v>8.5567598402738164E-3</v>
      </c>
    </row>
    <row r="472" spans="1:5" x14ac:dyDescent="0.3">
      <c r="A472" s="4" t="s">
        <v>82</v>
      </c>
      <c r="B472" s="14">
        <v>91.642252329340181</v>
      </c>
      <c r="D472" s="4" t="s">
        <v>79</v>
      </c>
      <c r="E472" s="11">
        <v>0.128</v>
      </c>
    </row>
    <row r="473" spans="1:5" x14ac:dyDescent="0.3">
      <c r="A473" s="4" t="s">
        <v>79</v>
      </c>
      <c r="B473" s="14">
        <v>100.70399999999999</v>
      </c>
      <c r="D473" s="4" t="s">
        <v>81</v>
      </c>
      <c r="E473" s="11">
        <v>0.29786176031824962</v>
      </c>
    </row>
    <row r="474" spans="1:5" x14ac:dyDescent="0.3">
      <c r="A474" s="4" t="s">
        <v>83</v>
      </c>
      <c r="B474" s="14">
        <v>112.26436923342243</v>
      </c>
      <c r="D474" s="4" t="s">
        <v>80</v>
      </c>
      <c r="E474" s="11">
        <v>0.32307692307692309</v>
      </c>
    </row>
    <row r="475" spans="1:5" x14ac:dyDescent="0.3">
      <c r="A475" s="4" t="s">
        <v>39</v>
      </c>
      <c r="B475" s="14">
        <v>103.43725923064187</v>
      </c>
      <c r="D475" s="4" t="s">
        <v>39</v>
      </c>
      <c r="E475" s="11">
        <v>2.5553286605221038E-2</v>
      </c>
    </row>
    <row r="477" spans="1:5" x14ac:dyDescent="0.3">
      <c r="E477" t="str">
        <f>COUNTA(D470:D474) &amp; " Channels"</f>
        <v>5 Channels</v>
      </c>
    </row>
    <row r="480" spans="1:5" ht="21" x14ac:dyDescent="0.4">
      <c r="A480" s="1" t="s">
        <v>14</v>
      </c>
      <c r="B480" s="2"/>
    </row>
    <row r="484" spans="1:7" x14ac:dyDescent="0.3">
      <c r="A484" s="3" t="s">
        <v>36</v>
      </c>
      <c r="B484" t="s">
        <v>84</v>
      </c>
      <c r="C484" t="s">
        <v>89</v>
      </c>
      <c r="E484" s="3" t="s">
        <v>36</v>
      </c>
      <c r="F484" t="s">
        <v>84</v>
      </c>
      <c r="G484" t="s">
        <v>89</v>
      </c>
    </row>
    <row r="485" spans="1:7" x14ac:dyDescent="0.3">
      <c r="A485" s="4" t="s">
        <v>51</v>
      </c>
      <c r="B485" s="14">
        <v>1014</v>
      </c>
      <c r="C485" s="7">
        <v>2.3668639053254437E-2</v>
      </c>
      <c r="E485" s="4" t="s">
        <v>111</v>
      </c>
      <c r="F485" s="14">
        <v>12908</v>
      </c>
      <c r="G485" s="7">
        <v>0.33258444375581037</v>
      </c>
    </row>
    <row r="486" spans="1:7" x14ac:dyDescent="0.3">
      <c r="A486" s="4" t="s">
        <v>52</v>
      </c>
      <c r="B486" s="14">
        <v>1667</v>
      </c>
      <c r="C486" s="7">
        <v>0.25374925014997002</v>
      </c>
      <c r="E486" s="4" t="s">
        <v>113</v>
      </c>
      <c r="F486" s="14">
        <v>9936</v>
      </c>
      <c r="G486" s="7">
        <v>0.41193639291465378</v>
      </c>
    </row>
    <row r="487" spans="1:7" x14ac:dyDescent="0.3">
      <c r="A487" s="4" t="s">
        <v>53</v>
      </c>
      <c r="B487" s="14">
        <v>2358</v>
      </c>
      <c r="C487" s="7">
        <v>0.29686174724342662</v>
      </c>
      <c r="E487" s="4" t="s">
        <v>112</v>
      </c>
      <c r="F487" s="14">
        <v>7692</v>
      </c>
      <c r="G487" s="7">
        <v>0.34360374414976597</v>
      </c>
    </row>
    <row r="488" spans="1:7" x14ac:dyDescent="0.3">
      <c r="A488" s="4" t="s">
        <v>54</v>
      </c>
      <c r="B488" s="14">
        <v>2736</v>
      </c>
      <c r="C488" s="7">
        <v>0.36366959064327486</v>
      </c>
      <c r="E488" s="4" t="s">
        <v>114</v>
      </c>
      <c r="F488" s="14">
        <v>5702</v>
      </c>
      <c r="G488" s="7">
        <v>0.14889512451771308</v>
      </c>
    </row>
    <row r="489" spans="1:7" x14ac:dyDescent="0.3">
      <c r="A489" s="4" t="s">
        <v>55</v>
      </c>
      <c r="B489" s="14">
        <v>2598</v>
      </c>
      <c r="C489" s="7">
        <v>0.36489607390300233</v>
      </c>
      <c r="E489" s="4" t="s">
        <v>39</v>
      </c>
      <c r="F489" s="14">
        <v>36238</v>
      </c>
      <c r="G489" s="7">
        <v>0.32777747116286771</v>
      </c>
    </row>
    <row r="490" spans="1:7" x14ac:dyDescent="0.3">
      <c r="A490" s="4" t="s">
        <v>56</v>
      </c>
      <c r="B490" s="14">
        <v>3203</v>
      </c>
      <c r="C490" s="7">
        <v>0.40305963159537933</v>
      </c>
    </row>
    <row r="491" spans="1:7" x14ac:dyDescent="0.3">
      <c r="A491" s="4" t="s">
        <v>57</v>
      </c>
      <c r="B491" s="14">
        <v>2920</v>
      </c>
      <c r="C491" s="7">
        <v>0.45</v>
      </c>
    </row>
    <row r="492" spans="1:7" x14ac:dyDescent="0.3">
      <c r="A492" s="4" t="s">
        <v>58</v>
      </c>
      <c r="B492" s="14">
        <v>3813</v>
      </c>
      <c r="C492" s="7">
        <v>0.3902439024390244</v>
      </c>
    </row>
    <row r="493" spans="1:7" x14ac:dyDescent="0.3">
      <c r="A493" s="4" t="s">
        <v>59</v>
      </c>
      <c r="B493" s="14">
        <v>4611</v>
      </c>
      <c r="C493" s="7">
        <v>0.33355020602906094</v>
      </c>
      <c r="E493" t="s">
        <v>96</v>
      </c>
      <c r="F493" t="s">
        <v>95</v>
      </c>
    </row>
    <row r="494" spans="1:7" x14ac:dyDescent="0.3">
      <c r="A494" s="4" t="s">
        <v>60</v>
      </c>
      <c r="B494" s="14">
        <v>5317</v>
      </c>
      <c r="C494" s="7">
        <v>0.35358284747037805</v>
      </c>
      <c r="E494" s="14">
        <v>29370</v>
      </c>
      <c r="F494" s="14">
        <v>79876</v>
      </c>
    </row>
    <row r="495" spans="1:7" x14ac:dyDescent="0.3">
      <c r="A495" s="4" t="s">
        <v>61</v>
      </c>
      <c r="B495" s="14">
        <v>2980</v>
      </c>
      <c r="C495" s="7">
        <v>0.2936241610738255</v>
      </c>
      <c r="E495" t="s">
        <v>115</v>
      </c>
      <c r="F495" t="s">
        <v>116</v>
      </c>
    </row>
    <row r="496" spans="1:7" x14ac:dyDescent="0.3">
      <c r="A496" s="4" t="s">
        <v>62</v>
      </c>
      <c r="B496" s="14">
        <v>3021</v>
      </c>
      <c r="C496" s="7">
        <v>0.13306852035749753</v>
      </c>
      <c r="E496" s="16">
        <f>GETPIVOTDATA("[Measures].[Sum of Weekend_nights]",$E$493)</f>
        <v>29370</v>
      </c>
      <c r="F496" s="16">
        <f>GETPIVOTDATA("[Measures].[Sum of Week_nights]",$E$493)</f>
        <v>79876</v>
      </c>
    </row>
    <row r="497" spans="1:6" x14ac:dyDescent="0.3">
      <c r="A497" s="4" t="s">
        <v>39</v>
      </c>
      <c r="B497" s="14">
        <v>36238</v>
      </c>
      <c r="C497" s="7">
        <v>0.32777747116286771</v>
      </c>
    </row>
    <row r="501" spans="1:6" x14ac:dyDescent="0.3">
      <c r="E501" s="3" t="s">
        <v>36</v>
      </c>
      <c r="F501" t="s">
        <v>117</v>
      </c>
    </row>
    <row r="502" spans="1:6" x14ac:dyDescent="0.3">
      <c r="A502" s="3" t="s">
        <v>36</v>
      </c>
      <c r="B502" t="s">
        <v>84</v>
      </c>
      <c r="E502" s="4" t="s">
        <v>111</v>
      </c>
      <c r="F502" s="14">
        <v>8823</v>
      </c>
    </row>
    <row r="503" spans="1:6" x14ac:dyDescent="0.3">
      <c r="A503" s="4" t="s">
        <v>109</v>
      </c>
      <c r="B503" s="14">
        <v>6514</v>
      </c>
      <c r="E503" s="4" t="s">
        <v>112</v>
      </c>
      <c r="F503" s="14">
        <v>3994</v>
      </c>
    </row>
    <row r="504" spans="1:6" x14ac:dyDescent="0.3">
      <c r="A504" s="4" t="s">
        <v>110</v>
      </c>
      <c r="B504" s="14">
        <v>29724</v>
      </c>
      <c r="E504" s="4" t="s">
        <v>113</v>
      </c>
      <c r="F504" s="14">
        <v>6293</v>
      </c>
    </row>
    <row r="505" spans="1:6" x14ac:dyDescent="0.3">
      <c r="A505" s="4" t="s">
        <v>39</v>
      </c>
      <c r="B505" s="14">
        <v>36238</v>
      </c>
      <c r="C505" s="16">
        <f>GETPIVOTDATA("[Measures].[Count of Booking_ID]",$A$502)</f>
        <v>36238</v>
      </c>
      <c r="E505" s="4" t="s">
        <v>114</v>
      </c>
      <c r="F505" s="14">
        <v>3356</v>
      </c>
    </row>
    <row r="506" spans="1:6" x14ac:dyDescent="0.3">
      <c r="E506" s="4" t="s">
        <v>39</v>
      </c>
      <c r="F506" s="14">
        <v>22466</v>
      </c>
    </row>
    <row r="508" spans="1:6" x14ac:dyDescent="0.3">
      <c r="A508" s="3" t="s">
        <v>36</v>
      </c>
      <c r="B508" t="s">
        <v>40</v>
      </c>
      <c r="C508" t="s">
        <v>104</v>
      </c>
    </row>
    <row r="509" spans="1:6" x14ac:dyDescent="0.3">
      <c r="A509" s="4" t="s">
        <v>51</v>
      </c>
      <c r="B509" s="14">
        <v>210983.49</v>
      </c>
      <c r="C509" s="14">
        <v>34.898422090729781</v>
      </c>
    </row>
    <row r="510" spans="1:6" x14ac:dyDescent="0.3">
      <c r="A510" s="4" t="s">
        <v>52</v>
      </c>
      <c r="B510" s="14">
        <v>390139.96</v>
      </c>
      <c r="C510" s="14">
        <v>31.040791841631673</v>
      </c>
    </row>
    <row r="511" spans="1:6" x14ac:dyDescent="0.3">
      <c r="A511" s="4" t="s">
        <v>53</v>
      </c>
      <c r="B511" s="14">
        <v>684619.91</v>
      </c>
      <c r="C511" s="14">
        <v>47.139525021204413</v>
      </c>
      <c r="E511" t="s">
        <v>118</v>
      </c>
    </row>
    <row r="512" spans="1:6" x14ac:dyDescent="0.3">
      <c r="A512" s="4" t="s">
        <v>54</v>
      </c>
      <c r="B512" s="14">
        <v>835756.94</v>
      </c>
      <c r="C512" s="14">
        <v>74.252558479532169</v>
      </c>
      <c r="E512" s="14">
        <v>70683</v>
      </c>
    </row>
    <row r="513" spans="1:3" x14ac:dyDescent="0.3">
      <c r="A513" s="4" t="s">
        <v>55</v>
      </c>
      <c r="B513" s="14">
        <v>874478.35</v>
      </c>
      <c r="C513" s="14">
        <v>84.639337952270978</v>
      </c>
    </row>
    <row r="514" spans="1:3" x14ac:dyDescent="0.3">
      <c r="A514" s="4" t="s">
        <v>56</v>
      </c>
      <c r="B514" s="14">
        <v>990302.42</v>
      </c>
      <c r="C514" s="14">
        <v>100.41554792382142</v>
      </c>
    </row>
    <row r="515" spans="1:3" x14ac:dyDescent="0.3">
      <c r="A515" s="4" t="s">
        <v>57</v>
      </c>
      <c r="B515" s="14">
        <v>1073278.25</v>
      </c>
      <c r="C515" s="14">
        <v>116.27226027397261</v>
      </c>
    </row>
    <row r="516" spans="1:3" x14ac:dyDescent="0.3">
      <c r="A516" s="4" t="s">
        <v>58</v>
      </c>
      <c r="B516" s="14">
        <v>1383366.55</v>
      </c>
      <c r="C516" s="14">
        <v>96.131392604248617</v>
      </c>
    </row>
    <row r="517" spans="1:3" x14ac:dyDescent="0.3">
      <c r="A517" s="4" t="s">
        <v>59</v>
      </c>
      <c r="B517" s="14">
        <v>1557440.04</v>
      </c>
      <c r="C517" s="14">
        <v>96.953372370418563</v>
      </c>
    </row>
    <row r="518" spans="1:3" x14ac:dyDescent="0.3">
      <c r="A518" s="4" t="s">
        <v>60</v>
      </c>
      <c r="B518" s="14">
        <v>1605314.14</v>
      </c>
      <c r="C518" s="14">
        <v>103.72823020500282</v>
      </c>
    </row>
    <row r="519" spans="1:3" x14ac:dyDescent="0.3">
      <c r="A519" s="4" t="s">
        <v>61</v>
      </c>
      <c r="B519" s="14">
        <v>828055.15</v>
      </c>
      <c r="C519" s="14">
        <v>71.993288590604024</v>
      </c>
    </row>
    <row r="520" spans="1:3" x14ac:dyDescent="0.3">
      <c r="A520" s="4" t="s">
        <v>62</v>
      </c>
      <c r="B520" s="14">
        <v>902368.43</v>
      </c>
      <c r="C520" s="14">
        <v>75.489241972856675</v>
      </c>
    </row>
    <row r="521" spans="1:3" x14ac:dyDescent="0.3">
      <c r="A521" s="4" t="s">
        <v>39</v>
      </c>
      <c r="B521" s="14">
        <v>11336103.630000001</v>
      </c>
      <c r="C521" s="14">
        <v>85.27507036812186</v>
      </c>
    </row>
  </sheetData>
  <mergeCells count="2">
    <mergeCell ref="A1:B1"/>
    <mergeCell ref="A35:B35"/>
  </mergeCells>
  <pageMargins left="0.7" right="0.7" top="0.75" bottom="0.75" header="0.3" footer="0.3"/>
  <pageSetup orientation="portrait" r:id="rId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0733-72EC-406A-851C-E4B9A867B439}">
  <dimension ref="V7"/>
  <sheetViews>
    <sheetView showGridLines="0" topLeftCell="A4" zoomScale="70" zoomScaleNormal="70" workbookViewId="0">
      <selection activeCell="E42" sqref="E42"/>
    </sheetView>
  </sheetViews>
  <sheetFormatPr defaultRowHeight="14.4" x14ac:dyDescent="0.3"/>
  <sheetData>
    <row r="7" spans="22:22" x14ac:dyDescent="0.3">
      <c r="V7"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B2D75-E54A-4B5F-865C-B206414C8316}">
  <dimension ref="V7"/>
  <sheetViews>
    <sheetView showGridLines="0" zoomScale="75" zoomScaleNormal="107" workbookViewId="0"/>
  </sheetViews>
  <sheetFormatPr defaultRowHeight="14.4" x14ac:dyDescent="0.3"/>
  <sheetData>
    <row r="7" spans="22:22" x14ac:dyDescent="0.3">
      <c r="V7"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AF7-BD23-40A3-9540-5C2785649797}">
  <dimension ref="V7"/>
  <sheetViews>
    <sheetView showGridLines="0" topLeftCell="B5" zoomScale="73" zoomScaleNormal="85" workbookViewId="0"/>
  </sheetViews>
  <sheetFormatPr defaultRowHeight="14.4" x14ac:dyDescent="0.3"/>
  <sheetData>
    <row r="7" spans="22:22" x14ac:dyDescent="0.3">
      <c r="V7"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688F-23CC-4EC4-854E-A2851AD4129E}">
  <dimension ref="V7"/>
  <sheetViews>
    <sheetView showGridLines="0" zoomScale="91" zoomScaleNormal="91" workbookViewId="0"/>
  </sheetViews>
  <sheetFormatPr defaultRowHeight="14.4" x14ac:dyDescent="0.3"/>
  <sheetData>
    <row r="7" spans="22:22" x14ac:dyDescent="0.3">
      <c r="V7"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BBA93-E04B-4072-B359-F5BDB9B00187}">
  <dimension ref="V7"/>
  <sheetViews>
    <sheetView showGridLines="0" zoomScale="74" zoomScaleNormal="85" workbookViewId="0"/>
  </sheetViews>
  <sheetFormatPr defaultRowHeight="14.4" x14ac:dyDescent="0.3"/>
  <sheetData>
    <row r="7" spans="22:22" x14ac:dyDescent="0.3">
      <c r="V7"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2148-BD9B-4519-AD8A-61EDE670A61C}">
  <dimension ref="A1"/>
  <sheetViews>
    <sheetView showGridLines="0" topLeftCell="A16" workbookViewId="0">
      <selection activeCell="E5" sqref="E5"/>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Props1.xml><?xml version="1.0" encoding="utf-8"?>
<ds:datastoreItem xmlns:ds="http://schemas.openxmlformats.org/officeDocument/2006/customXml" ds:itemID="{6BEF2315-6813-43E1-8B96-341EE0DEC8E1}">
  <ds:schemaRefs>
    <ds:schemaRef ds:uri="http://schemas.microsoft.com/DataMashup"/>
  </ds:schemaRefs>
</ds:datastoreItem>
</file>

<file path=customXml/itemProps2.xml><?xml version="1.0" encoding="utf-8"?>
<ds:datastoreItem xmlns:ds="http://schemas.openxmlformats.org/officeDocument/2006/customXml" ds:itemID="{BBE5BDC0-1AF5-415A-A851-40F59142D75E}">
  <ds:schemaRefs/>
</ds:datastoreItem>
</file>

<file path=customXml/itemProps3.xml><?xml version="1.0" encoding="utf-8"?>
<ds:datastoreItem xmlns:ds="http://schemas.openxmlformats.org/officeDocument/2006/customXml" ds:itemID="{D08D62B7-4E41-4C87-B473-81F5603D1F31}">
  <ds:schemaRefs/>
</ds:datastoreItem>
</file>

<file path=customXml/itemProps4.xml><?xml version="1.0" encoding="utf-8"?>
<ds:datastoreItem xmlns:ds="http://schemas.openxmlformats.org/officeDocument/2006/customXml" ds:itemID="{6581F623-DB87-4160-9887-4E945172689D}">
  <ds:schemaRefs/>
</ds:datastoreItem>
</file>

<file path=customXml/itemProps5.xml><?xml version="1.0" encoding="utf-8"?>
<ds:datastoreItem xmlns:ds="http://schemas.openxmlformats.org/officeDocument/2006/customXml" ds:itemID="{9FE93C8C-95E9-4688-ABCC-E3AF586DFB75}">
  <ds:schemaRefs/>
</ds:datastoreItem>
</file>

<file path=customXml/itemProps6.xml><?xml version="1.0" encoding="utf-8"?>
<ds:datastoreItem xmlns:ds="http://schemas.openxmlformats.org/officeDocument/2006/customXml" ds:itemID="{5D9AAE3C-4592-40F3-81E7-7967B2DEBBE3}">
  <ds:schemaRefs/>
</ds:datastoreItem>
</file>

<file path=customXml/itemProps7.xml><?xml version="1.0" encoding="utf-8"?>
<ds:datastoreItem xmlns:ds="http://schemas.openxmlformats.org/officeDocument/2006/customXml" ds:itemID="{9F0F6EDD-3ADE-43D6-8081-2BF4D11182D3}">
  <ds:schemaRefs/>
</ds:datastoreItem>
</file>

<file path=customXml/itemProps8.xml><?xml version="1.0" encoding="utf-8"?>
<ds:datastoreItem xmlns:ds="http://schemas.openxmlformats.org/officeDocument/2006/customXml" ds:itemID="{7EF00573-F012-4063-82C1-00F452BE3C17}">
  <ds:schemaRefs/>
</ds:datastoreItem>
</file>

<file path=customXml/itemProps9.xml><?xml version="1.0" encoding="utf-8"?>
<ds:datastoreItem xmlns:ds="http://schemas.openxmlformats.org/officeDocument/2006/customXml" ds:itemID="{58F44DEF-E515-4FF7-B2ED-120672240BBB}">
  <ds:schemaRefs/>
</ds:datastoreItem>
</file>

<file path=customXml/itemProps10.xml><?xml version="1.0" encoding="utf-8"?>
<ds:datastoreItem xmlns:ds="http://schemas.openxmlformats.org/officeDocument/2006/customXml" ds:itemID="{7FC80D9F-5B6F-4D94-B953-5A4BAC58DF2B}">
  <ds:schemaRefs/>
</ds:datastoreItem>
</file>

<file path=customXml/itemProps11.xml><?xml version="1.0" encoding="utf-8"?>
<ds:datastoreItem xmlns:ds="http://schemas.openxmlformats.org/officeDocument/2006/customXml" ds:itemID="{420CFE13-4385-42CA-96FF-A0B6DDC4579D}">
  <ds:schemaRefs/>
</ds:datastoreItem>
</file>

<file path=customXml/itemProps12.xml><?xml version="1.0" encoding="utf-8"?>
<ds:datastoreItem xmlns:ds="http://schemas.openxmlformats.org/officeDocument/2006/customXml" ds:itemID="{08880225-4352-40F8-B04D-02E2E7A0ED06}">
  <ds:schemaRefs/>
</ds:datastoreItem>
</file>

<file path=customXml/itemProps13.xml><?xml version="1.0" encoding="utf-8"?>
<ds:datastoreItem xmlns:ds="http://schemas.openxmlformats.org/officeDocument/2006/customXml" ds:itemID="{AD95646D-2C3D-4CD2-B77C-A3A346084B41}">
  <ds:schemaRefs/>
</ds:datastoreItem>
</file>

<file path=customXml/itemProps14.xml><?xml version="1.0" encoding="utf-8"?>
<ds:datastoreItem xmlns:ds="http://schemas.openxmlformats.org/officeDocument/2006/customXml" ds:itemID="{37782E0B-2AA0-414E-9594-AF52315E3FF5}">
  <ds:schemaRefs/>
</ds:datastoreItem>
</file>

<file path=customXml/itemProps15.xml><?xml version="1.0" encoding="utf-8"?>
<ds:datastoreItem xmlns:ds="http://schemas.openxmlformats.org/officeDocument/2006/customXml" ds:itemID="{3D0CAED8-5FCD-455C-9768-55E27413E991}">
  <ds:schemaRefs/>
</ds:datastoreItem>
</file>

<file path=customXml/itemProps16.xml><?xml version="1.0" encoding="utf-8"?>
<ds:datastoreItem xmlns:ds="http://schemas.openxmlformats.org/officeDocument/2006/customXml" ds:itemID="{EE707C53-E4C6-4139-8796-F312768FD7BA}">
  <ds:schemaRefs/>
</ds:datastoreItem>
</file>

<file path=customXml/itemProps17.xml><?xml version="1.0" encoding="utf-8"?>
<ds:datastoreItem xmlns:ds="http://schemas.openxmlformats.org/officeDocument/2006/customXml" ds:itemID="{4BCFE46A-5152-4412-9661-721F4CD8368B}">
  <ds:schemaRefs/>
</ds:datastoreItem>
</file>

<file path=customXml/itemProps18.xml><?xml version="1.0" encoding="utf-8"?>
<ds:datastoreItem xmlns:ds="http://schemas.openxmlformats.org/officeDocument/2006/customXml" ds:itemID="{6F1264AB-784F-4EB4-AF9A-A55117A9F562}">
  <ds:schemaRefs/>
</ds:datastoreItem>
</file>

<file path=customXml/itemProps19.xml><?xml version="1.0" encoding="utf-8"?>
<ds:datastoreItem xmlns:ds="http://schemas.openxmlformats.org/officeDocument/2006/customXml" ds:itemID="{E2608AF2-33F7-4962-9D2D-D0CF99E4BC5F}">
  <ds:schemaRefs/>
</ds:datastoreItem>
</file>

<file path=customXml/itemProps20.xml><?xml version="1.0" encoding="utf-8"?>
<ds:datastoreItem xmlns:ds="http://schemas.openxmlformats.org/officeDocument/2006/customXml" ds:itemID="{C3DDACAA-12FD-4D8D-AD36-43EB2D3659F5}">
  <ds:schemaRefs/>
</ds:datastoreItem>
</file>

<file path=customXml/itemProps21.xml><?xml version="1.0" encoding="utf-8"?>
<ds:datastoreItem xmlns:ds="http://schemas.openxmlformats.org/officeDocument/2006/customXml" ds:itemID="{AD6DD2BB-9CF4-48E3-B5B0-D967F6E0CE9A}">
  <ds:schemaRefs/>
</ds:datastoreItem>
</file>

<file path=customXml/itemProps22.xml><?xml version="1.0" encoding="utf-8"?>
<ds:datastoreItem xmlns:ds="http://schemas.openxmlformats.org/officeDocument/2006/customXml" ds:itemID="{64333A4F-5E55-46F3-AF2D-9D6DE4B4FA4B}">
  <ds:schemaRefs/>
</ds:datastoreItem>
</file>

<file path=customXml/itemProps23.xml><?xml version="1.0" encoding="utf-8"?>
<ds:datastoreItem xmlns:ds="http://schemas.openxmlformats.org/officeDocument/2006/customXml" ds:itemID="{150070CC-EB01-443F-8422-B2182F2B6683}">
  <ds:schemaRefs/>
</ds:datastoreItem>
</file>

<file path=customXml/itemProps24.xml><?xml version="1.0" encoding="utf-8"?>
<ds:datastoreItem xmlns:ds="http://schemas.openxmlformats.org/officeDocument/2006/customXml" ds:itemID="{480D1377-E292-4238-B14A-4A924054FBE3}">
  <ds:schemaRefs>
    <ds:schemaRef ds:uri="http://www.w3.org/2001/XMLSchema"/>
    <ds:schemaRef ds:uri="http://microsoft.data.visualization.engine.tours/1.0"/>
  </ds:schemaRefs>
</ds:datastoreItem>
</file>

<file path=customXml/itemProps25.xml><?xml version="1.0" encoding="utf-8"?>
<ds:datastoreItem xmlns:ds="http://schemas.openxmlformats.org/officeDocument/2006/customXml" ds:itemID="{3CBC3869-C559-4853-8039-F10E7268F16D}">
  <ds:schemaRefs/>
</ds:datastoreItem>
</file>

<file path=customXml/itemProps26.xml><?xml version="1.0" encoding="utf-8"?>
<ds:datastoreItem xmlns:ds="http://schemas.openxmlformats.org/officeDocument/2006/customXml" ds:itemID="{152E9B8B-66DE-43D9-91A2-D572BD8C2FFB}">
  <ds:schemaRefs/>
</ds:datastoreItem>
</file>

<file path=customXml/itemProps27.xml><?xml version="1.0" encoding="utf-8"?>
<ds:datastoreItem xmlns:ds="http://schemas.openxmlformats.org/officeDocument/2006/customXml" ds:itemID="{72A29524-F6AF-4599-A370-F2C361FB80B6}">
  <ds:schemaRefs/>
</ds:datastoreItem>
</file>

<file path=customXml/itemProps28.xml><?xml version="1.0" encoding="utf-8"?>
<ds:datastoreItem xmlns:ds="http://schemas.openxmlformats.org/officeDocument/2006/customXml" ds:itemID="{5E222709-8893-4857-9F12-3139AFE4887A}">
  <ds:schemaRefs/>
</ds:datastoreItem>
</file>

<file path=customXml/itemProps29.xml><?xml version="1.0" encoding="utf-8"?>
<ds:datastoreItem xmlns:ds="http://schemas.openxmlformats.org/officeDocument/2006/customXml" ds:itemID="{21406218-A3FB-4118-A1BD-119A21549D8D}">
  <ds:schemaRefs>
    <ds:schemaRef ds:uri="http://www.w3.org/2001/XMLSchema"/>
    <ds:schemaRef ds:uri="http://microsoft.data.visualization.Client.Excel/1.0"/>
  </ds:schemaRefs>
</ds:datastoreItem>
</file>

<file path=customXml/itemProps30.xml><?xml version="1.0" encoding="utf-8"?>
<ds:datastoreItem xmlns:ds="http://schemas.openxmlformats.org/officeDocument/2006/customXml" ds:itemID="{395955D3-B042-4E83-BA38-54C631593BD9}">
  <ds:schemaRefs/>
</ds:datastoreItem>
</file>

<file path=customXml/itemProps31.xml><?xml version="1.0" encoding="utf-8"?>
<ds:datastoreItem xmlns:ds="http://schemas.openxmlformats.org/officeDocument/2006/customXml" ds:itemID="{5633CE0C-E3B5-40CB-83F7-708B1660F26C}">
  <ds:schemaRefs/>
</ds:datastoreItem>
</file>

<file path=customXml/itemProps32.xml><?xml version="1.0" encoding="utf-8"?>
<ds:datastoreItem xmlns:ds="http://schemas.openxmlformats.org/officeDocument/2006/customXml" ds:itemID="{CC2B1B14-A5CC-4ED4-A3F7-FBB9AA9DB700}">
  <ds:schemaRefs/>
</ds:datastoreItem>
</file>

<file path=customXml/itemProps33.xml><?xml version="1.0" encoding="utf-8"?>
<ds:datastoreItem xmlns:ds="http://schemas.openxmlformats.org/officeDocument/2006/customXml" ds:itemID="{32DB956F-1149-4B5F-9AC5-7CF3B5BC9148}">
  <ds:schemaRefs/>
</ds:datastoreItem>
</file>

<file path=customXml/itemProps34.xml><?xml version="1.0" encoding="utf-8"?>
<ds:datastoreItem xmlns:ds="http://schemas.openxmlformats.org/officeDocument/2006/customXml" ds:itemID="{C063115D-A1C6-4C98-886E-CBB0A1FABEA7}">
  <ds:schemaRefs/>
</ds:datastoreItem>
</file>

<file path=customXml/itemProps35.xml><?xml version="1.0" encoding="utf-8"?>
<ds:datastoreItem xmlns:ds="http://schemas.openxmlformats.org/officeDocument/2006/customXml" ds:itemID="{2C8E4E80-FA90-48FA-8D10-A3C285939902}">
  <ds:schemaRefs/>
</ds:datastoreItem>
</file>

<file path=customXml/itemProps36.xml><?xml version="1.0" encoding="utf-8"?>
<ds:datastoreItem xmlns:ds="http://schemas.openxmlformats.org/officeDocument/2006/customXml" ds:itemID="{082A72F1-A367-40CD-B656-043AD09658DF}">
  <ds:schemaRefs/>
</ds:datastoreItem>
</file>

<file path=customXml/itemProps37.xml><?xml version="1.0" encoding="utf-8"?>
<ds:datastoreItem xmlns:ds="http://schemas.openxmlformats.org/officeDocument/2006/customXml" ds:itemID="{1F4B94F5-551C-4037-ADC6-0AC64080D535}">
  <ds:schemaRefs/>
</ds:datastoreItem>
</file>

<file path=customXml/itemProps38.xml><?xml version="1.0" encoding="utf-8"?>
<ds:datastoreItem xmlns:ds="http://schemas.openxmlformats.org/officeDocument/2006/customXml" ds:itemID="{592F0790-BA90-4D78-845C-3CFE67DA33FF}">
  <ds:schemaRefs/>
</ds:datastoreItem>
</file>

<file path=customXml/itemProps39.xml><?xml version="1.0" encoding="utf-8"?>
<ds:datastoreItem xmlns:ds="http://schemas.openxmlformats.org/officeDocument/2006/customXml" ds:itemID="{69D861D5-4A2C-4397-9725-D29E4D470B46}">
  <ds:schemaRefs/>
</ds:datastoreItem>
</file>

<file path=customXml/itemProps40.xml><?xml version="1.0" encoding="utf-8"?>
<ds:datastoreItem xmlns:ds="http://schemas.openxmlformats.org/officeDocument/2006/customXml" ds:itemID="{A1C2AB3F-AA56-4037-BE87-872DFD289667}">
  <ds:schemaRefs/>
</ds:datastoreItem>
</file>

<file path=customXml/itemProps41.xml><?xml version="1.0" encoding="utf-8"?>
<ds:datastoreItem xmlns:ds="http://schemas.openxmlformats.org/officeDocument/2006/customXml" ds:itemID="{D720ECF0-1506-40F3-83BC-B19BF6EA62AB}">
  <ds:schemaRefs/>
</ds:datastoreItem>
</file>

<file path=customXml/itemProps42.xml><?xml version="1.0" encoding="utf-8"?>
<ds:datastoreItem xmlns:ds="http://schemas.openxmlformats.org/officeDocument/2006/customXml" ds:itemID="{924AAEAC-4B4A-4251-ACBF-197C957EA291}">
  <ds:schemaRefs/>
</ds:datastoreItem>
</file>

<file path=customXml/itemProps43.xml><?xml version="1.0" encoding="utf-8"?>
<ds:datastoreItem xmlns:ds="http://schemas.openxmlformats.org/officeDocument/2006/customXml" ds:itemID="{AEDCA0DB-7A32-411E-A5A3-FD065BF7C1C3}">
  <ds:schemaRefs/>
</ds:datastoreItem>
</file>

<file path=customXml/itemProps44.xml><?xml version="1.0" encoding="utf-8"?>
<ds:datastoreItem xmlns:ds="http://schemas.openxmlformats.org/officeDocument/2006/customXml" ds:itemID="{6802942A-57B6-4B0E-9214-E41D0828730C}">
  <ds:schemaRefs/>
</ds:datastoreItem>
</file>

<file path=customXml/itemProps45.xml><?xml version="1.0" encoding="utf-8"?>
<ds:datastoreItem xmlns:ds="http://schemas.openxmlformats.org/officeDocument/2006/customXml" ds:itemID="{40058E00-3B01-4E7B-B829-9E92F446289A}">
  <ds:schemaRefs/>
</ds:datastoreItem>
</file>

<file path=customXml/itemProps46.xml><?xml version="1.0" encoding="utf-8"?>
<ds:datastoreItem xmlns:ds="http://schemas.openxmlformats.org/officeDocument/2006/customXml" ds:itemID="{7A82F635-19BE-4C76-B998-EE571B2BDAEA}">
  <ds:schemaRefs/>
</ds:datastoreItem>
</file>

<file path=customXml/itemProps47.xml><?xml version="1.0" encoding="utf-8"?>
<ds:datastoreItem xmlns:ds="http://schemas.openxmlformats.org/officeDocument/2006/customXml" ds:itemID="{D57A76B2-5774-462A-9E8D-36A175EADB33}">
  <ds:schemaRefs/>
</ds:datastoreItem>
</file>

<file path=customXml/itemProps48.xml><?xml version="1.0" encoding="utf-8"?>
<ds:datastoreItem xmlns:ds="http://schemas.openxmlformats.org/officeDocument/2006/customXml" ds:itemID="{E283E455-FFED-458A-906F-C73CE6C66EBC}">
  <ds:schemaRefs/>
</ds:datastoreItem>
</file>

<file path=customXml/itemProps49.xml><?xml version="1.0" encoding="utf-8"?>
<ds:datastoreItem xmlns:ds="http://schemas.openxmlformats.org/officeDocument/2006/customXml" ds:itemID="{7D04DB4F-C2B5-4D44-A2D1-8EA17EABFC37}">
  <ds:schemaRefs/>
</ds:datastoreItem>
</file>

<file path=customXml/itemProps50.xml><?xml version="1.0" encoding="utf-8"?>
<ds:datastoreItem xmlns:ds="http://schemas.openxmlformats.org/officeDocument/2006/customXml" ds:itemID="{A3350EA7-1360-49DB-911B-E6ABFA8A25C2}">
  <ds:schemaRefs/>
</ds:datastoreItem>
</file>

<file path=customXml/itemProps51.xml><?xml version="1.0" encoding="utf-8"?>
<ds:datastoreItem xmlns:ds="http://schemas.openxmlformats.org/officeDocument/2006/customXml" ds:itemID="{1170E26E-07DB-48F2-A482-6EDB2830BBEE}">
  <ds:schemaRefs/>
</ds:datastoreItem>
</file>

<file path=customXml/itemProps52.xml><?xml version="1.0" encoding="utf-8"?>
<ds:datastoreItem xmlns:ds="http://schemas.openxmlformats.org/officeDocument/2006/customXml" ds:itemID="{E5755EBC-C078-4F1B-9D7C-42AA9746E4F9}">
  <ds:schemaRefs/>
</ds:datastoreItem>
</file>

<file path=customXml/itemProps53.xml><?xml version="1.0" encoding="utf-8"?>
<ds:datastoreItem xmlns:ds="http://schemas.openxmlformats.org/officeDocument/2006/customXml" ds:itemID="{598474E3-8F7E-44C3-A4C6-A858FDA8960F}">
  <ds:schemaRefs/>
</ds:datastoreItem>
</file>

<file path=customXml/itemProps54.xml><?xml version="1.0" encoding="utf-8"?>
<ds:datastoreItem xmlns:ds="http://schemas.openxmlformats.org/officeDocument/2006/customXml" ds:itemID="{40ED1FF2-19FE-44FB-9827-6F75FDA7D8D7}">
  <ds:schemaRefs/>
</ds:datastoreItem>
</file>

<file path=customXml/itemProps55.xml><?xml version="1.0" encoding="utf-8"?>
<ds:datastoreItem xmlns:ds="http://schemas.openxmlformats.org/officeDocument/2006/customXml" ds:itemID="{D3AFCC3D-A2C6-40CA-AB32-793F3C78A3A2}">
  <ds:schemaRefs/>
</ds:datastoreItem>
</file>

<file path=customXml/itemProps56.xml><?xml version="1.0" encoding="utf-8"?>
<ds:datastoreItem xmlns:ds="http://schemas.openxmlformats.org/officeDocument/2006/customXml" ds:itemID="{D23A4C50-F171-49DB-ADB9-8FE65FF6DF99}">
  <ds:schemaRefs/>
</ds:datastoreItem>
</file>

<file path=customXml/itemProps57.xml><?xml version="1.0" encoding="utf-8"?>
<ds:datastoreItem xmlns:ds="http://schemas.openxmlformats.org/officeDocument/2006/customXml" ds:itemID="{C9FF0711-3A33-4DC8-ABF5-AC5034D67827}">
  <ds:schemaRefs/>
</ds:datastoreItem>
</file>

<file path=customXml/itemProps58.xml><?xml version="1.0" encoding="utf-8"?>
<ds:datastoreItem xmlns:ds="http://schemas.openxmlformats.org/officeDocument/2006/customXml" ds:itemID="{5813DC42-5BD2-48A1-B52B-3ACB1F65251E}">
  <ds:schemaRefs/>
</ds:datastoreItem>
</file>

<file path=customXml/itemProps59.xml><?xml version="1.0" encoding="utf-8"?>
<ds:datastoreItem xmlns:ds="http://schemas.openxmlformats.org/officeDocument/2006/customXml" ds:itemID="{49D2641B-516B-4361-8D41-BA8CB23FA81F}">
  <ds:schemaRefs/>
</ds:datastoreItem>
</file>

<file path=customXml/itemProps60.xml><?xml version="1.0" encoding="utf-8"?>
<ds:datastoreItem xmlns:ds="http://schemas.openxmlformats.org/officeDocument/2006/customXml" ds:itemID="{394CDC1E-2D31-4AEC-8222-405B2300B9D8}">
  <ds:schemaRefs/>
</ds:datastoreItem>
</file>

<file path=customXml/itemProps61.xml><?xml version="1.0" encoding="utf-8"?>
<ds:datastoreItem xmlns:ds="http://schemas.openxmlformats.org/officeDocument/2006/customXml" ds:itemID="{76F514B0-5DCF-4FA5-BBCC-1B445A6BA3D2}">
  <ds:schemaRefs/>
</ds:datastoreItem>
</file>

<file path=customXml/itemProps62.xml><?xml version="1.0" encoding="utf-8"?>
<ds:datastoreItem xmlns:ds="http://schemas.openxmlformats.org/officeDocument/2006/customXml" ds:itemID="{82788E36-1A27-4E24-BD24-BB0731F1F646}">
  <ds:schemaRefs/>
</ds:datastoreItem>
</file>

<file path=customXml/itemProps63.xml><?xml version="1.0" encoding="utf-8"?>
<ds:datastoreItem xmlns:ds="http://schemas.openxmlformats.org/officeDocument/2006/customXml" ds:itemID="{20B2EF8C-6CC9-4355-B2ED-2E8B30109FE8}">
  <ds:schemaRefs/>
</ds:datastoreItem>
</file>

<file path=customXml/itemProps64.xml><?xml version="1.0" encoding="utf-8"?>
<ds:datastoreItem xmlns:ds="http://schemas.openxmlformats.org/officeDocument/2006/customXml" ds:itemID="{C4804CA8-2F81-4EFC-87EA-CE903700D0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Business Qs</vt:lpstr>
      <vt:lpstr>Sheet2</vt:lpstr>
      <vt:lpstr>Revenue &amp; Pricing</vt:lpstr>
      <vt:lpstr>Cancellation </vt:lpstr>
      <vt:lpstr>Customer Behavior</vt:lpstr>
      <vt:lpstr>Channel Types</vt:lpstr>
      <vt:lpstr>Seasonality</vt:lpstr>
      <vt:lpstr>Trends &amp;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Sayed</dc:creator>
  <cp:lastModifiedBy>Mohamed Sayed</cp:lastModifiedBy>
  <dcterms:created xsi:type="dcterms:W3CDTF">2026-03-24T10:45:53Z</dcterms:created>
  <dcterms:modified xsi:type="dcterms:W3CDTF">2026-03-28T18:17:23Z</dcterms:modified>
</cp:coreProperties>
</file>