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415B5790-16FF-4C1A-852C-D853F02022BF}" xr6:coauthVersionLast="47" xr6:coauthVersionMax="47" xr10:uidLastSave="{00000000-0000-0000-0000-000000000000}"/>
  <bookViews>
    <workbookView xWindow="-120" yWindow="-120" windowWidth="29040" windowHeight="16440" activeTab="1" xr2:uid="{7BF50AED-044D-4458-9C4C-F28CCB8D73B0}"/>
  </bookViews>
  <sheets>
    <sheet name="Hoja1" sheetId="1" r:id="rId1"/>
    <sheet name="Hoja3" sheetId="3" r:id="rId2"/>
    <sheet name="Hoja2" sheetId="2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H6" i="3"/>
  <c r="K9" i="3"/>
  <c r="K5" i="3"/>
  <c r="K4" i="3"/>
  <c r="K2" i="3"/>
  <c r="F16" i="3"/>
  <c r="F14" i="3"/>
  <c r="F12" i="3"/>
  <c r="F10" i="3"/>
  <c r="F18" i="3" s="1"/>
  <c r="E12" i="2"/>
  <c r="E15" i="2"/>
  <c r="C21" i="1" l="1"/>
  <c r="C20" i="1"/>
  <c r="C19" i="1"/>
  <c r="C18" i="1"/>
  <c r="C17" i="1"/>
  <c r="E15" i="1"/>
  <c r="D15" i="1"/>
  <c r="C15" i="1"/>
  <c r="D4" i="1"/>
  <c r="K3" i="3"/>
  <c r="K12" i="3" s="1"/>
  <c r="N8" i="3" s="1"/>
</calcChain>
</file>

<file path=xl/sharedStrings.xml><?xml version="1.0" encoding="utf-8"?>
<sst xmlns="http://schemas.openxmlformats.org/spreadsheetml/2006/main" count="49" uniqueCount="46">
  <si>
    <t>fijo</t>
  </si>
  <si>
    <t>variable</t>
  </si>
  <si>
    <t>Q'</t>
  </si>
  <si>
    <t>UNIDADES</t>
  </si>
  <si>
    <t>B</t>
  </si>
  <si>
    <t>30*250</t>
  </si>
  <si>
    <t>PT</t>
  </si>
  <si>
    <t>PV</t>
  </si>
  <si>
    <t>VA</t>
  </si>
  <si>
    <t xml:space="preserve">VALOR </t>
  </si>
  <si>
    <t>DIAS</t>
  </si>
  <si>
    <t>INTERESES</t>
  </si>
  <si>
    <t>COMISION</t>
  </si>
  <si>
    <t>GASTOS</t>
  </si>
  <si>
    <t xml:space="preserve">EFECTIVO </t>
  </si>
  <si>
    <t>construcciones</t>
  </si>
  <si>
    <t>Maquinaria</t>
  </si>
  <si>
    <t>mobiliario</t>
  </si>
  <si>
    <t>Ordenadores</t>
  </si>
  <si>
    <t>Terrenos</t>
  </si>
  <si>
    <t>Material diverso para la venta(mercaderías)</t>
  </si>
  <si>
    <t>Utillaje</t>
  </si>
  <si>
    <t>Un coche</t>
  </si>
  <si>
    <t>Programas y aplicaciones informáticas</t>
  </si>
  <si>
    <t>Patentes y marcas</t>
  </si>
  <si>
    <t>ACTIVO NO CORRIENTE</t>
  </si>
  <si>
    <t>Ordenadores para la venta (mercaderías)</t>
  </si>
  <si>
    <t>EXISTENCIAS</t>
  </si>
  <si>
    <t>IVA SOPORTADO</t>
  </si>
  <si>
    <t>Dinero que le deben los clientes por material ya vendido</t>
  </si>
  <si>
    <t>REALIZABLE</t>
  </si>
  <si>
    <t>Dinero en la caja de la empresa para pequeños pagos</t>
  </si>
  <si>
    <t>Dinero en la cuenta bancaria</t>
  </si>
  <si>
    <t>DISPONIBLE</t>
  </si>
  <si>
    <t>ACTIVO CORRIENTE</t>
  </si>
  <si>
    <t>TOTAL</t>
  </si>
  <si>
    <t>PATRIMONIO NETO</t>
  </si>
  <si>
    <t>Una Hipoteca a 10 años</t>
  </si>
  <si>
    <t>PASIVO NO CORRIENTE</t>
  </si>
  <si>
    <t>Debe a la Seguridad Social</t>
  </si>
  <si>
    <t xml:space="preserve">Debe a su proveedor </t>
  </si>
  <si>
    <t>IVA REPERCUTIDO</t>
  </si>
  <si>
    <t>un préstamo a corto plazo con el banco</t>
  </si>
  <si>
    <t>PASIVO CORRIENTE</t>
  </si>
  <si>
    <t>TOTAL PASIVO Y NETO</t>
  </si>
  <si>
    <t>FONDO DE MANIOBRA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</si>
</sst>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8" formatCode="#,##0\ &quot;€&quot;"/>
    <numFmt numFmtId="169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0" fillId="0" borderId="0" xfId="0"/>
    <xf numFmtId="0" fontId="3" fillId="0" borderId="1" xfId="0" applyFont="1" applyBorder="1"/>
    <xf numFmtId="168" fontId="0" fillId="0" borderId="0" xfId="0" applyNumberFormat="1"/>
    <xf numFmtId="168" fontId="3" fillId="0" borderId="1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8" fontId="2" fillId="2" borderId="0" xfId="2" applyNumberFormat="1"/>
    <xf numFmtId="0" fontId="2" fillId="2" borderId="4" xfId="2" applyBorder="1" applyAlignment="1">
      <alignment horizontal="center" vertical="center" wrapText="1"/>
    </xf>
    <xf numFmtId="169" fontId="0" fillId="0" borderId="0" xfId="0" applyNumberFormat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0" fillId="0" borderId="0" xfId="0"/>
    <xf numFmtId="0" fontId="3" fillId="0" borderId="1" xfId="0" applyFont="1" applyBorder="1"/>
    <xf numFmtId="168" fontId="0" fillId="0" borderId="0" xfId="0" applyNumberFormat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/>
    <xf numFmtId="168" fontId="0" fillId="0" borderId="0" xfId="0" applyNumberFormat="1"/>
    <xf numFmtId="168" fontId="3" fillId="0" borderId="1" xfId="0" applyNumberFormat="1" applyFont="1" applyBorder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168" fontId="3" fillId="0" borderId="0" xfId="0" applyNumberFormat="1" applyFont="1" applyBorder="1"/>
  </cellXfs>
  <cellStyles count="3">
    <cellStyle name="Bueno" xfId="2" builtinId="26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55E3-ACC3-43EE-8066-AB73BD5AE507}">
  <dimension ref="B2:E24"/>
  <sheetViews>
    <sheetView topLeftCell="A7" zoomScale="205" zoomScaleNormal="205" workbookViewId="0">
      <selection activeCell="A20" sqref="A20"/>
    </sheetView>
  </sheetViews>
  <sheetFormatPr baseColWidth="10" defaultRowHeight="15" x14ac:dyDescent="0.25"/>
  <cols>
    <col min="5" max="5" width="11.85546875" bestFit="1" customWidth="1"/>
  </cols>
  <sheetData>
    <row r="2" spans="3:5" x14ac:dyDescent="0.25">
      <c r="C2" t="s">
        <v>0</v>
      </c>
      <c r="D2" t="s">
        <v>1</v>
      </c>
    </row>
    <row r="3" spans="3:5" x14ac:dyDescent="0.25">
      <c r="C3" s="1">
        <v>500</v>
      </c>
      <c r="D3" s="1"/>
    </row>
    <row r="4" spans="3:5" x14ac:dyDescent="0.25">
      <c r="C4" s="1"/>
      <c r="D4" s="1">
        <f>30*250</f>
        <v>7500</v>
      </c>
      <c r="E4" t="s">
        <v>5</v>
      </c>
    </row>
    <row r="5" spans="3:5" x14ac:dyDescent="0.25">
      <c r="C5" s="1">
        <v>250</v>
      </c>
      <c r="D5" s="1"/>
    </row>
    <row r="6" spans="3:5" x14ac:dyDescent="0.25">
      <c r="C6" s="1">
        <v>1000</v>
      </c>
      <c r="D6" s="1"/>
    </row>
    <row r="7" spans="3:5" x14ac:dyDescent="0.25">
      <c r="C7" s="1">
        <v>300</v>
      </c>
      <c r="D7" s="1"/>
    </row>
    <row r="8" spans="3:5" x14ac:dyDescent="0.25">
      <c r="C8" s="1">
        <v>250</v>
      </c>
      <c r="D8" s="1"/>
    </row>
    <row r="9" spans="3:5" x14ac:dyDescent="0.25">
      <c r="C9" s="1">
        <v>200</v>
      </c>
      <c r="D9" s="1"/>
    </row>
    <row r="10" spans="3:5" x14ac:dyDescent="0.25">
      <c r="C10" s="1">
        <v>50</v>
      </c>
      <c r="D10" s="1"/>
      <c r="E10" t="s">
        <v>8</v>
      </c>
    </row>
    <row r="11" spans="3:5" x14ac:dyDescent="0.25">
      <c r="C11" s="1">
        <v>100</v>
      </c>
      <c r="D11" s="1"/>
    </row>
    <row r="12" spans="3:5" x14ac:dyDescent="0.25">
      <c r="C12" s="1">
        <v>200</v>
      </c>
      <c r="D12" s="1"/>
    </row>
    <row r="13" spans="3:5" x14ac:dyDescent="0.25">
      <c r="C13" s="1">
        <v>50</v>
      </c>
      <c r="D13" s="1"/>
    </row>
    <row r="14" spans="3:5" x14ac:dyDescent="0.25">
      <c r="C14" s="1">
        <v>100</v>
      </c>
    </row>
    <row r="15" spans="3:5" x14ac:dyDescent="0.25">
      <c r="C15" s="1">
        <f>SUM(C3:C14)</f>
        <v>3000</v>
      </c>
      <c r="D15" s="1">
        <f>SUM(D3:D13)</f>
        <v>7500</v>
      </c>
      <c r="E15" s="2">
        <f>SUM(C15:D15)</f>
        <v>10500</v>
      </c>
    </row>
    <row r="16" spans="3:5" x14ac:dyDescent="0.25">
      <c r="C16" s="1"/>
      <c r="D16" s="1"/>
    </row>
    <row r="17" spans="2:4" x14ac:dyDescent="0.25">
      <c r="B17" t="s">
        <v>2</v>
      </c>
      <c r="C17" s="3">
        <f>C15/(400-250)</f>
        <v>20</v>
      </c>
      <c r="D17" s="1" t="s">
        <v>3</v>
      </c>
    </row>
    <row r="18" spans="2:4" x14ac:dyDescent="0.25">
      <c r="B18" t="s">
        <v>4</v>
      </c>
      <c r="C18" s="1">
        <f>(400*30)-(C15+250*30)</f>
        <v>1500</v>
      </c>
      <c r="D18" s="1"/>
    </row>
    <row r="19" spans="2:4" x14ac:dyDescent="0.25">
      <c r="B19" t="s">
        <v>6</v>
      </c>
      <c r="C19" s="1">
        <f>C15/30+250</f>
        <v>350</v>
      </c>
      <c r="D19" s="1"/>
    </row>
    <row r="20" spans="2:4" x14ac:dyDescent="0.25">
      <c r="B20" t="s">
        <v>7</v>
      </c>
      <c r="C20" s="1">
        <f>C19*(1.6)</f>
        <v>560</v>
      </c>
      <c r="D20" s="1"/>
    </row>
    <row r="21" spans="2:4" x14ac:dyDescent="0.25">
      <c r="B21" t="s">
        <v>4</v>
      </c>
      <c r="C21" s="1">
        <f>(C20*30)-(C15+250*30)</f>
        <v>6300</v>
      </c>
      <c r="D21" s="1"/>
    </row>
    <row r="22" spans="2:4" x14ac:dyDescent="0.25">
      <c r="C22" s="1"/>
      <c r="D22" s="1"/>
    </row>
    <row r="23" spans="2:4" x14ac:dyDescent="0.25">
      <c r="C23" s="1"/>
      <c r="D23" s="1"/>
    </row>
    <row r="24" spans="2:4" x14ac:dyDescent="0.25"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B617-88D8-4A1C-8D1E-16E69AC723C5}">
  <dimension ref="A2:N20"/>
  <sheetViews>
    <sheetView tabSelected="1" topLeftCell="C4" zoomScale="160" zoomScaleNormal="160" workbookViewId="0">
      <selection activeCell="J21" sqref="J21"/>
    </sheetView>
  </sheetViews>
  <sheetFormatPr baseColWidth="10" defaultRowHeight="15" x14ac:dyDescent="0.25"/>
  <cols>
    <col min="1" max="2" width="11.42578125" style="22"/>
    <col min="4" max="4" width="35" bestFit="1" customWidth="1"/>
    <col min="8" max="8" width="21.42578125" bestFit="1" customWidth="1"/>
    <col min="9" max="9" width="21.42578125" style="41" customWidth="1"/>
    <col min="10" max="10" width="12" bestFit="1" customWidth="1"/>
    <col min="11" max="11" width="21.5703125" bestFit="1" customWidth="1"/>
    <col min="14" max="14" width="12" bestFit="1" customWidth="1"/>
  </cols>
  <sheetData>
    <row r="2" spans="3:14" ht="15" customHeight="1" x14ac:dyDescent="0.25">
      <c r="C2" s="27" t="s">
        <v>25</v>
      </c>
      <c r="D2" s="6" t="s">
        <v>15</v>
      </c>
      <c r="E2" s="7">
        <v>23000</v>
      </c>
      <c r="F2" s="29" t="s">
        <v>25</v>
      </c>
      <c r="H2" t="s">
        <v>36</v>
      </c>
      <c r="J2" s="30">
        <v>108690</v>
      </c>
      <c r="K2" t="str">
        <f>H2</f>
        <v>PATRIMONIO NETO</v>
      </c>
    </row>
    <row r="3" spans="3:14" x14ac:dyDescent="0.25">
      <c r="C3" s="27"/>
      <c r="D3" s="8" t="s">
        <v>16</v>
      </c>
      <c r="E3" s="9">
        <v>1500</v>
      </c>
      <c r="F3" s="29"/>
      <c r="K3" s="30">
        <f>J2</f>
        <v>108690</v>
      </c>
    </row>
    <row r="4" spans="3:14" x14ac:dyDescent="0.25">
      <c r="C4" s="27"/>
      <c r="D4" s="10" t="s">
        <v>17</v>
      </c>
      <c r="E4" s="11">
        <v>3000</v>
      </c>
      <c r="F4" s="29"/>
      <c r="H4" s="42" t="s">
        <v>38</v>
      </c>
      <c r="I4" s="42" t="s">
        <v>37</v>
      </c>
      <c r="J4" s="44">
        <v>5600</v>
      </c>
      <c r="K4" t="str">
        <f>H4</f>
        <v>PASIVO NO CORRIENTE</v>
      </c>
    </row>
    <row r="5" spans="3:14" x14ac:dyDescent="0.25">
      <c r="C5" s="27"/>
      <c r="D5" s="12" t="s">
        <v>18</v>
      </c>
      <c r="E5" s="13">
        <v>4500</v>
      </c>
      <c r="F5" s="29"/>
      <c r="K5" s="43">
        <f>J4</f>
        <v>5600</v>
      </c>
    </row>
    <row r="6" spans="3:14" x14ac:dyDescent="0.25">
      <c r="C6" s="27"/>
      <c r="D6" s="14" t="s">
        <v>19</v>
      </c>
      <c r="E6" s="15">
        <v>10000</v>
      </c>
      <c r="F6" s="29"/>
      <c r="H6" s="26" t="str">
        <f>K6</f>
        <v>PASIVO CORRIENTE</v>
      </c>
      <c r="I6" s="45" t="s">
        <v>39</v>
      </c>
      <c r="J6" s="46">
        <v>860</v>
      </c>
      <c r="K6" s="52" t="s">
        <v>43</v>
      </c>
    </row>
    <row r="7" spans="3:14" x14ac:dyDescent="0.25">
      <c r="C7" s="27"/>
      <c r="D7" s="16" t="s">
        <v>21</v>
      </c>
      <c r="E7" s="17">
        <v>200</v>
      </c>
      <c r="F7" s="29"/>
      <c r="H7" s="26"/>
      <c r="I7" s="45" t="s">
        <v>40</v>
      </c>
      <c r="J7" s="46">
        <v>1500</v>
      </c>
      <c r="K7" s="52"/>
    </row>
    <row r="8" spans="3:14" x14ac:dyDescent="0.25">
      <c r="C8" s="27"/>
      <c r="D8" s="18" t="s">
        <v>22</v>
      </c>
      <c r="E8" s="19">
        <v>20000</v>
      </c>
      <c r="F8" s="29"/>
      <c r="H8" s="26"/>
      <c r="I8" s="47" t="s">
        <v>41</v>
      </c>
      <c r="J8" s="48">
        <v>15000</v>
      </c>
      <c r="K8" s="52"/>
      <c r="N8" s="30">
        <f>F18-K12</f>
        <v>0</v>
      </c>
    </row>
    <row r="9" spans="3:14" x14ac:dyDescent="0.25">
      <c r="C9" s="27"/>
      <c r="D9" s="20" t="s">
        <v>23</v>
      </c>
      <c r="E9" s="21">
        <v>250</v>
      </c>
      <c r="F9" s="29"/>
      <c r="H9" s="26"/>
      <c r="I9" s="49" t="s">
        <v>42</v>
      </c>
      <c r="J9" s="51">
        <v>5000</v>
      </c>
      <c r="K9" s="43">
        <f>SUM(J6:J9)</f>
        <v>22360</v>
      </c>
    </row>
    <row r="10" spans="3:14" x14ac:dyDescent="0.25">
      <c r="C10" s="27"/>
      <c r="D10" s="23" t="s">
        <v>24</v>
      </c>
      <c r="E10" s="25">
        <v>1000</v>
      </c>
      <c r="F10" s="28">
        <f>SUM(E2:E10)</f>
        <v>63450</v>
      </c>
      <c r="H10" s="54"/>
      <c r="I10" s="55"/>
      <c r="J10" s="56"/>
      <c r="K10" s="50"/>
    </row>
    <row r="11" spans="3:14" x14ac:dyDescent="0.25">
      <c r="C11" s="26" t="s">
        <v>34</v>
      </c>
      <c r="D11" s="31" t="s">
        <v>26</v>
      </c>
      <c r="E11" s="32">
        <v>5000</v>
      </c>
      <c r="F11" t="s">
        <v>27</v>
      </c>
    </row>
    <row r="12" spans="3:14" ht="45" x14ac:dyDescent="0.25">
      <c r="C12" s="26"/>
      <c r="D12" s="33" t="s">
        <v>20</v>
      </c>
      <c r="E12" s="34">
        <v>1600</v>
      </c>
      <c r="F12" s="24">
        <f>SUM(E11:E12)</f>
        <v>6600</v>
      </c>
      <c r="J12" s="53" t="s">
        <v>44</v>
      </c>
      <c r="K12" s="30">
        <f>K3+K5+K9</f>
        <v>136650</v>
      </c>
    </row>
    <row r="13" spans="3:14" x14ac:dyDescent="0.25">
      <c r="C13" s="26"/>
      <c r="D13" s="35" t="s">
        <v>28</v>
      </c>
      <c r="E13" s="36">
        <v>8000</v>
      </c>
      <c r="F13" t="s">
        <v>30</v>
      </c>
    </row>
    <row r="14" spans="3:14" x14ac:dyDescent="0.25">
      <c r="C14" s="26"/>
      <c r="D14" s="37" t="s">
        <v>29</v>
      </c>
      <c r="E14" s="38">
        <v>2000</v>
      </c>
      <c r="F14" s="24">
        <f>SUM(E13:E14)</f>
        <v>10000</v>
      </c>
    </row>
    <row r="15" spans="3:14" x14ac:dyDescent="0.25">
      <c r="C15" s="26"/>
      <c r="D15" s="39" t="s">
        <v>31</v>
      </c>
      <c r="E15" s="40">
        <v>600</v>
      </c>
      <c r="F15" t="s">
        <v>33</v>
      </c>
    </row>
    <row r="16" spans="3:14" x14ac:dyDescent="0.25">
      <c r="C16" s="26"/>
      <c r="D16" s="39" t="s">
        <v>32</v>
      </c>
      <c r="E16" s="40">
        <v>56000</v>
      </c>
      <c r="F16" s="24">
        <f>SUM(E15:E16)</f>
        <v>56600</v>
      </c>
    </row>
    <row r="18" spans="5:10" x14ac:dyDescent="0.25">
      <c r="E18" t="s">
        <v>35</v>
      </c>
      <c r="F18" s="24">
        <f>F10+F12+F14+F16</f>
        <v>136650</v>
      </c>
    </row>
    <row r="20" spans="5:10" x14ac:dyDescent="0.25">
      <c r="I20" s="41" t="s">
        <v>45</v>
      </c>
      <c r="J20" s="50">
        <f>(F12+F14+F16)-K9</f>
        <v>50840</v>
      </c>
    </row>
  </sheetData>
  <mergeCells count="5">
    <mergeCell ref="C2:C10"/>
    <mergeCell ref="F2:F9"/>
    <mergeCell ref="C11:C16"/>
    <mergeCell ref="K6:K8"/>
    <mergeCell ref="H6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E807-1ACA-4904-BB1F-2E0699011FF3}">
  <dimension ref="D6:E15"/>
  <sheetViews>
    <sheetView zoomScale="190" zoomScaleNormal="190" workbookViewId="0">
      <selection activeCell="L12" sqref="L12"/>
    </sheetView>
  </sheetViews>
  <sheetFormatPr baseColWidth="10" defaultRowHeight="15" x14ac:dyDescent="0.25"/>
  <sheetData>
    <row r="6" spans="4:5" x14ac:dyDescent="0.25">
      <c r="D6" t="s">
        <v>9</v>
      </c>
      <c r="E6">
        <v>3000</v>
      </c>
    </row>
    <row r="7" spans="4:5" x14ac:dyDescent="0.25">
      <c r="D7" t="s">
        <v>10</v>
      </c>
      <c r="E7">
        <v>60</v>
      </c>
    </row>
    <row r="8" spans="4:5" x14ac:dyDescent="0.25">
      <c r="D8" t="s">
        <v>11</v>
      </c>
      <c r="E8" s="4">
        <v>0.06</v>
      </c>
    </row>
    <row r="9" spans="4:5" x14ac:dyDescent="0.25">
      <c r="D9" t="s">
        <v>12</v>
      </c>
      <c r="E9" s="5">
        <v>4.0000000000000001E-3</v>
      </c>
    </row>
    <row r="10" spans="4:5" x14ac:dyDescent="0.25">
      <c r="D10" t="s">
        <v>13</v>
      </c>
      <c r="E10">
        <v>6</v>
      </c>
    </row>
    <row r="12" spans="4:5" x14ac:dyDescent="0.25">
      <c r="D12" t="s">
        <v>11</v>
      </c>
      <c r="E12" s="1">
        <f>E6*E8*(E7/360)</f>
        <v>30</v>
      </c>
    </row>
    <row r="15" spans="4:5" x14ac:dyDescent="0.25">
      <c r="D15" t="s">
        <v>14</v>
      </c>
      <c r="E15" s="2">
        <f>E6-E12-E10-(E9*E6)</f>
        <v>2952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derkaoui merzouk lofti</dc:creator>
  <cp:lastModifiedBy>mohamed derkaoui merzouk lofti</cp:lastModifiedBy>
  <dcterms:created xsi:type="dcterms:W3CDTF">2023-02-24T17:10:53Z</dcterms:created>
  <dcterms:modified xsi:type="dcterms:W3CDTF">2023-03-03T19:54:32Z</dcterms:modified>
</cp:coreProperties>
</file>