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Free Project's\"/>
    </mc:Choice>
  </mc:AlternateContent>
  <xr:revisionPtr revIDLastSave="0" documentId="13_ncr:1_{B8E84F75-7AF3-4977-90C7-6108BCA5AA53}" xr6:coauthVersionLast="47" xr6:coauthVersionMax="47" xr10:uidLastSave="{00000000-0000-0000-0000-000000000000}"/>
  <bookViews>
    <workbookView xWindow="-120" yWindow="-120" windowWidth="21840" windowHeight="13140" xr2:uid="{C666F3D8-4E44-CE4A-9EC9-D454F56F68E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6" i="1" l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</calcChain>
</file>

<file path=xl/sharedStrings.xml><?xml version="1.0" encoding="utf-8"?>
<sst xmlns="http://schemas.openxmlformats.org/spreadsheetml/2006/main" count="34" uniqueCount="26">
  <si>
    <t>Week Number</t>
  </si>
  <si>
    <t>Purchases Items 2019</t>
  </si>
  <si>
    <t>Purchases Items 2020</t>
  </si>
  <si>
    <t>Purchases Items 2021</t>
  </si>
  <si>
    <t>Purchases Items 2022</t>
  </si>
  <si>
    <t>Purchases Items 2023</t>
  </si>
  <si>
    <t>Sales 2019</t>
  </si>
  <si>
    <t>Sales 2020</t>
  </si>
  <si>
    <t>Sales 2021</t>
  </si>
  <si>
    <t>Sales 2022</t>
  </si>
  <si>
    <t>Sales 2023</t>
  </si>
  <si>
    <t>Final Profits 2019</t>
  </si>
  <si>
    <t>Final Profits 2020</t>
  </si>
  <si>
    <t>Final Profits 2021</t>
  </si>
  <si>
    <t>Final Profits 2022</t>
  </si>
  <si>
    <t>Final Profits 2023</t>
  </si>
  <si>
    <t>Year</t>
  </si>
  <si>
    <t>Purchases Items</t>
  </si>
  <si>
    <t>Purchases Returns Rate</t>
  </si>
  <si>
    <t>Total Sales</t>
  </si>
  <si>
    <t>Sales Branches</t>
  </si>
  <si>
    <t>Sales Representatives</t>
  </si>
  <si>
    <t>Final Profits</t>
  </si>
  <si>
    <t>Operating Costs</t>
  </si>
  <si>
    <t>VAT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</si>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</sst>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Helvetice"/>
    </font>
    <font>
      <sz val="12"/>
      <color theme="1"/>
      <name val="Helvetice"/>
    </font>
    <font>
      <sz val="12"/>
      <color theme="0" tint="-0.499984740745262"/>
      <name val="Helvetice"/>
    </font>
    <font>
      <b/>
      <sz val="9"/>
      <color theme="0"/>
      <name val="Helvetice"/>
    </font>
    <font>
      <sz val="9"/>
      <color theme="1"/>
      <name val="Helvetice"/>
    </font>
    <font>
      <b/>
      <sz val="9"/>
      <color rgb="FF00FFFF"/>
      <name val="Helvetice"/>
    </font>
    <font>
      <b/>
      <sz val="12"/>
      <color rgb="FF00FFFF"/>
      <name val="Helvetice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73FB1"/>
        <bgColor indexed="64"/>
      </patternFill>
    </fill>
    <fill>
      <patternFill patternType="solid">
        <fgColor rgb="FF1A2E8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22C2D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1A2E87"/>
      </bottom>
      <diagonal/>
    </border>
    <border>
      <left style="thin">
        <color rgb="FF1A2E87"/>
      </left>
      <right/>
      <top/>
      <bottom/>
      <diagonal/>
    </border>
    <border>
      <left style="thin">
        <color rgb="FF1A2E87"/>
      </left>
      <right style="thin">
        <color rgb="FF1A2E87"/>
      </right>
      <top/>
      <bottom/>
      <diagonal/>
    </border>
    <border>
      <left style="thin">
        <color rgb="FF1A2E87"/>
      </left>
      <right style="thin">
        <color rgb="FF1A2E87"/>
      </right>
      <top style="thin">
        <color rgb="FF1A2E87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 applyProtection="1">
      <alignment horizontal="center" vertical="center" wrapText="1"/>
      <protection locked="0"/>
    </xf>
    <xf numFmtId="3" fontId="3" fillId="3" borderId="1" xfId="0" applyNumberFormat="1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3" fontId="4" fillId="0" borderId="0" xfId="0" applyNumberFormat="1" applyFont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/>
    <xf numFmtId="0" fontId="6" fillId="5" borderId="0" xfId="0" applyFont="1" applyFill="1"/>
    <xf numFmtId="0" fontId="3" fillId="0" borderId="0" xfId="0" applyFont="1" applyFill="1"/>
    <xf numFmtId="0" fontId="3" fillId="6" borderId="0" xfId="0" applyFont="1" applyFill="1"/>
    <xf numFmtId="0" fontId="2" fillId="7" borderId="0" xfId="0" applyFont="1" applyFill="1" applyAlignment="1" applyProtection="1">
      <alignment horizontal="center" vertical="center" wrapText="1"/>
      <protection locked="0"/>
    </xf>
    <xf numFmtId="3" fontId="2" fillId="7" borderId="0" xfId="0" applyNumberFormat="1" applyFont="1" applyFill="1" applyAlignment="1" applyProtection="1">
      <alignment horizontal="center" vertical="center" wrapText="1"/>
      <protection locked="0"/>
    </xf>
    <xf numFmtId="3" fontId="4" fillId="6" borderId="0" xfId="0" applyNumberFormat="1" applyFont="1" applyFill="1" applyAlignment="1" applyProtection="1">
      <alignment horizontal="center" vertical="center" wrapText="1"/>
      <protection locked="0"/>
    </xf>
    <xf numFmtId="3" fontId="2" fillId="6" borderId="0" xfId="0" applyNumberFormat="1" applyFont="1" applyFill="1" applyAlignment="1" applyProtection="1">
      <alignment horizontal="center" vertical="center" wrapText="1"/>
      <protection locked="0"/>
    </xf>
    <xf numFmtId="0" fontId="3" fillId="4" borderId="2" xfId="0" applyFont="1" applyFill="1" applyBorder="1"/>
    <xf numFmtId="0" fontId="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right" vertical="center"/>
    </xf>
    <xf numFmtId="3" fontId="2" fillId="4" borderId="0" xfId="0" applyNumberFormat="1" applyFont="1" applyFill="1" applyAlignment="1">
      <alignment horizontal="center" vertical="center"/>
    </xf>
    <xf numFmtId="9" fontId="2" fillId="4" borderId="0" xfId="1" applyFont="1" applyFill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5">
    <dxf>
      <font>
        <b val="0"/>
        <strike val="0"/>
        <outline val="0"/>
        <shadow val="0"/>
        <u val="none"/>
        <vertAlign val="baseline"/>
        <sz val="12"/>
        <color theme="0"/>
        <name val="Helvetice"/>
        <scheme val="none"/>
      </font>
      <fill>
        <patternFill patternType="solid">
          <fgColor indexed="64"/>
          <bgColor rgb="FF22C2D8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Helvetice"/>
        <scheme val="none"/>
      </font>
      <fill>
        <patternFill patternType="solid">
          <fgColor indexed="64"/>
          <bgColor rgb="FF273FB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73FB1"/>
        </left>
        <right style="thin">
          <color rgb="FF273FB1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e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e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1A2E87"/>
      <color rgb="FF273FB1"/>
      <color rgb="FF22C2D8"/>
      <color rgb="FF00FFFF"/>
      <color rgb="FFF0F0F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197705</xdr:colOff>
      <xdr:row>4</xdr:row>
      <xdr:rowOff>300958</xdr:rowOff>
    </xdr:from>
    <xdr:to>
      <xdr:col>6</xdr:col>
      <xdr:colOff>477853</xdr:colOff>
      <xdr:row>6</xdr:row>
      <xdr:rowOff>18410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66DDC4-416A-746D-B2E7-AF3CB6D73195}"/>
            </a:ext>
          </a:extLst>
        </xdr:cNvPr>
        <xdr:cNvSpPr txBox="1"/>
      </xdr:nvSpPr>
      <xdr:spPr>
        <a:xfrm>
          <a:off x="1626455" y="981315"/>
          <a:ext cx="3981291" cy="28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  <a:latin typeface="Helvetice"/>
            </a:rPr>
            <a:t>MOHAMED HAMED</a:t>
          </a:r>
          <a:r>
            <a:rPr lang="en-US" sz="2000" b="1" baseline="0">
              <a:solidFill>
                <a:schemeClr val="bg1"/>
              </a:solidFill>
              <a:latin typeface="Helvetice"/>
            </a:rPr>
            <a:t> EL-SAYED </a:t>
          </a:r>
          <a:endParaRPr lang="en-US" sz="2000" b="1">
            <a:solidFill>
              <a:schemeClr val="bg1"/>
            </a:solidFill>
            <a:latin typeface="Helvetice"/>
          </a:endParaRPr>
        </a:p>
      </xdr:txBody>
    </xdr:sp>
    <xdr:clientData/>
  </xdr:twoCellAnchor>
  <xdr:twoCellAnchor>
    <xdr:from>
      <xdr:col>1</xdr:col>
      <xdr:colOff>179295</xdr:colOff>
      <xdr:row>4</xdr:row>
      <xdr:rowOff>235323</xdr:rowOff>
    </xdr:from>
    <xdr:to>
      <xdr:col>1</xdr:col>
      <xdr:colOff>773207</xdr:colOff>
      <xdr:row>6</xdr:row>
      <xdr:rowOff>78441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6169C7-E2CB-4594-9027-A1B50C770ABB}"/>
            </a:ext>
          </a:extLst>
        </xdr:cNvPr>
        <xdr:cNvSpPr/>
      </xdr:nvSpPr>
      <xdr:spPr>
        <a:xfrm>
          <a:off x="773207" y="918882"/>
          <a:ext cx="593912" cy="403412"/>
        </a:xfrm>
        <a:prstGeom prst="rect">
          <a:avLst/>
        </a:prstGeom>
        <a:solidFill>
          <a:srgbClr val="00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56030</xdr:colOff>
      <xdr:row>4</xdr:row>
      <xdr:rowOff>56029</xdr:rowOff>
    </xdr:from>
    <xdr:to>
      <xdr:col>2</xdr:col>
      <xdr:colOff>156885</xdr:colOff>
      <xdr:row>8</xdr:row>
      <xdr:rowOff>89646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71879D-4E4B-43DD-A754-EF43DC76B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2" y="739588"/>
          <a:ext cx="941296" cy="997323"/>
        </a:xfrm>
        <a:prstGeom prst="ellipse">
          <a:avLst/>
        </a:prstGeom>
        <a:ln>
          <a:noFill/>
        </a:ln>
        <a:effectLst/>
      </xdr:spPr>
    </xdr:pic>
    <xdr:clientData/>
  </xdr:twoCellAnchor>
  <xdr:twoCellAnchor>
    <xdr:from>
      <xdr:col>0</xdr:col>
      <xdr:colOff>174812</xdr:colOff>
      <xdr:row>1</xdr:row>
      <xdr:rowOff>64354</xdr:rowOff>
    </xdr:from>
    <xdr:to>
      <xdr:col>2</xdr:col>
      <xdr:colOff>241240</xdr:colOff>
      <xdr:row>5</xdr:row>
      <xdr:rowOff>80836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6A334577-9BAE-11F7-1434-01E1FA046E6E}"/>
            </a:ext>
          </a:extLst>
        </xdr:cNvPr>
        <xdr:cNvGrpSpPr/>
      </xdr:nvGrpSpPr>
      <xdr:grpSpPr>
        <a:xfrm>
          <a:off x="174812" y="254854"/>
          <a:ext cx="1495178" cy="873732"/>
          <a:chOff x="264459" y="97972"/>
          <a:chExt cx="1500781" cy="868129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3AFC6484-4A75-A44C-81C9-8D706C3BD276}"/>
              </a:ext>
            </a:extLst>
          </xdr:cNvPr>
          <xdr:cNvGrpSpPr/>
        </xdr:nvGrpSpPr>
        <xdr:grpSpPr>
          <a:xfrm>
            <a:off x="898959" y="97972"/>
            <a:ext cx="73152" cy="377952"/>
            <a:chOff x="582707" y="280147"/>
            <a:chExt cx="73152" cy="377952"/>
          </a:xfrm>
        </xdr:grpSpPr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BE625317-0C21-D92B-8423-D9DDE46E29E1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56560945-0D06-47C1-61CE-9018180745F3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51B862C3-3210-21D9-768E-C24347D09955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2C12E1CE-E22D-41FE-8050-30CAEF65778C}"/>
              </a:ext>
            </a:extLst>
          </xdr:cNvPr>
          <xdr:cNvGrpSpPr/>
        </xdr:nvGrpSpPr>
        <xdr:grpSpPr>
          <a:xfrm>
            <a:off x="581709" y="127428"/>
            <a:ext cx="73152" cy="835152"/>
            <a:chOff x="582707" y="280147"/>
            <a:chExt cx="73152" cy="835152"/>
          </a:xfrm>
        </xdr:grpSpPr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A8F6E39E-3B3E-64C4-2A85-C59D04D5EB4D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E3B860CF-D3E6-FC08-FB7D-C75A2D38020E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634A2616-5995-AA40-F618-1E77674CE86A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82BAE4BF-0DC5-F7F7-7531-0376C1F899F5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" name="Oval 54">
              <a:extLst>
                <a:ext uri="{FF2B5EF4-FFF2-40B4-BE49-F238E27FC236}">
                  <a16:creationId xmlns:a16="http://schemas.microsoft.com/office/drawing/2014/main" id="{27702C54-C30A-B61B-DC8E-8A80550C9C24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6" name="Oval 55">
              <a:extLst>
                <a:ext uri="{FF2B5EF4-FFF2-40B4-BE49-F238E27FC236}">
                  <a16:creationId xmlns:a16="http://schemas.microsoft.com/office/drawing/2014/main" id="{3F7F90BC-2774-47C1-985C-8AC681628593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8FE4FD74-8B73-4663-A0EE-EDB147F8FDF8}"/>
              </a:ext>
            </a:extLst>
          </xdr:cNvPr>
          <xdr:cNvGrpSpPr/>
        </xdr:nvGrpSpPr>
        <xdr:grpSpPr>
          <a:xfrm>
            <a:off x="740334" y="101495"/>
            <a:ext cx="73152" cy="377952"/>
            <a:chOff x="582707" y="280147"/>
            <a:chExt cx="73152" cy="377952"/>
          </a:xfrm>
        </xdr:grpSpPr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CD5A6B74-E6F3-72BB-9647-DC810C6C84E2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Oval 58">
              <a:extLst>
                <a:ext uri="{FF2B5EF4-FFF2-40B4-BE49-F238E27FC236}">
                  <a16:creationId xmlns:a16="http://schemas.microsoft.com/office/drawing/2014/main" id="{75B0FCB3-83B3-07A5-D5C1-032244F828C1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B3116E2A-1062-1FE2-C364-8E85EBF238C2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312BEA9C-3F4A-45D7-9C99-07166C04B728}"/>
              </a:ext>
            </a:extLst>
          </xdr:cNvPr>
          <xdr:cNvGrpSpPr/>
        </xdr:nvGrpSpPr>
        <xdr:grpSpPr>
          <a:xfrm>
            <a:off x="1057584" y="109818"/>
            <a:ext cx="73152" cy="377952"/>
            <a:chOff x="582707" y="280147"/>
            <a:chExt cx="73152" cy="377952"/>
          </a:xfrm>
        </xdr:grpSpPr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C3F49138-8E7D-2183-36AD-B6EA31F8D5D2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Oval 65">
              <a:extLst>
                <a:ext uri="{FF2B5EF4-FFF2-40B4-BE49-F238E27FC236}">
                  <a16:creationId xmlns:a16="http://schemas.microsoft.com/office/drawing/2014/main" id="{A2E02767-8978-8820-290B-E11998234F99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Oval 66">
              <a:extLst>
                <a:ext uri="{FF2B5EF4-FFF2-40B4-BE49-F238E27FC236}">
                  <a16:creationId xmlns:a16="http://schemas.microsoft.com/office/drawing/2014/main" id="{CAFCFDB8-93D2-7A02-D5D6-691A2C510BDB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1DFC9DF-01CA-4EFE-8ABD-37CA15C6DB26}"/>
              </a:ext>
            </a:extLst>
          </xdr:cNvPr>
          <xdr:cNvGrpSpPr/>
        </xdr:nvGrpSpPr>
        <xdr:grpSpPr>
          <a:xfrm>
            <a:off x="1374834" y="112059"/>
            <a:ext cx="73152" cy="377952"/>
            <a:chOff x="582707" y="280147"/>
            <a:chExt cx="73152" cy="377952"/>
          </a:xfrm>
        </xdr:grpSpPr>
        <xdr:sp macro="" textlink="">
          <xdr:nvSpPr>
            <xdr:cNvPr id="72" name="Oval 71">
              <a:extLst>
                <a:ext uri="{FF2B5EF4-FFF2-40B4-BE49-F238E27FC236}">
                  <a16:creationId xmlns:a16="http://schemas.microsoft.com/office/drawing/2014/main" id="{FE0F2787-2F6C-4E64-C0D5-7DDE07189C41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" name="Oval 72">
              <a:extLst>
                <a:ext uri="{FF2B5EF4-FFF2-40B4-BE49-F238E27FC236}">
                  <a16:creationId xmlns:a16="http://schemas.microsoft.com/office/drawing/2014/main" id="{248B62D9-1B2F-61E9-C2FD-E6E382F373F4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Oval 73">
              <a:extLst>
                <a:ext uri="{FF2B5EF4-FFF2-40B4-BE49-F238E27FC236}">
                  <a16:creationId xmlns:a16="http://schemas.microsoft.com/office/drawing/2014/main" id="{8F97E157-C0C1-A4C3-005D-0AB2DE73714E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2C78422F-A3CA-4FB5-B666-811C0781AF62}"/>
              </a:ext>
            </a:extLst>
          </xdr:cNvPr>
          <xdr:cNvGrpSpPr/>
        </xdr:nvGrpSpPr>
        <xdr:grpSpPr>
          <a:xfrm>
            <a:off x="1216209" y="116863"/>
            <a:ext cx="73152" cy="377952"/>
            <a:chOff x="582707" y="280147"/>
            <a:chExt cx="73152" cy="377952"/>
          </a:xfrm>
        </xdr:grpSpPr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884FCB8A-BCA6-690E-DA7C-2FBE3B82CF5F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" name="Oval 79">
              <a:extLst>
                <a:ext uri="{FF2B5EF4-FFF2-40B4-BE49-F238E27FC236}">
                  <a16:creationId xmlns:a16="http://schemas.microsoft.com/office/drawing/2014/main" id="{EC2B3A61-499B-1651-E5F0-467867F5565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" name="Oval 80">
              <a:extLst>
                <a:ext uri="{FF2B5EF4-FFF2-40B4-BE49-F238E27FC236}">
                  <a16:creationId xmlns:a16="http://schemas.microsoft.com/office/drawing/2014/main" id="{6719C270-9E86-BEB7-8F6B-7E2C420E5C3A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5" name="Group 84">
            <a:extLst>
              <a:ext uri="{FF2B5EF4-FFF2-40B4-BE49-F238E27FC236}">
                <a16:creationId xmlns:a16="http://schemas.microsoft.com/office/drawing/2014/main" id="{213832C2-00D9-4444-8B80-15DC3C58B34E}"/>
              </a:ext>
            </a:extLst>
          </xdr:cNvPr>
          <xdr:cNvGrpSpPr/>
        </xdr:nvGrpSpPr>
        <xdr:grpSpPr>
          <a:xfrm>
            <a:off x="1533459" y="113340"/>
            <a:ext cx="73152" cy="377952"/>
            <a:chOff x="582707" y="280147"/>
            <a:chExt cx="73152" cy="377952"/>
          </a:xfrm>
        </xdr:grpSpPr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83DE8536-A370-AACF-94CB-82B59E4334DF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" name="Oval 86">
              <a:extLst>
                <a:ext uri="{FF2B5EF4-FFF2-40B4-BE49-F238E27FC236}">
                  <a16:creationId xmlns:a16="http://schemas.microsoft.com/office/drawing/2014/main" id="{FFB319CE-9A6F-BCCE-923A-1CBEAAB25EAF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" name="Oval 87">
              <a:extLst>
                <a:ext uri="{FF2B5EF4-FFF2-40B4-BE49-F238E27FC236}">
                  <a16:creationId xmlns:a16="http://schemas.microsoft.com/office/drawing/2014/main" id="{6998AE63-B266-2903-B78A-3C57631183A1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A9BC3D03-1698-4457-B6E6-4A586645997A}"/>
              </a:ext>
            </a:extLst>
          </xdr:cNvPr>
          <xdr:cNvGrpSpPr/>
        </xdr:nvGrpSpPr>
        <xdr:grpSpPr>
          <a:xfrm>
            <a:off x="423084" y="130949"/>
            <a:ext cx="73152" cy="835152"/>
            <a:chOff x="582707" y="280147"/>
            <a:chExt cx="73152" cy="835152"/>
          </a:xfrm>
        </xdr:grpSpPr>
        <xdr:sp macro="" textlink="">
          <xdr:nvSpPr>
            <xdr:cNvPr id="93" name="Oval 92">
              <a:extLst>
                <a:ext uri="{FF2B5EF4-FFF2-40B4-BE49-F238E27FC236}">
                  <a16:creationId xmlns:a16="http://schemas.microsoft.com/office/drawing/2014/main" id="{D78DB44D-9379-981B-4611-381A5D3628BF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77ABE77C-9350-2649-1094-9E69E802FDB3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5" name="Oval 94">
              <a:extLst>
                <a:ext uri="{FF2B5EF4-FFF2-40B4-BE49-F238E27FC236}">
                  <a16:creationId xmlns:a16="http://schemas.microsoft.com/office/drawing/2014/main" id="{97BC5B77-848B-69B7-65A7-BC47376623E1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A02824B4-63FA-243C-A3A5-D0093265DB3E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A7340329-664F-E147-4EAF-570B28A8E4B3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0279265D-98A4-F48A-D41C-7B5C2A9B9CAA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43224911-DD4D-45A8-8023-20B5123B9916}"/>
              </a:ext>
            </a:extLst>
          </xdr:cNvPr>
          <xdr:cNvGrpSpPr/>
        </xdr:nvGrpSpPr>
        <xdr:grpSpPr>
          <a:xfrm>
            <a:off x="1692088" y="123265"/>
            <a:ext cx="73152" cy="377952"/>
            <a:chOff x="582707" y="280147"/>
            <a:chExt cx="73152" cy="377952"/>
          </a:xfrm>
        </xdr:grpSpPr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98281202-288C-94DF-3CDB-6B3519881912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Oval 100">
              <a:extLst>
                <a:ext uri="{FF2B5EF4-FFF2-40B4-BE49-F238E27FC236}">
                  <a16:creationId xmlns:a16="http://schemas.microsoft.com/office/drawing/2014/main" id="{3B02FBCE-2FCE-FE10-907E-9380810929A3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2" name="Oval 101">
              <a:extLst>
                <a:ext uri="{FF2B5EF4-FFF2-40B4-BE49-F238E27FC236}">
                  <a16:creationId xmlns:a16="http://schemas.microsoft.com/office/drawing/2014/main" id="{8930AA9E-DAB2-7A01-B470-7B9C126E2588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012906D1-08DD-4A4B-BF5C-D380123EAB9A}"/>
              </a:ext>
            </a:extLst>
          </xdr:cNvPr>
          <xdr:cNvGrpSpPr/>
        </xdr:nvGrpSpPr>
        <xdr:grpSpPr>
          <a:xfrm>
            <a:off x="264459" y="129986"/>
            <a:ext cx="73152" cy="835152"/>
            <a:chOff x="582707" y="280147"/>
            <a:chExt cx="73152" cy="835152"/>
          </a:xfrm>
        </xdr:grpSpPr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896E6CA4-9C7A-AFDD-73A6-4B5951C60D1C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F7D0EB91-C8F1-A4F9-357F-144258B210C3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4AD2D5B3-9C82-82BF-9D5B-369FAAD9D0DD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2D4EC3A7-75EA-7FFF-6D72-59A3045AD313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5A8A05B3-447C-CBFA-A5BD-22604CE2114B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2" name="Oval 111">
              <a:extLst>
                <a:ext uri="{FF2B5EF4-FFF2-40B4-BE49-F238E27FC236}">
                  <a16:creationId xmlns:a16="http://schemas.microsoft.com/office/drawing/2014/main" id="{332A9CBD-3707-9007-5D73-4EA3ABB81138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13</xdr:col>
      <xdr:colOff>717173</xdr:colOff>
      <xdr:row>0</xdr:row>
      <xdr:rowOff>0</xdr:rowOff>
    </xdr:from>
    <xdr:to>
      <xdr:col>17</xdr:col>
      <xdr:colOff>840440</xdr:colOff>
      <xdr:row>2</xdr:row>
      <xdr:rowOff>89647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CEFDD2F3-2BF4-E929-F603-72CF4841DEB1}"/>
            </a:ext>
          </a:extLst>
        </xdr:cNvPr>
        <xdr:cNvSpPr/>
      </xdr:nvSpPr>
      <xdr:spPr>
        <a:xfrm flipH="1" flipV="1">
          <a:off x="12505761" y="0"/>
          <a:ext cx="3798797" cy="470647"/>
        </a:xfrm>
        <a:prstGeom prst="triangle">
          <a:avLst>
            <a:gd name="adj" fmla="val 100000"/>
          </a:avLst>
        </a:prstGeom>
        <a:gradFill flip="none" rotWithShape="1">
          <a:gsLst>
            <a:gs pos="100000">
              <a:srgbClr val="1A2E87">
                <a:lumMod val="100000"/>
                <a:alpha val="6000"/>
              </a:srgbClr>
            </a:gs>
            <a:gs pos="100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45000"/>
                <a:lumOff val="55000"/>
              </a:schemeClr>
            </a:gs>
            <a:gs pos="0">
              <a:srgbClr val="273FB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347381</xdr:colOff>
      <xdr:row>4</xdr:row>
      <xdr:rowOff>156881</xdr:rowOff>
    </xdr:from>
    <xdr:to>
      <xdr:col>19</xdr:col>
      <xdr:colOff>280147</xdr:colOff>
      <xdr:row>10</xdr:row>
      <xdr:rowOff>123264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95F5C903-D5BB-F15E-017C-BA3859E0BD63}"/>
            </a:ext>
          </a:extLst>
        </xdr:cNvPr>
        <xdr:cNvSpPr/>
      </xdr:nvSpPr>
      <xdr:spPr>
        <a:xfrm>
          <a:off x="15811499" y="840440"/>
          <a:ext cx="1770530" cy="1333500"/>
        </a:xfrm>
        <a:prstGeom prst="ellipse">
          <a:avLst/>
        </a:prstGeom>
        <a:gradFill>
          <a:gsLst>
            <a:gs pos="100000">
              <a:srgbClr val="1A2E87">
                <a:lumMod val="100000"/>
                <a:alpha val="6000"/>
              </a:srgbClr>
            </a:gs>
            <a:gs pos="0">
              <a:schemeClr val="accent5">
                <a:lumMod val="45000"/>
                <a:lumOff val="55000"/>
              </a:schemeClr>
            </a:gs>
            <a:gs pos="54120">
              <a:srgbClr val="526CC3"/>
            </a:gs>
            <a:gs pos="100000">
              <a:schemeClr val="accent5">
                <a:lumMod val="45000"/>
                <a:lumOff val="55000"/>
              </a:schemeClr>
            </a:gs>
            <a:gs pos="100000">
              <a:srgbClr val="273FB1">
                <a:alpha val="6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653143</xdr:colOff>
      <xdr:row>6</xdr:row>
      <xdr:rowOff>95250</xdr:rowOff>
    </xdr:from>
    <xdr:to>
      <xdr:col>5</xdr:col>
      <xdr:colOff>612322</xdr:colOff>
      <xdr:row>9</xdr:row>
      <xdr:rowOff>95249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36385B-F934-1828-C5BD-86C1DAAC701E}"/>
            </a:ext>
          </a:extLst>
        </xdr:cNvPr>
        <xdr:cNvSpPr txBox="1"/>
      </xdr:nvSpPr>
      <xdr:spPr>
        <a:xfrm>
          <a:off x="2081893" y="1347107"/>
          <a:ext cx="2735036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  <a:latin typeface="Helvetice"/>
            </a:rPr>
            <a:t>Data</a:t>
          </a:r>
          <a:r>
            <a:rPr lang="en-US" sz="2400" b="1" baseline="0">
              <a:solidFill>
                <a:schemeClr val="bg1"/>
              </a:solidFill>
              <a:latin typeface="Helvetice"/>
            </a:rPr>
            <a:t> Analyst</a:t>
          </a:r>
          <a:endParaRPr lang="en-US" sz="2400" b="1">
            <a:solidFill>
              <a:schemeClr val="bg1"/>
            </a:solidFill>
            <a:latin typeface="Helvetice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F9B5B-1A49-D74F-BFE9-283F983B52D2}" name="Table13" displayName="Table13" ref="B13:Q66" totalsRowCount="1" headerRowDxfId="17" dataDxfId="34" totalsRowDxfId="0">
  <autoFilter ref="B13:Q65" xr:uid="{35E604ED-6C46-4443-9359-D394BA7D7C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817609E8-1CF4-A94E-B7F5-931DE1DDB94E}" name="Week Number" totalsRowLabel="Total" dataDxfId="33" totalsRowDxfId="16"/>
    <tableColumn id="2" xr3:uid="{F8F3F752-2792-EB4F-A975-0E4527E124E0}" name="Purchases Items 2019" totalsRowFunction="sum" dataDxfId="32" totalsRowDxfId="15"/>
    <tableColumn id="3" xr3:uid="{054A217B-8785-424A-B8A6-AE62FCC0ABAC}" name="Purchases Items 2020" totalsRowFunction="sum" dataDxfId="31" totalsRowDxfId="14"/>
    <tableColumn id="4" xr3:uid="{03061EA2-97D7-774A-BC78-6C145D1C5C87}" name="Purchases Items 2021" totalsRowFunction="sum" dataDxfId="30" totalsRowDxfId="13"/>
    <tableColumn id="5" xr3:uid="{80D144D9-E016-C146-B1A2-084C6310A999}" name="Purchases Items 2022" totalsRowFunction="sum" dataDxfId="29" totalsRowDxfId="12"/>
    <tableColumn id="6" xr3:uid="{9FA6619E-2803-8845-AD07-5CC08FCF4AF7}" name="Purchases Items 2023" totalsRowFunction="sum" dataDxfId="28" totalsRowDxfId="11"/>
    <tableColumn id="7" xr3:uid="{DA0979D8-6BD9-AB4A-B692-11B563CE3A45}" name="Sales 2019" totalsRowFunction="sum" dataDxfId="27" totalsRowDxfId="10"/>
    <tableColumn id="8" xr3:uid="{1C9DD7BD-601F-B440-BF17-94F3172C2F59}" name="Sales 2020" totalsRowFunction="sum" dataDxfId="26" totalsRowDxfId="9"/>
    <tableColumn id="9" xr3:uid="{E01F2670-ECCE-9D4B-B0BA-9161A8FDBB4A}" name="Sales 2021" totalsRowFunction="sum" dataDxfId="25" totalsRowDxfId="8"/>
    <tableColumn id="10" xr3:uid="{043E3355-B0F0-8749-9F91-2B49C73AFF75}" name="Sales 2022" totalsRowFunction="sum" dataDxfId="24" totalsRowDxfId="7"/>
    <tableColumn id="11" xr3:uid="{33678D53-8B84-7549-8620-8A00D17FEF66}" name="Sales 2023" totalsRowFunction="sum" dataDxfId="23" totalsRowDxfId="6"/>
    <tableColumn id="12" xr3:uid="{04E5D591-AAE8-F042-B6E6-DF55907C0A70}" name="Final Profits 2019" totalsRowFunction="sum" dataDxfId="22" totalsRowDxfId="5"/>
    <tableColumn id="13" xr3:uid="{D4055F99-4F29-F742-A98D-2CB812CD449F}" name="Final Profits 2020" totalsRowFunction="sum" dataDxfId="21" totalsRowDxfId="4"/>
    <tableColumn id="14" xr3:uid="{FF0D4B31-1081-9E49-B691-93482F65446C}" name="Final Profits 2021" totalsRowFunction="sum" dataDxfId="20" totalsRowDxfId="3"/>
    <tableColumn id="15" xr3:uid="{C5F0C9E1-765C-214A-BDD3-A6807EF242C2}" name="Final Profits 2022" totalsRowFunction="sum" dataDxfId="19" totalsRowDxfId="2"/>
    <tableColumn id="16" xr3:uid="{623EB4CE-5C9C-FC43-B5BD-D149AC4B4E16}" name="Final Profits 2023" totalsRowFunction="sum" dataDxfId="18" totalsRowDxfId="1"/>
  </tableColumns>
  <tableStyleInfo name="TableStyleMedium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06DE-495F-F148-A556-BC1B93D1D368}">
  <dimension ref="A1:AC84"/>
  <sheetViews>
    <sheetView showGridLines="0" tabSelected="1" zoomScale="70" zoomScaleNormal="70" workbookViewId="0">
      <selection activeCell="R29" sqref="R29"/>
    </sheetView>
  </sheetViews>
  <sheetFormatPr defaultColWidth="11" defaultRowHeight="15"/>
  <cols>
    <col min="1" max="1" width="7.75" style="1" customWidth="1"/>
    <col min="2" max="2" width="11" style="1"/>
    <col min="3" max="8" width="12.125" style="1" customWidth="1"/>
    <col min="9" max="9" width="12.875" style="1" customWidth="1"/>
    <col min="10" max="10" width="11.875" style="1" bestFit="1" customWidth="1"/>
    <col min="11" max="12" width="12.125" style="1" customWidth="1"/>
    <col min="13" max="13" width="14.625" style="1" bestFit="1" customWidth="1"/>
    <col min="14" max="20" width="12.125" style="1" customWidth="1"/>
    <col min="21" max="16384" width="11" style="1"/>
  </cols>
  <sheetData>
    <row r="1" spans="1:29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9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9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9" ht="9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9" ht="28.5" customHeight="1">
      <c r="A5" s="12"/>
      <c r="B5" s="11"/>
      <c r="C5" s="11"/>
      <c r="D5" s="11"/>
      <c r="E5" s="11"/>
      <c r="F5" s="11"/>
      <c r="G5" s="11"/>
      <c r="H5" s="21"/>
      <c r="I5" s="22" t="s">
        <v>17</v>
      </c>
      <c r="J5" s="22" t="s">
        <v>18</v>
      </c>
      <c r="K5" s="22" t="s">
        <v>19</v>
      </c>
      <c r="L5" s="22" t="s">
        <v>20</v>
      </c>
      <c r="M5" s="22" t="s">
        <v>21</v>
      </c>
      <c r="N5" s="22" t="s">
        <v>22</v>
      </c>
      <c r="O5" s="22" t="s">
        <v>23</v>
      </c>
      <c r="P5" s="22" t="s">
        <v>24</v>
      </c>
      <c r="Q5" s="11"/>
      <c r="R5" s="11"/>
      <c r="S5" s="11"/>
      <c r="T5" s="11"/>
    </row>
    <row r="6" spans="1:29" ht="15.75">
      <c r="A6" s="12"/>
      <c r="B6" s="11"/>
      <c r="C6" s="11"/>
      <c r="D6" s="11"/>
      <c r="E6" s="11"/>
      <c r="F6" s="11"/>
      <c r="G6" s="11"/>
      <c r="H6" s="23">
        <v>2019</v>
      </c>
      <c r="I6" s="24">
        <v>5575</v>
      </c>
      <c r="J6" s="25">
        <v>0.46</v>
      </c>
      <c r="K6" s="26">
        <v>29961</v>
      </c>
      <c r="L6" s="25">
        <v>0.77</v>
      </c>
      <c r="M6" s="25">
        <v>0.33</v>
      </c>
      <c r="N6" s="28">
        <v>247705.30012737826</v>
      </c>
      <c r="O6" s="24">
        <v>13763</v>
      </c>
      <c r="P6" s="24">
        <v>6929.9724060781673</v>
      </c>
      <c r="Q6" s="11"/>
      <c r="R6" s="11"/>
      <c r="S6" s="11"/>
      <c r="T6" s="11"/>
    </row>
    <row r="7" spans="1:29" ht="15.75">
      <c r="A7" s="12"/>
      <c r="B7" s="11"/>
      <c r="C7" s="11"/>
      <c r="D7" s="11"/>
      <c r="E7" s="11"/>
      <c r="F7" s="11"/>
      <c r="G7" s="11"/>
      <c r="H7" s="23">
        <v>2020</v>
      </c>
      <c r="I7" s="24">
        <v>4930</v>
      </c>
      <c r="J7" s="25">
        <v>0.55000000000000004</v>
      </c>
      <c r="K7" s="26">
        <v>37761</v>
      </c>
      <c r="L7" s="25">
        <v>0.44999999999999996</v>
      </c>
      <c r="M7" s="25">
        <v>0.55000000000000004</v>
      </c>
      <c r="N7" s="27">
        <v>238533.13120758018</v>
      </c>
      <c r="O7" s="24">
        <v>12765</v>
      </c>
      <c r="P7" s="24">
        <v>7239</v>
      </c>
      <c r="Q7" s="11"/>
      <c r="R7" s="11"/>
      <c r="S7" s="11"/>
      <c r="T7" s="11"/>
    </row>
    <row r="8" spans="1:29" ht="15.75">
      <c r="A8" s="12"/>
      <c r="B8" s="11"/>
      <c r="C8" s="11"/>
      <c r="D8" s="11"/>
      <c r="E8" s="11"/>
      <c r="F8" s="11"/>
      <c r="G8" s="11"/>
      <c r="H8" s="23">
        <v>2021</v>
      </c>
      <c r="I8" s="24">
        <v>7917</v>
      </c>
      <c r="J8" s="25">
        <v>0.45</v>
      </c>
      <c r="K8" s="26">
        <v>23634</v>
      </c>
      <c r="L8" s="25">
        <v>0.6</v>
      </c>
      <c r="M8" s="25">
        <v>0.4</v>
      </c>
      <c r="N8" s="27">
        <v>273922.25920793426</v>
      </c>
      <c r="O8" s="24">
        <v>16987</v>
      </c>
      <c r="P8" s="24">
        <v>5673</v>
      </c>
      <c r="Q8" s="11"/>
      <c r="R8" s="11"/>
      <c r="S8" s="11"/>
      <c r="T8" s="11"/>
    </row>
    <row r="9" spans="1:29" ht="15.75">
      <c r="A9" s="12"/>
      <c r="B9" s="11"/>
      <c r="C9" s="11"/>
      <c r="D9" s="11"/>
      <c r="E9" s="11"/>
      <c r="F9" s="11"/>
      <c r="G9" s="11"/>
      <c r="H9" s="23">
        <v>2022</v>
      </c>
      <c r="I9" s="24">
        <v>7540</v>
      </c>
      <c r="J9" s="25">
        <v>0.61</v>
      </c>
      <c r="K9" s="26">
        <v>32729</v>
      </c>
      <c r="L9" s="25">
        <v>0.78</v>
      </c>
      <c r="M9" s="25">
        <v>0.22</v>
      </c>
      <c r="N9" s="27">
        <v>234511.35531522191</v>
      </c>
      <c r="O9" s="24">
        <v>15688</v>
      </c>
      <c r="P9" s="24">
        <v>6095.9292695902286</v>
      </c>
      <c r="Q9" s="11"/>
      <c r="R9" s="11"/>
      <c r="S9" s="11"/>
      <c r="T9" s="11"/>
    </row>
    <row r="10" spans="1:29" ht="15.75">
      <c r="A10" s="12"/>
      <c r="B10" s="11"/>
      <c r="C10" s="11"/>
      <c r="D10" s="11"/>
      <c r="E10" s="11"/>
      <c r="F10" s="11"/>
      <c r="G10" s="11"/>
      <c r="H10" s="23">
        <v>2023</v>
      </c>
      <c r="I10" s="24">
        <v>8239</v>
      </c>
      <c r="J10" s="25">
        <v>0.73</v>
      </c>
      <c r="K10" s="26">
        <v>59173</v>
      </c>
      <c r="L10" s="25">
        <v>0.69</v>
      </c>
      <c r="M10" s="25">
        <v>0.31</v>
      </c>
      <c r="N10" s="27">
        <v>238597.13120758001</v>
      </c>
      <c r="O10" s="24">
        <v>18954</v>
      </c>
      <c r="P10" s="24">
        <v>5772.0558880508379</v>
      </c>
      <c r="Q10" s="11"/>
      <c r="R10" s="11"/>
      <c r="S10" s="11"/>
      <c r="T10" s="11"/>
    </row>
    <row r="11" spans="1:29">
      <c r="A11" s="12"/>
      <c r="B11" s="2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9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9" s="9" customFormat="1" ht="36">
      <c r="A13" s="13"/>
      <c r="B13" s="8" t="s">
        <v>0</v>
      </c>
      <c r="C13" s="8" t="s">
        <v>1</v>
      </c>
      <c r="D13" s="8" t="s">
        <v>2</v>
      </c>
      <c r="E13" s="8" t="s">
        <v>3</v>
      </c>
      <c r="F13" s="8" t="s">
        <v>4</v>
      </c>
      <c r="G13" s="8" t="s">
        <v>5</v>
      </c>
      <c r="H13" s="8" t="s">
        <v>6</v>
      </c>
      <c r="I13" s="8" t="s">
        <v>7</v>
      </c>
      <c r="J13" s="8" t="s">
        <v>8</v>
      </c>
      <c r="K13" s="8" t="s">
        <v>9</v>
      </c>
      <c r="L13" s="8" t="s">
        <v>10</v>
      </c>
      <c r="M13" s="8" t="s">
        <v>11</v>
      </c>
      <c r="N13" s="8" t="s">
        <v>12</v>
      </c>
      <c r="O13" s="8" t="s">
        <v>13</v>
      </c>
      <c r="P13" s="8" t="s">
        <v>14</v>
      </c>
      <c r="Q13" s="8" t="s">
        <v>15</v>
      </c>
      <c r="R13" s="8"/>
      <c r="S13" s="8"/>
      <c r="T13" s="8"/>
      <c r="U13" s="10" t="s">
        <v>16</v>
      </c>
      <c r="V13" s="10" t="s">
        <v>17</v>
      </c>
      <c r="W13" s="10" t="s">
        <v>18</v>
      </c>
      <c r="X13" s="10" t="s">
        <v>19</v>
      </c>
      <c r="Y13" s="10" t="s">
        <v>20</v>
      </c>
      <c r="Z13" s="10" t="s">
        <v>21</v>
      </c>
      <c r="AA13" s="10" t="s">
        <v>22</v>
      </c>
      <c r="AB13" s="10" t="s">
        <v>23</v>
      </c>
      <c r="AC13" s="10" t="s">
        <v>24</v>
      </c>
    </row>
    <row r="14" spans="1:29">
      <c r="A14" s="15"/>
      <c r="B14" s="2">
        <v>1</v>
      </c>
      <c r="C14" s="7">
        <v>470</v>
      </c>
      <c r="D14" s="7">
        <v>824</v>
      </c>
      <c r="E14" s="7">
        <v>772</v>
      </c>
      <c r="F14" s="7">
        <v>542</v>
      </c>
      <c r="G14" s="7">
        <v>470</v>
      </c>
      <c r="H14" s="7">
        <v>796</v>
      </c>
      <c r="I14" s="7">
        <v>107</v>
      </c>
      <c r="J14" s="7">
        <v>251</v>
      </c>
      <c r="K14" s="7">
        <v>312</v>
      </c>
      <c r="L14" s="7">
        <v>925</v>
      </c>
      <c r="M14" s="7">
        <v>7115</v>
      </c>
      <c r="N14" s="7">
        <v>3206</v>
      </c>
      <c r="O14" s="7">
        <v>2033</v>
      </c>
      <c r="P14" s="7">
        <v>3988</v>
      </c>
      <c r="Q14" s="7">
        <v>4550</v>
      </c>
      <c r="R14" s="18"/>
      <c r="S14" s="18"/>
      <c r="T14" s="18"/>
      <c r="U14" s="3">
        <v>2019</v>
      </c>
      <c r="V14" s="3">
        <v>5575</v>
      </c>
      <c r="W14" s="4">
        <v>0.46</v>
      </c>
      <c r="X14" s="3">
        <v>29961</v>
      </c>
      <c r="Y14" s="4">
        <v>0.77</v>
      </c>
      <c r="Z14" s="4">
        <v>0.33</v>
      </c>
      <c r="AA14" s="3">
        <v>247705.30012737826</v>
      </c>
      <c r="AB14" s="3">
        <v>13763</v>
      </c>
      <c r="AC14" s="3">
        <v>6929.9724060781673</v>
      </c>
    </row>
    <row r="15" spans="1:29">
      <c r="A15" s="15"/>
      <c r="B15" s="2">
        <v>2</v>
      </c>
      <c r="C15" s="7">
        <v>402</v>
      </c>
      <c r="D15" s="7">
        <v>375</v>
      </c>
      <c r="E15" s="7">
        <v>796</v>
      </c>
      <c r="F15" s="7">
        <v>873</v>
      </c>
      <c r="G15" s="7">
        <v>402</v>
      </c>
      <c r="H15" s="7">
        <v>709</v>
      </c>
      <c r="I15" s="7">
        <v>347</v>
      </c>
      <c r="J15" s="7">
        <v>712</v>
      </c>
      <c r="K15" s="7">
        <v>147</v>
      </c>
      <c r="L15" s="7">
        <v>734</v>
      </c>
      <c r="M15" s="7">
        <v>776</v>
      </c>
      <c r="N15" s="7">
        <v>7131</v>
      </c>
      <c r="O15" s="7">
        <v>3938</v>
      </c>
      <c r="P15" s="7">
        <v>4993</v>
      </c>
      <c r="Q15" s="7">
        <v>3290</v>
      </c>
      <c r="R15" s="18"/>
      <c r="S15" s="18"/>
      <c r="T15" s="18"/>
      <c r="U15" s="5">
        <v>2020</v>
      </c>
      <c r="V15" s="5">
        <v>4930</v>
      </c>
      <c r="W15" s="6">
        <v>0.55000000000000004</v>
      </c>
      <c r="X15" s="5">
        <v>37761</v>
      </c>
      <c r="Y15" s="6">
        <v>0.44999999999999996</v>
      </c>
      <c r="Z15" s="6">
        <v>0.55000000000000004</v>
      </c>
      <c r="AA15" s="5">
        <v>238533.13120758018</v>
      </c>
      <c r="AB15" s="5">
        <v>12765</v>
      </c>
      <c r="AC15" s="5">
        <v>7239</v>
      </c>
    </row>
    <row r="16" spans="1:29">
      <c r="A16" s="15"/>
      <c r="B16" s="2">
        <v>3</v>
      </c>
      <c r="C16" s="7">
        <v>496</v>
      </c>
      <c r="D16" s="7">
        <v>793</v>
      </c>
      <c r="E16" s="7">
        <v>503</v>
      </c>
      <c r="F16" s="7">
        <v>790</v>
      </c>
      <c r="G16" s="7">
        <v>496</v>
      </c>
      <c r="H16" s="7">
        <v>764</v>
      </c>
      <c r="I16" s="7">
        <v>993</v>
      </c>
      <c r="J16" s="7">
        <v>268</v>
      </c>
      <c r="K16" s="7">
        <v>731</v>
      </c>
      <c r="L16" s="7">
        <v>267</v>
      </c>
      <c r="M16" s="7">
        <v>9585</v>
      </c>
      <c r="N16" s="7">
        <v>4546</v>
      </c>
      <c r="O16" s="7">
        <v>6956</v>
      </c>
      <c r="P16" s="7">
        <v>4843</v>
      </c>
      <c r="Q16" s="7">
        <v>2913</v>
      </c>
      <c r="R16" s="18"/>
      <c r="S16" s="18"/>
      <c r="T16" s="18"/>
      <c r="U16" s="3">
        <v>2021</v>
      </c>
      <c r="V16" s="3">
        <v>7917</v>
      </c>
      <c r="W16" s="4">
        <v>0.45</v>
      </c>
      <c r="X16" s="3">
        <v>23634</v>
      </c>
      <c r="Y16" s="4">
        <v>0.6</v>
      </c>
      <c r="Z16" s="4">
        <v>0.4</v>
      </c>
      <c r="AA16" s="3">
        <v>273922.25920793426</v>
      </c>
      <c r="AB16" s="3">
        <v>16987</v>
      </c>
      <c r="AC16" s="3">
        <v>5673</v>
      </c>
    </row>
    <row r="17" spans="1:29">
      <c r="A17" s="15"/>
      <c r="B17" s="2">
        <v>4</v>
      </c>
      <c r="C17" s="7">
        <v>856</v>
      </c>
      <c r="D17" s="7">
        <v>732</v>
      </c>
      <c r="E17" s="7">
        <v>118</v>
      </c>
      <c r="F17" s="7">
        <v>122</v>
      </c>
      <c r="G17" s="7">
        <v>856</v>
      </c>
      <c r="H17" s="7">
        <v>555</v>
      </c>
      <c r="I17" s="7">
        <v>953</v>
      </c>
      <c r="J17" s="7">
        <v>572</v>
      </c>
      <c r="K17" s="7">
        <v>452</v>
      </c>
      <c r="L17" s="7">
        <v>583</v>
      </c>
      <c r="M17" s="7">
        <v>2779</v>
      </c>
      <c r="N17" s="7">
        <v>8432</v>
      </c>
      <c r="O17" s="7">
        <v>261</v>
      </c>
      <c r="P17" s="7">
        <v>3211</v>
      </c>
      <c r="Q17" s="7">
        <v>3576</v>
      </c>
      <c r="R17" s="18"/>
      <c r="S17" s="18"/>
      <c r="T17" s="18"/>
      <c r="U17" s="5">
        <v>2022</v>
      </c>
      <c r="V17" s="5">
        <v>7540</v>
      </c>
      <c r="W17" s="6">
        <v>0.61</v>
      </c>
      <c r="X17" s="5">
        <v>32729</v>
      </c>
      <c r="Y17" s="6">
        <v>0.78</v>
      </c>
      <c r="Z17" s="6">
        <v>0.22</v>
      </c>
      <c r="AA17" s="5">
        <v>234511.35531522191</v>
      </c>
      <c r="AB17" s="5">
        <v>15688</v>
      </c>
      <c r="AC17" s="5">
        <v>6095.9292695902286</v>
      </c>
    </row>
    <row r="18" spans="1:29">
      <c r="A18" s="15"/>
      <c r="B18" s="2">
        <v>5</v>
      </c>
      <c r="C18" s="7">
        <v>888</v>
      </c>
      <c r="D18" s="7">
        <v>924</v>
      </c>
      <c r="E18" s="7">
        <v>753</v>
      </c>
      <c r="F18" s="7">
        <v>204</v>
      </c>
      <c r="G18" s="7">
        <v>888</v>
      </c>
      <c r="H18" s="7">
        <v>564</v>
      </c>
      <c r="I18" s="7">
        <v>868</v>
      </c>
      <c r="J18" s="7">
        <v>607</v>
      </c>
      <c r="K18" s="7">
        <v>836</v>
      </c>
      <c r="L18" s="7">
        <v>725</v>
      </c>
      <c r="M18" s="7">
        <v>8456</v>
      </c>
      <c r="N18" s="7">
        <v>5575</v>
      </c>
      <c r="O18" s="7">
        <v>5125</v>
      </c>
      <c r="P18" s="7">
        <v>7182</v>
      </c>
      <c r="Q18" s="7">
        <v>1761</v>
      </c>
      <c r="R18" s="18"/>
      <c r="S18" s="18"/>
      <c r="T18" s="18"/>
      <c r="U18" s="3">
        <v>2023</v>
      </c>
      <c r="V18" s="3">
        <v>8239</v>
      </c>
      <c r="W18" s="4">
        <v>0.73</v>
      </c>
      <c r="X18" s="3">
        <v>59173</v>
      </c>
      <c r="Y18" s="4">
        <v>0.69</v>
      </c>
      <c r="Z18" s="4">
        <v>0.31</v>
      </c>
      <c r="AA18" s="3">
        <v>238597.13120758001</v>
      </c>
      <c r="AB18" s="3">
        <v>18954</v>
      </c>
      <c r="AC18" s="3">
        <v>5772.0558880508379</v>
      </c>
    </row>
    <row r="19" spans="1:29">
      <c r="A19" s="15"/>
      <c r="B19" s="2">
        <v>6</v>
      </c>
      <c r="C19" s="7">
        <v>406</v>
      </c>
      <c r="D19" s="7">
        <v>153</v>
      </c>
      <c r="E19" s="7">
        <v>319</v>
      </c>
      <c r="F19" s="7">
        <v>335</v>
      </c>
      <c r="G19" s="7">
        <v>406</v>
      </c>
      <c r="H19" s="7">
        <v>980</v>
      </c>
      <c r="I19" s="7">
        <v>536</v>
      </c>
      <c r="J19" s="7">
        <v>825</v>
      </c>
      <c r="K19" s="7">
        <v>105</v>
      </c>
      <c r="L19" s="7">
        <v>226</v>
      </c>
      <c r="M19" s="7">
        <v>2065</v>
      </c>
      <c r="N19" s="7">
        <v>4930</v>
      </c>
      <c r="O19" s="7">
        <v>7434</v>
      </c>
      <c r="P19" s="7">
        <v>556</v>
      </c>
      <c r="Q19" s="7">
        <v>4059</v>
      </c>
      <c r="R19" s="18"/>
      <c r="S19" s="18"/>
      <c r="T19" s="18"/>
    </row>
    <row r="20" spans="1:29">
      <c r="A20" s="15"/>
      <c r="B20" s="2">
        <v>7</v>
      </c>
      <c r="C20" s="7">
        <v>567</v>
      </c>
      <c r="D20" s="7">
        <v>343</v>
      </c>
      <c r="E20" s="7">
        <v>103</v>
      </c>
      <c r="F20" s="7">
        <v>228</v>
      </c>
      <c r="G20" s="7">
        <v>567</v>
      </c>
      <c r="H20" s="7">
        <v>473</v>
      </c>
      <c r="I20" s="7">
        <v>277</v>
      </c>
      <c r="J20" s="7">
        <v>848</v>
      </c>
      <c r="K20" s="7">
        <v>719</v>
      </c>
      <c r="L20" s="7">
        <v>111</v>
      </c>
      <c r="M20" s="7">
        <v>5592</v>
      </c>
      <c r="N20" s="7">
        <v>7917</v>
      </c>
      <c r="O20" s="7">
        <v>6394</v>
      </c>
      <c r="P20" s="7">
        <v>978</v>
      </c>
      <c r="Q20" s="7">
        <v>8608</v>
      </c>
      <c r="R20" s="18"/>
      <c r="S20" s="18"/>
      <c r="T20" s="18"/>
    </row>
    <row r="21" spans="1:29">
      <c r="A21" s="15"/>
      <c r="B21" s="2">
        <v>8</v>
      </c>
      <c r="C21" s="7">
        <v>993</v>
      </c>
      <c r="D21" s="7">
        <v>694</v>
      </c>
      <c r="E21" s="7">
        <v>188</v>
      </c>
      <c r="F21" s="7">
        <v>888</v>
      </c>
      <c r="G21" s="7">
        <v>993</v>
      </c>
      <c r="H21" s="7">
        <v>409</v>
      </c>
      <c r="I21" s="7">
        <v>466</v>
      </c>
      <c r="J21" s="7">
        <v>733</v>
      </c>
      <c r="K21" s="7">
        <v>693</v>
      </c>
      <c r="L21" s="7">
        <v>883</v>
      </c>
      <c r="M21" s="7">
        <v>4149</v>
      </c>
      <c r="N21" s="7">
        <v>7540</v>
      </c>
      <c r="O21" s="7">
        <v>6822</v>
      </c>
      <c r="P21" s="7">
        <v>6151</v>
      </c>
      <c r="Q21" s="7">
        <v>895</v>
      </c>
      <c r="R21" s="18"/>
      <c r="S21" s="18"/>
      <c r="T21" s="18"/>
    </row>
    <row r="22" spans="1:29">
      <c r="A22" s="15"/>
      <c r="B22" s="2">
        <v>9</v>
      </c>
      <c r="C22" s="7">
        <v>327</v>
      </c>
      <c r="D22" s="7">
        <v>201</v>
      </c>
      <c r="E22" s="7">
        <v>136</v>
      </c>
      <c r="F22" s="7">
        <v>455</v>
      </c>
      <c r="G22" s="7">
        <v>327</v>
      </c>
      <c r="H22" s="7">
        <v>344</v>
      </c>
      <c r="I22" s="7">
        <v>206</v>
      </c>
      <c r="J22" s="7">
        <v>220</v>
      </c>
      <c r="K22" s="7">
        <v>378</v>
      </c>
      <c r="L22" s="7">
        <v>856</v>
      </c>
      <c r="M22" s="7">
        <v>9279</v>
      </c>
      <c r="N22" s="7">
        <v>1632</v>
      </c>
      <c r="O22" s="7">
        <v>2948</v>
      </c>
      <c r="P22" s="7">
        <v>8204</v>
      </c>
      <c r="Q22" s="7">
        <v>721</v>
      </c>
      <c r="R22" s="18"/>
      <c r="S22" s="18"/>
      <c r="T22" s="18"/>
    </row>
    <row r="23" spans="1:29">
      <c r="A23" s="15"/>
      <c r="B23" s="2">
        <v>10</v>
      </c>
      <c r="C23" s="7">
        <v>462</v>
      </c>
      <c r="D23" s="7">
        <v>243</v>
      </c>
      <c r="E23" s="7">
        <v>199</v>
      </c>
      <c r="F23" s="7">
        <v>146</v>
      </c>
      <c r="G23" s="7">
        <v>462</v>
      </c>
      <c r="H23" s="7">
        <v>353</v>
      </c>
      <c r="I23" s="7">
        <v>199</v>
      </c>
      <c r="J23" s="7">
        <v>363</v>
      </c>
      <c r="K23" s="7">
        <v>802</v>
      </c>
      <c r="L23" s="7">
        <v>696</v>
      </c>
      <c r="M23" s="7">
        <v>3499</v>
      </c>
      <c r="N23" s="7">
        <v>3173</v>
      </c>
      <c r="O23" s="7">
        <v>540</v>
      </c>
      <c r="P23" s="7">
        <v>9148</v>
      </c>
      <c r="Q23" s="7">
        <v>3387</v>
      </c>
      <c r="R23" s="18"/>
      <c r="S23" s="18"/>
      <c r="T23" s="18"/>
    </row>
    <row r="24" spans="1:29">
      <c r="A24" s="15"/>
      <c r="B24" s="2">
        <v>11</v>
      </c>
      <c r="C24" s="7">
        <v>200</v>
      </c>
      <c r="D24" s="7">
        <v>726</v>
      </c>
      <c r="E24" s="7">
        <v>750</v>
      </c>
      <c r="F24" s="7">
        <v>813</v>
      </c>
      <c r="G24" s="7">
        <v>200</v>
      </c>
      <c r="H24" s="7">
        <v>903</v>
      </c>
      <c r="I24" s="7">
        <v>933</v>
      </c>
      <c r="J24" s="7">
        <v>738</v>
      </c>
      <c r="K24" s="7">
        <v>149</v>
      </c>
      <c r="L24" s="7">
        <v>280</v>
      </c>
      <c r="M24" s="7">
        <v>5025</v>
      </c>
      <c r="N24" s="7">
        <v>2530</v>
      </c>
      <c r="O24" s="7">
        <v>8190</v>
      </c>
      <c r="P24" s="7">
        <v>8227</v>
      </c>
      <c r="Q24" s="7">
        <v>3572</v>
      </c>
      <c r="R24" s="18"/>
      <c r="S24" s="18"/>
      <c r="T24" s="18"/>
    </row>
    <row r="25" spans="1:29">
      <c r="A25" s="15"/>
      <c r="B25" s="2">
        <v>12</v>
      </c>
      <c r="C25" s="7">
        <v>384</v>
      </c>
      <c r="D25" s="7">
        <v>737</v>
      </c>
      <c r="E25" s="7">
        <v>156</v>
      </c>
      <c r="F25" s="7">
        <v>791</v>
      </c>
      <c r="G25" s="7">
        <v>384</v>
      </c>
      <c r="H25" s="7">
        <v>292</v>
      </c>
      <c r="I25" s="7">
        <v>919</v>
      </c>
      <c r="J25" s="7">
        <v>634</v>
      </c>
      <c r="K25" s="7">
        <v>712</v>
      </c>
      <c r="L25" s="7">
        <v>606</v>
      </c>
      <c r="M25" s="7">
        <v>1323</v>
      </c>
      <c r="N25" s="7">
        <v>967</v>
      </c>
      <c r="O25" s="7">
        <v>9435</v>
      </c>
      <c r="P25" s="7">
        <v>7916</v>
      </c>
      <c r="Q25" s="7">
        <v>2742</v>
      </c>
      <c r="R25" s="18"/>
      <c r="S25" s="18"/>
      <c r="T25" s="18"/>
    </row>
    <row r="26" spans="1:29">
      <c r="A26" s="15"/>
      <c r="B26" s="2">
        <v>13</v>
      </c>
      <c r="C26" s="7">
        <v>818</v>
      </c>
      <c r="D26" s="7">
        <v>755</v>
      </c>
      <c r="E26" s="7">
        <v>210</v>
      </c>
      <c r="F26" s="7">
        <v>373</v>
      </c>
      <c r="G26" s="7">
        <v>818</v>
      </c>
      <c r="H26" s="7">
        <v>377</v>
      </c>
      <c r="I26" s="7">
        <v>653</v>
      </c>
      <c r="J26" s="7">
        <v>219</v>
      </c>
      <c r="K26" s="7">
        <v>442</v>
      </c>
      <c r="L26" s="7">
        <v>954</v>
      </c>
      <c r="M26" s="7">
        <v>5169</v>
      </c>
      <c r="N26" s="7">
        <v>8985</v>
      </c>
      <c r="O26" s="7">
        <v>2186</v>
      </c>
      <c r="P26" s="7">
        <v>1223</v>
      </c>
      <c r="Q26" s="7">
        <v>9800</v>
      </c>
      <c r="R26" s="18"/>
      <c r="S26" s="18"/>
      <c r="T26" s="18"/>
    </row>
    <row r="27" spans="1:29">
      <c r="A27" s="15"/>
      <c r="B27" s="2">
        <v>14</v>
      </c>
      <c r="C27" s="7">
        <v>622</v>
      </c>
      <c r="D27" s="7">
        <v>424</v>
      </c>
      <c r="E27" s="7">
        <v>134</v>
      </c>
      <c r="F27" s="7">
        <v>788</v>
      </c>
      <c r="G27" s="7">
        <v>622</v>
      </c>
      <c r="H27" s="7">
        <v>870</v>
      </c>
      <c r="I27" s="7">
        <v>866</v>
      </c>
      <c r="J27" s="7">
        <v>943</v>
      </c>
      <c r="K27" s="7">
        <v>981</v>
      </c>
      <c r="L27" s="7">
        <v>364</v>
      </c>
      <c r="M27" s="7">
        <v>8301</v>
      </c>
      <c r="N27" s="7">
        <v>4094</v>
      </c>
      <c r="O27" s="7">
        <v>1604</v>
      </c>
      <c r="P27" s="7">
        <v>562</v>
      </c>
      <c r="Q27" s="7">
        <v>7655</v>
      </c>
      <c r="R27" s="18"/>
      <c r="S27" s="18"/>
      <c r="T27" s="18"/>
    </row>
    <row r="28" spans="1:29">
      <c r="A28" s="15"/>
      <c r="B28" s="2">
        <v>15</v>
      </c>
      <c r="C28" s="7">
        <v>438</v>
      </c>
      <c r="D28" s="7">
        <v>931</v>
      </c>
      <c r="E28" s="7">
        <v>421</v>
      </c>
      <c r="F28" s="7">
        <v>805</v>
      </c>
      <c r="G28" s="7">
        <v>438</v>
      </c>
      <c r="H28" s="7">
        <v>111</v>
      </c>
      <c r="I28" s="7">
        <v>296</v>
      </c>
      <c r="J28" s="7">
        <v>484</v>
      </c>
      <c r="K28" s="7">
        <v>352</v>
      </c>
      <c r="L28" s="7">
        <v>247</v>
      </c>
      <c r="M28" s="7">
        <v>7168</v>
      </c>
      <c r="N28" s="7">
        <v>3127</v>
      </c>
      <c r="O28" s="7">
        <v>3353</v>
      </c>
      <c r="P28" s="7">
        <v>4813</v>
      </c>
      <c r="Q28" s="7">
        <v>2265</v>
      </c>
      <c r="R28" s="18"/>
      <c r="S28" s="18"/>
      <c r="T28" s="18"/>
    </row>
    <row r="29" spans="1:29">
      <c r="A29" s="15"/>
      <c r="B29" s="2">
        <v>16</v>
      </c>
      <c r="C29" s="7">
        <v>967</v>
      </c>
      <c r="D29" s="7">
        <v>693</v>
      </c>
      <c r="E29" s="7">
        <v>532</v>
      </c>
      <c r="F29" s="7">
        <v>823</v>
      </c>
      <c r="G29" s="7">
        <v>967</v>
      </c>
      <c r="H29" s="7">
        <v>695</v>
      </c>
      <c r="I29" s="7">
        <v>328</v>
      </c>
      <c r="J29" s="7">
        <v>617</v>
      </c>
      <c r="K29" s="7">
        <v>729</v>
      </c>
      <c r="L29" s="7">
        <v>423</v>
      </c>
      <c r="M29" s="7">
        <v>9894</v>
      </c>
      <c r="N29" s="7">
        <v>4398</v>
      </c>
      <c r="O29" s="7">
        <v>4354</v>
      </c>
      <c r="P29" s="7">
        <v>4239</v>
      </c>
      <c r="Q29" s="7">
        <v>4023</v>
      </c>
      <c r="R29" s="18"/>
      <c r="S29" s="18"/>
      <c r="T29" s="18"/>
    </row>
    <row r="30" spans="1:29">
      <c r="A30" s="15"/>
      <c r="B30" s="2">
        <v>17</v>
      </c>
      <c r="C30" s="7">
        <v>543</v>
      </c>
      <c r="D30" s="7">
        <v>251</v>
      </c>
      <c r="E30" s="7">
        <v>900</v>
      </c>
      <c r="F30" s="7">
        <v>258</v>
      </c>
      <c r="G30" s="7">
        <v>543</v>
      </c>
      <c r="H30" s="7">
        <v>522</v>
      </c>
      <c r="I30" s="7">
        <v>641</v>
      </c>
      <c r="J30" s="7">
        <v>441</v>
      </c>
      <c r="K30" s="7">
        <v>740</v>
      </c>
      <c r="L30" s="7">
        <v>195</v>
      </c>
      <c r="M30" s="7">
        <v>1780</v>
      </c>
      <c r="N30" s="7">
        <v>5142</v>
      </c>
      <c r="O30" s="7">
        <v>2379</v>
      </c>
      <c r="P30" s="7">
        <v>9810</v>
      </c>
      <c r="Q30" s="7">
        <v>3038</v>
      </c>
      <c r="R30" s="18"/>
      <c r="S30" s="18"/>
      <c r="T30" s="18"/>
    </row>
    <row r="31" spans="1:29">
      <c r="A31" s="15"/>
      <c r="B31" s="2">
        <v>18</v>
      </c>
      <c r="C31" s="7">
        <v>545</v>
      </c>
      <c r="D31" s="7">
        <v>272</v>
      </c>
      <c r="E31" s="7">
        <v>566</v>
      </c>
      <c r="F31" s="7">
        <v>905</v>
      </c>
      <c r="G31" s="7">
        <v>545</v>
      </c>
      <c r="H31" s="7">
        <v>715</v>
      </c>
      <c r="I31" s="7">
        <v>135</v>
      </c>
      <c r="J31" s="7">
        <v>857</v>
      </c>
      <c r="K31" s="7">
        <v>618</v>
      </c>
      <c r="L31" s="7">
        <v>663</v>
      </c>
      <c r="M31" s="7">
        <v>5127</v>
      </c>
      <c r="N31" s="7">
        <v>1814</v>
      </c>
      <c r="O31" s="7">
        <v>2336</v>
      </c>
      <c r="P31" s="7">
        <v>9513</v>
      </c>
      <c r="Q31" s="7">
        <v>343</v>
      </c>
      <c r="R31" s="18"/>
      <c r="S31" s="18"/>
      <c r="T31" s="18"/>
    </row>
    <row r="32" spans="1:29">
      <c r="A32" s="15"/>
      <c r="B32" s="2">
        <v>19</v>
      </c>
      <c r="C32" s="7">
        <v>638</v>
      </c>
      <c r="D32" s="7">
        <v>794</v>
      </c>
      <c r="E32" s="7">
        <v>961</v>
      </c>
      <c r="F32" s="7">
        <v>720</v>
      </c>
      <c r="G32" s="7">
        <v>638</v>
      </c>
      <c r="H32" s="7">
        <v>348</v>
      </c>
      <c r="I32" s="7">
        <v>155</v>
      </c>
      <c r="J32" s="7">
        <v>139</v>
      </c>
      <c r="K32" s="7">
        <v>836</v>
      </c>
      <c r="L32" s="7">
        <v>850</v>
      </c>
      <c r="M32" s="7">
        <v>2470</v>
      </c>
      <c r="N32" s="7">
        <v>8743</v>
      </c>
      <c r="O32" s="7">
        <v>4734</v>
      </c>
      <c r="P32" s="7">
        <v>7488</v>
      </c>
      <c r="Q32" s="7">
        <v>1915</v>
      </c>
      <c r="R32" s="18"/>
      <c r="S32" s="18"/>
      <c r="T32" s="18"/>
    </row>
    <row r="33" spans="1:20">
      <c r="A33" s="15"/>
      <c r="B33" s="2">
        <v>20</v>
      </c>
      <c r="C33" s="7">
        <v>317</v>
      </c>
      <c r="D33" s="7">
        <v>532</v>
      </c>
      <c r="E33" s="7">
        <v>628</v>
      </c>
      <c r="F33" s="7">
        <v>920</v>
      </c>
      <c r="G33" s="7">
        <v>317</v>
      </c>
      <c r="H33" s="7">
        <v>807</v>
      </c>
      <c r="I33" s="7">
        <v>844</v>
      </c>
      <c r="J33" s="7">
        <v>576</v>
      </c>
      <c r="K33" s="7">
        <v>267</v>
      </c>
      <c r="L33" s="7">
        <v>928</v>
      </c>
      <c r="M33" s="7">
        <v>4343</v>
      </c>
      <c r="N33" s="7">
        <v>6929</v>
      </c>
      <c r="O33" s="7">
        <v>3151</v>
      </c>
      <c r="P33" s="7">
        <v>8847</v>
      </c>
      <c r="Q33" s="7">
        <v>799</v>
      </c>
      <c r="R33" s="18"/>
      <c r="S33" s="18"/>
      <c r="T33" s="18"/>
    </row>
    <row r="34" spans="1:20">
      <c r="A34" s="15"/>
      <c r="B34" s="2">
        <v>21</v>
      </c>
      <c r="C34" s="7">
        <v>939</v>
      </c>
      <c r="D34" s="7">
        <v>561</v>
      </c>
      <c r="E34" s="7">
        <v>846</v>
      </c>
      <c r="F34" s="7">
        <v>709</v>
      </c>
      <c r="G34" s="7">
        <v>939</v>
      </c>
      <c r="H34" s="7">
        <v>429</v>
      </c>
      <c r="I34" s="7">
        <v>612</v>
      </c>
      <c r="J34" s="7">
        <v>781</v>
      </c>
      <c r="K34" s="7">
        <v>862</v>
      </c>
      <c r="L34" s="7">
        <v>110</v>
      </c>
      <c r="M34" s="7">
        <v>9065</v>
      </c>
      <c r="N34" s="7">
        <v>5609</v>
      </c>
      <c r="O34" s="7">
        <v>9175</v>
      </c>
      <c r="P34" s="7">
        <v>9887</v>
      </c>
      <c r="Q34" s="7">
        <v>7206</v>
      </c>
      <c r="R34" s="18"/>
      <c r="S34" s="18"/>
      <c r="T34" s="18"/>
    </row>
    <row r="35" spans="1:20">
      <c r="A35" s="15"/>
      <c r="B35" s="2">
        <v>22</v>
      </c>
      <c r="C35" s="7">
        <v>826</v>
      </c>
      <c r="D35" s="7">
        <v>478</v>
      </c>
      <c r="E35" s="7">
        <v>577</v>
      </c>
      <c r="F35" s="7">
        <v>875</v>
      </c>
      <c r="G35" s="7">
        <v>826</v>
      </c>
      <c r="H35" s="7">
        <v>408</v>
      </c>
      <c r="I35" s="7">
        <v>949</v>
      </c>
      <c r="J35" s="7">
        <v>787</v>
      </c>
      <c r="K35" s="7">
        <v>542</v>
      </c>
      <c r="L35" s="7">
        <v>343</v>
      </c>
      <c r="M35" s="7">
        <v>748</v>
      </c>
      <c r="N35" s="7">
        <v>4034</v>
      </c>
      <c r="O35" s="7">
        <v>9771</v>
      </c>
      <c r="P35" s="7">
        <v>7075</v>
      </c>
      <c r="Q35" s="7">
        <v>271</v>
      </c>
      <c r="R35" s="18"/>
      <c r="S35" s="18"/>
      <c r="T35" s="18"/>
    </row>
    <row r="36" spans="1:20">
      <c r="A36" s="15"/>
      <c r="B36" s="2">
        <v>23</v>
      </c>
      <c r="C36" s="7">
        <v>422</v>
      </c>
      <c r="D36" s="7">
        <v>517</v>
      </c>
      <c r="E36" s="7">
        <v>422</v>
      </c>
      <c r="F36" s="7">
        <v>205</v>
      </c>
      <c r="G36" s="7">
        <v>422</v>
      </c>
      <c r="H36" s="7">
        <v>305</v>
      </c>
      <c r="I36" s="7">
        <v>327</v>
      </c>
      <c r="J36" s="7">
        <v>142</v>
      </c>
      <c r="K36" s="7">
        <v>714</v>
      </c>
      <c r="L36" s="7">
        <v>212</v>
      </c>
      <c r="M36" s="7">
        <v>2586</v>
      </c>
      <c r="N36" s="7">
        <v>2591</v>
      </c>
      <c r="O36" s="7">
        <v>3899</v>
      </c>
      <c r="P36" s="7">
        <v>7956</v>
      </c>
      <c r="Q36" s="7">
        <v>3708</v>
      </c>
      <c r="R36" s="18"/>
      <c r="S36" s="18"/>
      <c r="T36" s="18"/>
    </row>
    <row r="37" spans="1:20">
      <c r="A37" s="15"/>
      <c r="B37" s="2">
        <v>24</v>
      </c>
      <c r="C37" s="7">
        <v>405</v>
      </c>
      <c r="D37" s="7">
        <v>386</v>
      </c>
      <c r="E37" s="7">
        <v>551</v>
      </c>
      <c r="F37" s="7">
        <v>647</v>
      </c>
      <c r="G37" s="7">
        <v>405</v>
      </c>
      <c r="H37" s="7">
        <v>541</v>
      </c>
      <c r="I37" s="7">
        <v>677</v>
      </c>
      <c r="J37" s="7">
        <v>428</v>
      </c>
      <c r="K37" s="7">
        <v>697</v>
      </c>
      <c r="L37" s="7">
        <v>190</v>
      </c>
      <c r="M37" s="7">
        <v>5941</v>
      </c>
      <c r="N37" s="7">
        <v>3775</v>
      </c>
      <c r="O37" s="7">
        <v>7125</v>
      </c>
      <c r="P37" s="7">
        <v>5758</v>
      </c>
      <c r="Q37" s="7">
        <v>5528</v>
      </c>
      <c r="R37" s="18"/>
      <c r="S37" s="18"/>
      <c r="T37" s="18"/>
    </row>
    <row r="38" spans="1:20">
      <c r="A38" s="15"/>
      <c r="B38" s="2">
        <v>25</v>
      </c>
      <c r="C38" s="7">
        <v>137</v>
      </c>
      <c r="D38" s="7">
        <v>765</v>
      </c>
      <c r="E38" s="7">
        <v>610</v>
      </c>
      <c r="F38" s="7">
        <v>596</v>
      </c>
      <c r="G38" s="7">
        <v>137</v>
      </c>
      <c r="H38" s="7">
        <v>344</v>
      </c>
      <c r="I38" s="7">
        <v>160</v>
      </c>
      <c r="J38" s="7">
        <v>560</v>
      </c>
      <c r="K38" s="7">
        <v>569</v>
      </c>
      <c r="L38" s="7">
        <v>136</v>
      </c>
      <c r="M38" s="7">
        <v>3436</v>
      </c>
      <c r="N38" s="7">
        <v>4084</v>
      </c>
      <c r="O38" s="7">
        <v>8470</v>
      </c>
      <c r="P38" s="7">
        <v>390</v>
      </c>
      <c r="Q38" s="7">
        <v>6298</v>
      </c>
      <c r="R38" s="18"/>
      <c r="S38" s="18"/>
      <c r="T38" s="18"/>
    </row>
    <row r="39" spans="1:20">
      <c r="A39" s="15"/>
      <c r="B39" s="2">
        <v>26</v>
      </c>
      <c r="C39" s="7">
        <v>807</v>
      </c>
      <c r="D39" s="7">
        <v>476</v>
      </c>
      <c r="E39" s="7">
        <v>894</v>
      </c>
      <c r="F39" s="7">
        <v>237</v>
      </c>
      <c r="G39" s="7">
        <v>807</v>
      </c>
      <c r="H39" s="7">
        <v>147</v>
      </c>
      <c r="I39" s="7">
        <v>239</v>
      </c>
      <c r="J39" s="7">
        <v>858</v>
      </c>
      <c r="K39" s="7">
        <v>459</v>
      </c>
      <c r="L39" s="7">
        <v>662</v>
      </c>
      <c r="M39" s="7">
        <v>5393</v>
      </c>
      <c r="N39" s="7">
        <v>2719</v>
      </c>
      <c r="O39" s="7">
        <v>5138</v>
      </c>
      <c r="P39" s="7">
        <v>4311</v>
      </c>
      <c r="Q39" s="7">
        <v>3233</v>
      </c>
      <c r="R39" s="18"/>
      <c r="S39" s="18"/>
      <c r="T39" s="18"/>
    </row>
    <row r="40" spans="1:20">
      <c r="A40" s="15"/>
      <c r="B40" s="2">
        <v>27</v>
      </c>
      <c r="C40" s="7">
        <v>556</v>
      </c>
      <c r="D40" s="7">
        <v>637</v>
      </c>
      <c r="E40" s="7">
        <v>964</v>
      </c>
      <c r="F40" s="7">
        <v>297</v>
      </c>
      <c r="G40" s="7">
        <v>556</v>
      </c>
      <c r="H40" s="7">
        <v>996</v>
      </c>
      <c r="I40" s="7">
        <v>414</v>
      </c>
      <c r="J40" s="7">
        <v>792</v>
      </c>
      <c r="K40" s="7">
        <v>434</v>
      </c>
      <c r="L40" s="7">
        <v>742</v>
      </c>
      <c r="M40" s="7">
        <v>8604</v>
      </c>
      <c r="N40" s="7">
        <v>1853</v>
      </c>
      <c r="O40" s="7">
        <v>3926</v>
      </c>
      <c r="P40" s="7">
        <v>2368</v>
      </c>
      <c r="Q40" s="7">
        <v>3457</v>
      </c>
      <c r="R40" s="18"/>
      <c r="S40" s="18"/>
      <c r="T40" s="18"/>
    </row>
    <row r="41" spans="1:20">
      <c r="A41" s="15"/>
      <c r="B41" s="2">
        <v>28</v>
      </c>
      <c r="C41" s="7">
        <v>547</v>
      </c>
      <c r="D41" s="7">
        <v>180</v>
      </c>
      <c r="E41" s="7">
        <v>400</v>
      </c>
      <c r="F41" s="7">
        <v>860</v>
      </c>
      <c r="G41" s="7">
        <v>547</v>
      </c>
      <c r="H41" s="7">
        <v>338</v>
      </c>
      <c r="I41" s="7">
        <v>779</v>
      </c>
      <c r="J41" s="7">
        <v>872</v>
      </c>
      <c r="K41" s="7">
        <v>997</v>
      </c>
      <c r="L41" s="7">
        <v>164</v>
      </c>
      <c r="M41" s="7">
        <v>5606</v>
      </c>
      <c r="N41" s="7">
        <v>7208</v>
      </c>
      <c r="O41" s="7">
        <v>8961</v>
      </c>
      <c r="P41" s="7">
        <v>7605</v>
      </c>
      <c r="Q41" s="7">
        <v>6466</v>
      </c>
      <c r="R41" s="18"/>
      <c r="S41" s="18"/>
      <c r="T41" s="18"/>
    </row>
    <row r="42" spans="1:20">
      <c r="A42" s="15"/>
      <c r="B42" s="2">
        <v>29</v>
      </c>
      <c r="C42" s="7">
        <v>771</v>
      </c>
      <c r="D42" s="7">
        <v>389</v>
      </c>
      <c r="E42" s="7">
        <v>190</v>
      </c>
      <c r="F42" s="7">
        <v>626</v>
      </c>
      <c r="G42" s="7">
        <v>771</v>
      </c>
      <c r="H42" s="7">
        <v>847</v>
      </c>
      <c r="I42" s="7">
        <v>351</v>
      </c>
      <c r="J42" s="7">
        <v>531</v>
      </c>
      <c r="K42" s="7">
        <v>367</v>
      </c>
      <c r="L42" s="7">
        <v>681</v>
      </c>
      <c r="M42" s="7">
        <v>4050</v>
      </c>
      <c r="N42" s="7">
        <v>6985</v>
      </c>
      <c r="O42" s="7">
        <v>6569</v>
      </c>
      <c r="P42" s="7">
        <v>8073</v>
      </c>
      <c r="Q42" s="7">
        <v>9226</v>
      </c>
      <c r="R42" s="18"/>
      <c r="S42" s="18"/>
      <c r="T42" s="18"/>
    </row>
    <row r="43" spans="1:20">
      <c r="A43" s="15"/>
      <c r="B43" s="2">
        <v>30</v>
      </c>
      <c r="C43" s="7">
        <v>532</v>
      </c>
      <c r="D43" s="7">
        <v>268</v>
      </c>
      <c r="E43" s="7">
        <v>920</v>
      </c>
      <c r="F43" s="7">
        <v>979</v>
      </c>
      <c r="G43" s="7">
        <v>532</v>
      </c>
      <c r="H43" s="7">
        <v>289</v>
      </c>
      <c r="I43" s="7">
        <v>338</v>
      </c>
      <c r="J43" s="7">
        <v>916</v>
      </c>
      <c r="K43" s="7">
        <v>854</v>
      </c>
      <c r="L43" s="7">
        <v>245</v>
      </c>
      <c r="M43" s="7">
        <v>2017</v>
      </c>
      <c r="N43" s="7">
        <v>4377</v>
      </c>
      <c r="O43" s="7">
        <v>7760</v>
      </c>
      <c r="P43" s="7">
        <v>7791</v>
      </c>
      <c r="Q43" s="7">
        <v>1551</v>
      </c>
      <c r="R43" s="18"/>
      <c r="S43" s="18"/>
      <c r="T43" s="18"/>
    </row>
    <row r="44" spans="1:20">
      <c r="A44" s="15"/>
      <c r="B44" s="2">
        <v>31</v>
      </c>
      <c r="C44" s="7">
        <v>371</v>
      </c>
      <c r="D44" s="7">
        <v>421</v>
      </c>
      <c r="E44" s="7">
        <v>602</v>
      </c>
      <c r="F44" s="7">
        <v>765</v>
      </c>
      <c r="G44" s="7">
        <v>371</v>
      </c>
      <c r="H44" s="7">
        <v>293</v>
      </c>
      <c r="I44" s="7">
        <v>511</v>
      </c>
      <c r="J44" s="7">
        <v>221</v>
      </c>
      <c r="K44" s="7">
        <v>374</v>
      </c>
      <c r="L44" s="7">
        <v>444</v>
      </c>
      <c r="M44" s="7">
        <v>1974</v>
      </c>
      <c r="N44" s="7">
        <v>5744</v>
      </c>
      <c r="O44" s="7">
        <v>3215</v>
      </c>
      <c r="P44" s="7">
        <v>8178</v>
      </c>
      <c r="Q44" s="7">
        <v>5998</v>
      </c>
      <c r="R44" s="18"/>
      <c r="S44" s="18"/>
      <c r="T44" s="18"/>
    </row>
    <row r="45" spans="1:20">
      <c r="A45" s="15"/>
      <c r="B45" s="2">
        <v>32</v>
      </c>
      <c r="C45" s="7">
        <v>919</v>
      </c>
      <c r="D45" s="7">
        <v>730</v>
      </c>
      <c r="E45" s="7">
        <v>558</v>
      </c>
      <c r="F45" s="7">
        <v>910</v>
      </c>
      <c r="G45" s="7">
        <v>919</v>
      </c>
      <c r="H45" s="7">
        <v>987</v>
      </c>
      <c r="I45" s="7">
        <v>322</v>
      </c>
      <c r="J45" s="7">
        <v>130</v>
      </c>
      <c r="K45" s="7">
        <v>247</v>
      </c>
      <c r="L45" s="7">
        <v>905</v>
      </c>
      <c r="M45" s="7">
        <v>9281</v>
      </c>
      <c r="N45" s="7">
        <v>2419</v>
      </c>
      <c r="O45" s="7">
        <v>8709</v>
      </c>
      <c r="P45" s="7">
        <v>784</v>
      </c>
      <c r="Q45" s="7">
        <v>3635</v>
      </c>
      <c r="R45" s="18"/>
      <c r="S45" s="18"/>
      <c r="T45" s="18"/>
    </row>
    <row r="46" spans="1:20">
      <c r="A46" s="15"/>
      <c r="B46" s="2">
        <v>33</v>
      </c>
      <c r="C46" s="7">
        <v>579</v>
      </c>
      <c r="D46" s="7">
        <v>123</v>
      </c>
      <c r="E46" s="7">
        <v>840</v>
      </c>
      <c r="F46" s="7">
        <v>721</v>
      </c>
      <c r="G46" s="7">
        <v>579</v>
      </c>
      <c r="H46" s="7">
        <v>790</v>
      </c>
      <c r="I46" s="7">
        <v>940</v>
      </c>
      <c r="J46" s="7">
        <v>731</v>
      </c>
      <c r="K46" s="7">
        <v>332</v>
      </c>
      <c r="L46" s="7">
        <v>457</v>
      </c>
      <c r="M46" s="7">
        <v>953</v>
      </c>
      <c r="N46" s="7">
        <v>2206</v>
      </c>
      <c r="O46" s="7">
        <v>8152</v>
      </c>
      <c r="P46" s="7">
        <v>6241</v>
      </c>
      <c r="Q46" s="7">
        <v>283</v>
      </c>
      <c r="R46" s="18"/>
      <c r="S46" s="18"/>
      <c r="T46" s="18"/>
    </row>
    <row r="47" spans="1:20">
      <c r="A47" s="15"/>
      <c r="B47" s="2">
        <v>34</v>
      </c>
      <c r="C47" s="7">
        <v>435</v>
      </c>
      <c r="D47" s="7">
        <v>784</v>
      </c>
      <c r="E47" s="7">
        <v>353</v>
      </c>
      <c r="F47" s="7">
        <v>952</v>
      </c>
      <c r="G47" s="7">
        <v>435</v>
      </c>
      <c r="H47" s="7">
        <v>400</v>
      </c>
      <c r="I47" s="7">
        <v>907</v>
      </c>
      <c r="J47" s="7">
        <v>212</v>
      </c>
      <c r="K47" s="7">
        <v>596</v>
      </c>
      <c r="L47" s="7">
        <v>789</v>
      </c>
      <c r="M47" s="7">
        <v>1641</v>
      </c>
      <c r="N47" s="7">
        <v>6295</v>
      </c>
      <c r="O47" s="7">
        <v>2261</v>
      </c>
      <c r="P47" s="7">
        <v>8513</v>
      </c>
      <c r="Q47" s="7">
        <v>2776</v>
      </c>
      <c r="R47" s="18"/>
      <c r="S47" s="18"/>
      <c r="T47" s="18"/>
    </row>
    <row r="48" spans="1:20">
      <c r="A48" s="15"/>
      <c r="B48" s="2">
        <v>35</v>
      </c>
      <c r="C48" s="7">
        <v>217</v>
      </c>
      <c r="D48" s="7">
        <v>566</v>
      </c>
      <c r="E48" s="7">
        <v>879</v>
      </c>
      <c r="F48" s="7">
        <v>818</v>
      </c>
      <c r="G48" s="7">
        <v>217</v>
      </c>
      <c r="H48" s="7">
        <v>1000</v>
      </c>
      <c r="I48" s="7">
        <v>466</v>
      </c>
      <c r="J48" s="7">
        <v>344</v>
      </c>
      <c r="K48" s="7">
        <v>879</v>
      </c>
      <c r="L48" s="7">
        <v>291</v>
      </c>
      <c r="M48" s="7">
        <v>9860</v>
      </c>
      <c r="N48" s="7">
        <v>5615</v>
      </c>
      <c r="O48" s="7">
        <v>6879</v>
      </c>
      <c r="P48" s="7">
        <v>5357</v>
      </c>
      <c r="Q48" s="7">
        <v>9850</v>
      </c>
      <c r="R48" s="18"/>
      <c r="S48" s="18"/>
      <c r="T48" s="18"/>
    </row>
    <row r="49" spans="1:20">
      <c r="A49" s="15"/>
      <c r="B49" s="2">
        <v>36</v>
      </c>
      <c r="C49" s="7">
        <v>126</v>
      </c>
      <c r="D49" s="7">
        <v>131</v>
      </c>
      <c r="E49" s="7">
        <v>157</v>
      </c>
      <c r="F49" s="7">
        <v>960</v>
      </c>
      <c r="G49" s="7">
        <v>126</v>
      </c>
      <c r="H49" s="7">
        <v>332</v>
      </c>
      <c r="I49" s="7">
        <v>175</v>
      </c>
      <c r="J49" s="7">
        <v>907</v>
      </c>
      <c r="K49" s="7">
        <v>315</v>
      </c>
      <c r="L49" s="7">
        <v>833</v>
      </c>
      <c r="M49" s="7">
        <v>4267</v>
      </c>
      <c r="N49" s="7">
        <v>6270</v>
      </c>
      <c r="O49" s="7">
        <v>5929</v>
      </c>
      <c r="P49" s="7">
        <v>6117</v>
      </c>
      <c r="Q49" s="7">
        <v>2216</v>
      </c>
      <c r="R49" s="18"/>
      <c r="S49" s="18"/>
      <c r="T49" s="18"/>
    </row>
    <row r="50" spans="1:20">
      <c r="A50" s="15"/>
      <c r="B50" s="2">
        <v>37</v>
      </c>
      <c r="C50" s="7">
        <v>118</v>
      </c>
      <c r="D50" s="7">
        <v>539</v>
      </c>
      <c r="E50" s="7">
        <v>390</v>
      </c>
      <c r="F50" s="7">
        <v>912</v>
      </c>
      <c r="G50" s="7">
        <v>118</v>
      </c>
      <c r="H50" s="7">
        <v>908</v>
      </c>
      <c r="I50" s="7">
        <v>908</v>
      </c>
      <c r="J50" s="7">
        <v>394</v>
      </c>
      <c r="K50" s="7">
        <v>430</v>
      </c>
      <c r="L50" s="7">
        <v>168</v>
      </c>
      <c r="M50" s="7">
        <v>3977</v>
      </c>
      <c r="N50" s="7">
        <v>4221</v>
      </c>
      <c r="O50" s="7">
        <v>712</v>
      </c>
      <c r="P50" s="7">
        <v>7003</v>
      </c>
      <c r="Q50" s="7">
        <v>5177</v>
      </c>
      <c r="R50" s="18"/>
      <c r="S50" s="18"/>
      <c r="T50" s="18"/>
    </row>
    <row r="51" spans="1:20">
      <c r="A51" s="15"/>
      <c r="B51" s="2">
        <v>38</v>
      </c>
      <c r="C51" s="7">
        <v>799</v>
      </c>
      <c r="D51" s="7">
        <v>710</v>
      </c>
      <c r="E51" s="7">
        <v>868</v>
      </c>
      <c r="F51" s="7">
        <v>126</v>
      </c>
      <c r="G51" s="7">
        <v>799</v>
      </c>
      <c r="H51" s="7">
        <v>939</v>
      </c>
      <c r="I51" s="7">
        <v>409</v>
      </c>
      <c r="J51" s="7">
        <v>204</v>
      </c>
      <c r="K51" s="7">
        <v>680</v>
      </c>
      <c r="L51" s="7">
        <v>930</v>
      </c>
      <c r="M51" s="7">
        <v>289</v>
      </c>
      <c r="N51" s="7">
        <v>8479</v>
      </c>
      <c r="O51" s="7">
        <v>9557</v>
      </c>
      <c r="P51" s="7">
        <v>8401</v>
      </c>
      <c r="Q51" s="7">
        <v>5822</v>
      </c>
      <c r="R51" s="18"/>
      <c r="S51" s="18"/>
      <c r="T51" s="18"/>
    </row>
    <row r="52" spans="1:20">
      <c r="A52" s="15"/>
      <c r="B52" s="2">
        <v>39</v>
      </c>
      <c r="C52" s="7">
        <v>804</v>
      </c>
      <c r="D52" s="7">
        <v>867</v>
      </c>
      <c r="E52" s="7">
        <v>700</v>
      </c>
      <c r="F52" s="7">
        <v>297</v>
      </c>
      <c r="G52" s="7">
        <v>804</v>
      </c>
      <c r="H52" s="7">
        <v>752</v>
      </c>
      <c r="I52" s="7">
        <v>162</v>
      </c>
      <c r="J52" s="7">
        <v>134</v>
      </c>
      <c r="K52" s="7">
        <v>851</v>
      </c>
      <c r="L52" s="7">
        <v>249</v>
      </c>
      <c r="M52" s="7">
        <v>2816</v>
      </c>
      <c r="N52" s="7">
        <v>7750</v>
      </c>
      <c r="O52" s="7">
        <v>8672</v>
      </c>
      <c r="P52" s="7">
        <v>7840</v>
      </c>
      <c r="Q52" s="7">
        <v>7354</v>
      </c>
      <c r="R52" s="18"/>
      <c r="S52" s="18"/>
      <c r="T52" s="18"/>
    </row>
    <row r="53" spans="1:20">
      <c r="A53" s="15"/>
      <c r="B53" s="2">
        <v>40</v>
      </c>
      <c r="C53" s="7">
        <v>630</v>
      </c>
      <c r="D53" s="7">
        <v>253</v>
      </c>
      <c r="E53" s="7">
        <v>676</v>
      </c>
      <c r="F53" s="7">
        <v>381</v>
      </c>
      <c r="G53" s="7">
        <v>630</v>
      </c>
      <c r="H53" s="7">
        <v>922</v>
      </c>
      <c r="I53" s="7">
        <v>517</v>
      </c>
      <c r="J53" s="7">
        <v>143</v>
      </c>
      <c r="K53" s="7">
        <v>527</v>
      </c>
      <c r="L53" s="7">
        <v>919</v>
      </c>
      <c r="M53" s="7">
        <v>3250</v>
      </c>
      <c r="N53" s="7">
        <v>4627</v>
      </c>
      <c r="O53" s="7">
        <v>4364</v>
      </c>
      <c r="P53" s="7">
        <v>3498</v>
      </c>
      <c r="Q53" s="7">
        <v>8018</v>
      </c>
      <c r="R53" s="18"/>
      <c r="S53" s="18"/>
      <c r="T53" s="18"/>
    </row>
    <row r="54" spans="1:20">
      <c r="A54" s="15"/>
      <c r="B54" s="2">
        <v>41</v>
      </c>
      <c r="C54" s="7">
        <v>618</v>
      </c>
      <c r="D54" s="7">
        <v>403</v>
      </c>
      <c r="E54" s="7">
        <v>567</v>
      </c>
      <c r="F54" s="7">
        <v>265</v>
      </c>
      <c r="G54" s="7">
        <v>618</v>
      </c>
      <c r="H54" s="7">
        <v>839</v>
      </c>
      <c r="I54" s="7">
        <v>894</v>
      </c>
      <c r="J54" s="7">
        <v>769</v>
      </c>
      <c r="K54" s="7">
        <v>375</v>
      </c>
      <c r="L54" s="7">
        <v>307</v>
      </c>
      <c r="M54" s="7">
        <v>3616</v>
      </c>
      <c r="N54" s="7">
        <v>4282</v>
      </c>
      <c r="O54" s="7">
        <v>8632</v>
      </c>
      <c r="P54" s="7">
        <v>8166</v>
      </c>
      <c r="Q54" s="7">
        <v>1935</v>
      </c>
      <c r="R54" s="18"/>
      <c r="S54" s="18"/>
      <c r="T54" s="18"/>
    </row>
    <row r="55" spans="1:20">
      <c r="A55" s="15"/>
      <c r="B55" s="2">
        <v>42</v>
      </c>
      <c r="C55" s="7">
        <v>452</v>
      </c>
      <c r="D55" s="7">
        <v>313</v>
      </c>
      <c r="E55" s="7">
        <v>909</v>
      </c>
      <c r="F55" s="7">
        <v>474</v>
      </c>
      <c r="G55" s="7">
        <v>452</v>
      </c>
      <c r="H55" s="7">
        <v>983</v>
      </c>
      <c r="I55" s="7">
        <v>374</v>
      </c>
      <c r="J55" s="7">
        <v>682</v>
      </c>
      <c r="K55" s="7">
        <v>818</v>
      </c>
      <c r="L55" s="7">
        <v>783</v>
      </c>
      <c r="M55" s="7">
        <v>2144</v>
      </c>
      <c r="N55" s="7">
        <v>9852</v>
      </c>
      <c r="O55" s="7">
        <v>5939</v>
      </c>
      <c r="P55" s="7">
        <v>1897</v>
      </c>
      <c r="Q55" s="7">
        <v>5935</v>
      </c>
      <c r="R55" s="18"/>
      <c r="S55" s="18"/>
      <c r="T55" s="18"/>
    </row>
    <row r="56" spans="1:20">
      <c r="A56" s="15"/>
      <c r="B56" s="2">
        <v>43</v>
      </c>
      <c r="C56" s="7">
        <v>350</v>
      </c>
      <c r="D56" s="7">
        <v>405</v>
      </c>
      <c r="E56" s="7">
        <v>842</v>
      </c>
      <c r="F56" s="7">
        <v>297</v>
      </c>
      <c r="G56" s="7">
        <v>350</v>
      </c>
      <c r="H56" s="7">
        <v>522</v>
      </c>
      <c r="I56" s="7">
        <v>718</v>
      </c>
      <c r="J56" s="7">
        <v>253</v>
      </c>
      <c r="K56" s="7">
        <v>548</v>
      </c>
      <c r="L56" s="7">
        <v>388</v>
      </c>
      <c r="M56" s="7">
        <v>2879</v>
      </c>
      <c r="N56" s="7">
        <v>9756</v>
      </c>
      <c r="O56" s="7">
        <v>6306</v>
      </c>
      <c r="P56" s="7">
        <v>8978</v>
      </c>
      <c r="Q56" s="7">
        <v>464</v>
      </c>
      <c r="R56" s="18"/>
      <c r="S56" s="18"/>
      <c r="T56" s="18"/>
    </row>
    <row r="57" spans="1:20">
      <c r="A57" s="15"/>
      <c r="B57" s="2">
        <v>44</v>
      </c>
      <c r="C57" s="7">
        <v>309</v>
      </c>
      <c r="D57" s="7">
        <v>110</v>
      </c>
      <c r="E57" s="7">
        <v>917</v>
      </c>
      <c r="F57" s="7">
        <v>226</v>
      </c>
      <c r="G57" s="7">
        <v>309</v>
      </c>
      <c r="H57" s="7">
        <v>913</v>
      </c>
      <c r="I57" s="7">
        <v>183</v>
      </c>
      <c r="J57" s="7">
        <v>611</v>
      </c>
      <c r="K57" s="7">
        <v>694</v>
      </c>
      <c r="L57" s="7">
        <v>380</v>
      </c>
      <c r="M57" s="7">
        <v>1794</v>
      </c>
      <c r="N57" s="7">
        <v>1647</v>
      </c>
      <c r="O57" s="7">
        <v>8069</v>
      </c>
      <c r="P57" s="7">
        <v>2664</v>
      </c>
      <c r="Q57" s="7">
        <v>5954</v>
      </c>
      <c r="R57" s="18"/>
      <c r="S57" s="18"/>
      <c r="T57" s="18"/>
    </row>
    <row r="58" spans="1:20">
      <c r="A58" s="15"/>
      <c r="B58" s="2">
        <v>45</v>
      </c>
      <c r="C58" s="7">
        <v>470</v>
      </c>
      <c r="D58" s="7">
        <v>623</v>
      </c>
      <c r="E58" s="7">
        <v>676</v>
      </c>
      <c r="F58" s="7">
        <v>625</v>
      </c>
      <c r="G58" s="7">
        <v>470</v>
      </c>
      <c r="H58" s="7">
        <v>885</v>
      </c>
      <c r="I58" s="7">
        <v>467</v>
      </c>
      <c r="J58" s="7">
        <v>322</v>
      </c>
      <c r="K58" s="7">
        <v>875</v>
      </c>
      <c r="L58" s="7">
        <v>418</v>
      </c>
      <c r="M58" s="7">
        <v>7414</v>
      </c>
      <c r="N58" s="7">
        <v>4861</v>
      </c>
      <c r="O58" s="7">
        <v>8252</v>
      </c>
      <c r="P58" s="7">
        <v>6478</v>
      </c>
      <c r="Q58" s="7">
        <v>7357</v>
      </c>
      <c r="R58" s="18"/>
      <c r="S58" s="18"/>
      <c r="T58" s="18"/>
    </row>
    <row r="59" spans="1:20">
      <c r="A59" s="15"/>
      <c r="B59" s="2">
        <v>46</v>
      </c>
      <c r="C59" s="7">
        <v>294</v>
      </c>
      <c r="D59" s="7">
        <v>449</v>
      </c>
      <c r="E59" s="7">
        <v>985</v>
      </c>
      <c r="F59" s="7">
        <v>984</v>
      </c>
      <c r="G59" s="7">
        <v>294</v>
      </c>
      <c r="H59" s="7">
        <v>617</v>
      </c>
      <c r="I59" s="7">
        <v>231</v>
      </c>
      <c r="J59" s="7">
        <v>365</v>
      </c>
      <c r="K59" s="7">
        <v>269</v>
      </c>
      <c r="L59" s="7">
        <v>605</v>
      </c>
      <c r="M59" s="7">
        <v>2358</v>
      </c>
      <c r="N59" s="7">
        <v>5787</v>
      </c>
      <c r="O59" s="7">
        <v>5902</v>
      </c>
      <c r="P59" s="7">
        <v>7025</v>
      </c>
      <c r="Q59" s="7">
        <v>7258</v>
      </c>
      <c r="R59" s="18"/>
      <c r="S59" s="18"/>
      <c r="T59" s="18"/>
    </row>
    <row r="60" spans="1:20">
      <c r="A60" s="15"/>
      <c r="B60" s="2">
        <v>47</v>
      </c>
      <c r="C60" s="7">
        <v>369</v>
      </c>
      <c r="D60" s="7">
        <v>240</v>
      </c>
      <c r="E60" s="7">
        <v>507</v>
      </c>
      <c r="F60" s="7">
        <v>588</v>
      </c>
      <c r="G60" s="7">
        <v>369</v>
      </c>
      <c r="H60" s="7">
        <v>145</v>
      </c>
      <c r="I60" s="7">
        <v>816</v>
      </c>
      <c r="J60" s="7">
        <v>494</v>
      </c>
      <c r="K60" s="7">
        <v>626</v>
      </c>
      <c r="L60" s="7">
        <v>643</v>
      </c>
      <c r="M60" s="7">
        <v>3940</v>
      </c>
      <c r="N60" s="7">
        <v>644</v>
      </c>
      <c r="O60" s="7">
        <v>5345</v>
      </c>
      <c r="P60" s="7">
        <v>5349</v>
      </c>
      <c r="Q60" s="7">
        <v>4649</v>
      </c>
      <c r="R60" s="18"/>
      <c r="S60" s="18"/>
      <c r="T60" s="18"/>
    </row>
    <row r="61" spans="1:20">
      <c r="A61" s="15"/>
      <c r="B61" s="2">
        <v>48</v>
      </c>
      <c r="C61" s="7">
        <v>312</v>
      </c>
      <c r="D61" s="7">
        <v>701</v>
      </c>
      <c r="E61" s="7">
        <v>440</v>
      </c>
      <c r="F61" s="7">
        <v>439</v>
      </c>
      <c r="G61" s="7">
        <v>312</v>
      </c>
      <c r="H61" s="7">
        <v>665</v>
      </c>
      <c r="I61" s="7">
        <v>785</v>
      </c>
      <c r="J61" s="7">
        <v>473</v>
      </c>
      <c r="K61" s="7">
        <v>626</v>
      </c>
      <c r="L61" s="7">
        <v>774</v>
      </c>
      <c r="M61" s="7">
        <v>9136</v>
      </c>
      <c r="N61" s="7">
        <v>2043</v>
      </c>
      <c r="O61" s="7">
        <v>4553</v>
      </c>
      <c r="P61" s="7">
        <v>9813</v>
      </c>
      <c r="Q61" s="7">
        <v>2917</v>
      </c>
      <c r="R61" s="18"/>
      <c r="S61" s="18"/>
      <c r="T61" s="18"/>
    </row>
    <row r="62" spans="1:20">
      <c r="A62" s="15"/>
      <c r="B62" s="2">
        <v>49</v>
      </c>
      <c r="C62" s="7">
        <v>798</v>
      </c>
      <c r="D62" s="7">
        <v>697</v>
      </c>
      <c r="E62" s="7">
        <v>193</v>
      </c>
      <c r="F62" s="7">
        <v>628</v>
      </c>
      <c r="G62" s="7">
        <v>798</v>
      </c>
      <c r="H62" s="7">
        <v>560</v>
      </c>
      <c r="I62" s="7">
        <v>952</v>
      </c>
      <c r="J62" s="7">
        <v>969</v>
      </c>
      <c r="K62" s="7">
        <v>791</v>
      </c>
      <c r="L62" s="7">
        <v>581</v>
      </c>
      <c r="M62" s="7">
        <v>1989</v>
      </c>
      <c r="N62" s="7">
        <v>9000</v>
      </c>
      <c r="O62" s="7">
        <v>3104</v>
      </c>
      <c r="P62" s="7">
        <v>4344</v>
      </c>
      <c r="Q62" s="7">
        <v>1633</v>
      </c>
      <c r="R62" s="18"/>
      <c r="S62" s="18"/>
      <c r="T62" s="18"/>
    </row>
    <row r="63" spans="1:20">
      <c r="A63" s="15"/>
      <c r="B63" s="2">
        <v>50</v>
      </c>
      <c r="C63" s="7">
        <v>625</v>
      </c>
      <c r="D63" s="7">
        <v>500</v>
      </c>
      <c r="E63" s="7">
        <v>877</v>
      </c>
      <c r="F63" s="7">
        <v>903</v>
      </c>
      <c r="G63" s="7">
        <v>625</v>
      </c>
      <c r="H63" s="7">
        <v>865</v>
      </c>
      <c r="I63" s="7">
        <v>896</v>
      </c>
      <c r="J63" s="7">
        <v>618</v>
      </c>
      <c r="K63" s="7">
        <v>496</v>
      </c>
      <c r="L63" s="7">
        <v>264</v>
      </c>
      <c r="M63" s="7">
        <v>9426</v>
      </c>
      <c r="N63" s="7">
        <v>9740</v>
      </c>
      <c r="O63" s="7">
        <v>1131</v>
      </c>
      <c r="P63" s="7">
        <v>7850</v>
      </c>
      <c r="Q63" s="7">
        <v>7860</v>
      </c>
      <c r="R63" s="18"/>
      <c r="S63" s="18"/>
      <c r="T63" s="18"/>
    </row>
    <row r="64" spans="1:20">
      <c r="A64" s="15"/>
      <c r="B64" s="2">
        <v>51</v>
      </c>
      <c r="C64" s="7">
        <v>714</v>
      </c>
      <c r="D64" s="7">
        <v>688</v>
      </c>
      <c r="E64" s="7">
        <v>919</v>
      </c>
      <c r="F64" s="7">
        <v>793</v>
      </c>
      <c r="G64" s="7">
        <v>714</v>
      </c>
      <c r="H64" s="7">
        <v>421</v>
      </c>
      <c r="I64" s="7">
        <v>379</v>
      </c>
      <c r="J64" s="7">
        <v>529</v>
      </c>
      <c r="K64" s="7">
        <v>309</v>
      </c>
      <c r="L64" s="7">
        <v>913</v>
      </c>
      <c r="M64" s="7">
        <v>1073</v>
      </c>
      <c r="N64" s="7">
        <v>150</v>
      </c>
      <c r="O64" s="7">
        <v>5536</v>
      </c>
      <c r="P64" s="7">
        <v>3830</v>
      </c>
      <c r="Q64" s="7">
        <v>4910</v>
      </c>
      <c r="R64" s="18"/>
      <c r="S64" s="18"/>
      <c r="T64" s="18"/>
    </row>
    <row r="65" spans="1:20">
      <c r="A65" s="15"/>
      <c r="B65" s="2">
        <v>52</v>
      </c>
      <c r="C65" s="7">
        <v>732</v>
      </c>
      <c r="D65" s="7">
        <v>519</v>
      </c>
      <c r="E65" s="7">
        <v>866</v>
      </c>
      <c r="F65" s="7">
        <v>588</v>
      </c>
      <c r="G65" s="7">
        <v>732</v>
      </c>
      <c r="H65" s="7">
        <v>568</v>
      </c>
      <c r="I65" s="7">
        <v>425</v>
      </c>
      <c r="J65" s="7">
        <v>716</v>
      </c>
      <c r="K65" s="7">
        <v>102</v>
      </c>
      <c r="L65" s="7">
        <v>243</v>
      </c>
      <c r="M65" s="7">
        <v>1890</v>
      </c>
      <c r="N65" s="7">
        <v>4097</v>
      </c>
      <c r="O65" s="7">
        <v>9469</v>
      </c>
      <c r="P65" s="7">
        <v>375</v>
      </c>
      <c r="Q65" s="7">
        <v>6727</v>
      </c>
      <c r="R65" s="18"/>
      <c r="S65" s="18"/>
      <c r="T65" s="18"/>
    </row>
    <row r="66" spans="1:20" s="14" customFormat="1">
      <c r="A66" s="15"/>
      <c r="B66" s="16" t="s">
        <v>25</v>
      </c>
      <c r="C66" s="17">
        <f>SUBTOTAL(109,Table13[Purchases Items 2019])</f>
        <v>28322</v>
      </c>
      <c r="D66" s="17">
        <f>SUBTOTAL(109,Table13[Purchases Items 2020])</f>
        <v>26826</v>
      </c>
      <c r="E66" s="17">
        <f>SUBTOTAL(109,Table13[Purchases Items 2021])</f>
        <v>30240</v>
      </c>
      <c r="F66" s="17">
        <f>SUBTOTAL(109,Table13[Purchases Items 2022])</f>
        <v>31462</v>
      </c>
      <c r="G66" s="17">
        <f>SUBTOTAL(109,Table13[Purchases Items 2023])</f>
        <v>28322</v>
      </c>
      <c r="H66" s="17">
        <f>SUBTOTAL(109,Table13[Sales 2019])</f>
        <v>31537</v>
      </c>
      <c r="I66" s="17">
        <f>SUBTOTAL(109,Table13[Sales 2020])</f>
        <v>28005</v>
      </c>
      <c r="J66" s="17">
        <f>SUBTOTAL(109,Table13[Sales 2021])</f>
        <v>27935</v>
      </c>
      <c r="K66" s="17">
        <f>SUBTOTAL(109,Table13[Sales 2022])</f>
        <v>29256</v>
      </c>
      <c r="L66" s="17">
        <f>SUBTOTAL(109,Table13[Sales 2023])</f>
        <v>27285</v>
      </c>
      <c r="M66" s="17">
        <f>SUBTOTAL(109,Table13[Final Profits 2019])</f>
        <v>237308</v>
      </c>
      <c r="N66" s="17">
        <f>SUBTOTAL(109,Table13[Final Profits 2020])</f>
        <v>259531</v>
      </c>
      <c r="O66" s="17">
        <f>SUBTOTAL(109,Table13[Final Profits 2021])</f>
        <v>285655</v>
      </c>
      <c r="P66" s="17">
        <f>SUBTOTAL(109,Table13[Final Profits 2022])</f>
        <v>301807</v>
      </c>
      <c r="Q66" s="17">
        <f>SUBTOTAL(109,Table13[Final Profits 2023])</f>
        <v>225584</v>
      </c>
      <c r="R66" s="19"/>
      <c r="S66" s="19"/>
      <c r="T66" s="19"/>
    </row>
    <row r="67" spans="1:20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1:20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1:20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1:2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1:20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1:20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1:20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1:20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1:20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1:20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spans="1:20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1:20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spans="1:20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1:2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1:20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1:20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1:20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1:20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Khalil</dc:creator>
  <cp:lastModifiedBy>DELL</cp:lastModifiedBy>
  <dcterms:created xsi:type="dcterms:W3CDTF">2023-04-30T11:59:58Z</dcterms:created>
  <dcterms:modified xsi:type="dcterms:W3CDTF">2023-08-15T00:34:16Z</dcterms:modified>
</cp:coreProperties>
</file>