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01- Data Analytics\01-Mohamed (Data Analyst) 2024\001- All Internship Data Analyst\6- Projects in Otherlevel\Fleet Management TransportationLogistics Dashboard\"/>
    </mc:Choice>
  </mc:AlternateContent>
  <xr:revisionPtr revIDLastSave="0" documentId="8_{A19ED448-14F3-4665-8FDB-91BDFBDA60A6}" xr6:coauthVersionLast="47" xr6:coauthVersionMax="47" xr10:uidLastSave="{00000000-0000-0000-0000-000000000000}"/>
  <bookViews>
    <workbookView xWindow="-110" yWindow="-110" windowWidth="19420" windowHeight="10420" activeTab="1" xr2:uid="{DF08BCE9-890A-3941-8C5A-795D1E6F1FC0}"/>
  </bookViews>
  <sheets>
    <sheet name="Index" sheetId="6" r:id="rId1"/>
    <sheet name="Dashboard Contents" sheetId="7" r:id="rId2"/>
    <sheet name="Data" sheetId="3" r:id="rId3"/>
    <sheet name="Pivot Tables" sheetId="4" r:id="rId4"/>
    <sheet name="Dashboards or Report's" sheetId="5" r:id="rId5"/>
  </sheets>
  <definedNames>
    <definedName name="Slicer_Driver">#N/A</definedName>
    <definedName name="Slicer_Month">#N/A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W6" i="4" l="1"/>
  <c r="CV6" i="4"/>
  <c r="CN6" i="4"/>
  <c r="CM6" i="4"/>
  <c r="BB6" i="4"/>
  <c r="BB8" i="4" s="1"/>
  <c r="BB7" i="4"/>
  <c r="AV8" i="4"/>
  <c r="AV7" i="4"/>
  <c r="AV9" i="4" s="1"/>
  <c r="S6" i="4"/>
  <c r="S7" i="4"/>
  <c r="S5" i="4"/>
  <c r="G4" i="4"/>
  <c r="H4" i="4" s="1"/>
</calcChain>
</file>

<file path=xl/sharedStrings.xml><?xml version="1.0" encoding="utf-8"?>
<sst xmlns="http://schemas.openxmlformats.org/spreadsheetml/2006/main" count="349" uniqueCount="87">
  <si>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</si>
  <si>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</si>
  <si>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</si>
  <si>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</si>
  <si>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</si>
  <si>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</si>
  <si>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</si>
  <si>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</si>
  <si>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</si>
  <si>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</si>
  <si>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</si>
  <si>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</si>
  <si>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</si>
  <si>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</si>
  <si>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</si>
  <si>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</si>
  <si>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</si>
  <si>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</si>
  <si>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</si>
  <si>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</si>
  <si>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</si>
  <si>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</si>
  <si>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</si>
  <si>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</si>
  <si>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Return</t>
  </si>
  <si>
    <t>Xunthai</t>
  </si>
  <si>
    <t>Gidec</t>
  </si>
  <si>
    <t>Woodchip</t>
  </si>
  <si>
    <t>No</t>
  </si>
  <si>
    <t>Feb</t>
  </si>
  <si>
    <t>Jaison</t>
  </si>
  <si>
    <t>72-1001/1002</t>
  </si>
  <si>
    <t>Port Said</t>
  </si>
  <si>
    <t>Safeskin</t>
  </si>
  <si>
    <t>Woodpellet</t>
  </si>
  <si>
    <t>Mar</t>
  </si>
  <si>
    <t>Suies</t>
  </si>
  <si>
    <t>Apr</t>
  </si>
  <si>
    <t>One-Way</t>
  </si>
  <si>
    <t>X1 Port</t>
  </si>
  <si>
    <t>May</t>
  </si>
  <si>
    <t>Lee</t>
  </si>
  <si>
    <t>Top glove</t>
  </si>
  <si>
    <t>Jun</t>
  </si>
  <si>
    <t>Alex</t>
  </si>
  <si>
    <t>Jul</t>
  </si>
  <si>
    <t>Giza</t>
  </si>
  <si>
    <t>Aug</t>
  </si>
  <si>
    <t>Yes</t>
  </si>
  <si>
    <t>Sep</t>
  </si>
  <si>
    <t>Mina</t>
  </si>
  <si>
    <t>Oct</t>
  </si>
  <si>
    <t>Air Port</t>
  </si>
  <si>
    <t>Nov</t>
  </si>
  <si>
    <t>Dec</t>
  </si>
  <si>
    <t>PT</t>
  </si>
  <si>
    <t>Close</t>
  </si>
  <si>
    <t>Far</t>
  </si>
  <si>
    <t>Regular</t>
  </si>
  <si>
    <t>Count of N</t>
  </si>
  <si>
    <t>Total Trics</t>
  </si>
  <si>
    <t>Row Labels</t>
  </si>
  <si>
    <t>Grand Total</t>
  </si>
  <si>
    <t>Count of Hired Transportation</t>
  </si>
  <si>
    <t>Count of Trip Classify</t>
  </si>
  <si>
    <t>Sum of Buddy wage/trip</t>
  </si>
  <si>
    <t>Sum of Driver wage/trip</t>
  </si>
  <si>
    <t>Count of Goods</t>
  </si>
  <si>
    <t>Sum of Driver Salary</t>
  </si>
  <si>
    <t>Sum of Buddy Salary</t>
  </si>
  <si>
    <t>Count of Distance Traveled</t>
  </si>
  <si>
    <t>Sum of Distance (km)</t>
  </si>
  <si>
    <t>Total Expenses</t>
  </si>
  <si>
    <t>Sum of Total Expenses</t>
  </si>
  <si>
    <t>Sum of Total Salaries</t>
  </si>
  <si>
    <t>Total Salaries</t>
  </si>
  <si>
    <t>Sum of Total Wage's</t>
  </si>
  <si>
    <t>Total Wage's</t>
  </si>
  <si>
    <t>Salaries</t>
  </si>
  <si>
    <t>Wage's</t>
  </si>
  <si>
    <t>Percentage</t>
  </si>
  <si>
    <t>Top Distance</t>
  </si>
  <si>
    <t>Return/One-Way</t>
  </si>
  <si>
    <t>Driver Wage's</t>
  </si>
  <si>
    <t>Buddy Wage's</t>
  </si>
  <si>
    <t>Driver Salary &amp; Wage's</t>
  </si>
  <si>
    <t>Buddy Salary &amp; Buddy Wage's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</si>
</sst>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F800]dddd\,\ mmmm\ dd\,\ yyyy"/>
    <numFmt numFmtId="166" formatCode="mmm"/>
    <numFmt numFmtId="167" formatCode="_-[$฿-41E]* #,##0_-;\-[$฿-41E]* #,##0_-;_-[$฿-41E]* &quot;-&quot;??_-;_-@_-"/>
    <numFmt numFmtId="168" formatCode="_(* #,##0_);_(* \(#,##0\);_(* &quot;-&quot;??_);_(@_)"/>
  </numFmts>
  <fonts count="14">
    <font>
      <sz val="12"/>
      <color theme="1"/>
      <name val="Calibri"/>
      <family val="2"/>
      <scheme val="minor"/>
    </font>
    <font>
      <sz val="12"/>
      <color theme="1"/>
      <name val="Calibri"/>
      <family val="2"/>
      <scheme val="minor"/>
    </font>
    <font>
      <sz val="12"/>
      <color theme="1" tint="0.34998626667073579"/>
      <name val="Arial"/>
      <family val="2"/>
    </font>
    <font>
      <b/>
      <sz val="14"/>
      <color theme="0"/>
      <name val="Lato "/>
    </font>
    <font>
      <sz val="14"/>
      <color theme="1"/>
      <name val="Lato "/>
    </font>
    <font>
      <b/>
      <sz val="12"/>
      <color theme="1"/>
      <name val="Calibri"/>
      <family val="2"/>
      <scheme val="minor"/>
    </font>
    <font>
      <sz val="12"/>
      <color theme="1"/>
      <name val="Lato"/>
      <family val="2"/>
    </font>
    <font>
      <b/>
      <sz val="12"/>
      <color theme="1"/>
      <name val="Lato"/>
      <family val="2"/>
    </font>
    <font>
      <sz val="14"/>
      <color theme="1"/>
      <name val="Lato"/>
      <family val="2"/>
    </font>
    <font>
      <sz val="16"/>
      <color theme="1"/>
      <name val="Lato"/>
      <family val="2"/>
    </font>
    <font>
      <b/>
      <sz val="16"/>
      <color theme="1"/>
      <name val="Kalinga"/>
      <family val="2"/>
    </font>
    <font>
      <b/>
      <sz val="16"/>
      <color theme="1"/>
      <name val="Calibri"/>
      <family val="2"/>
      <scheme val="minor"/>
    </font>
    <font>
      <b/>
      <sz val="14"/>
      <color theme="1"/>
      <name val="Lato"/>
      <family val="2"/>
    </font>
    <font>
      <b/>
      <sz val="16"/>
      <color theme="1"/>
      <name val="Lato"/>
      <family val="2"/>
    </font>
  </fonts>
  <fills count="11">
    <fill>
      <patternFill patternType="none"/>
    </fill>
    <fill>
      <patternFill patternType="gray125"/>
    </fill>
    <fill>
      <patternFill patternType="solid">
        <fgColor theme="6" tint="0.79998168889431442"/>
        <bgColor theme="6" tint="0.79998168889431442"/>
      </patternFill>
    </fill>
    <fill>
      <patternFill patternType="solid">
        <fgColor rgb="FF00B0F0"/>
        <bgColor indexed="64"/>
      </patternFill>
    </fill>
    <fill>
      <patternFill patternType="solid">
        <fgColor theme="2"/>
        <bgColor indexed="64"/>
      </patternFill>
    </fill>
    <fill>
      <patternFill patternType="solid">
        <fgColor rgb="FFFF7C80"/>
        <bgColor indexed="64"/>
      </patternFill>
    </fill>
    <fill>
      <patternFill patternType="solid">
        <fgColor rgb="FFFFFF00"/>
        <bgColor indexed="64"/>
      </patternFill>
    </fill>
    <fill>
      <patternFill patternType="solid">
        <fgColor rgb="FFFF6392"/>
        <bgColor indexed="64"/>
      </patternFill>
    </fill>
    <fill>
      <patternFill patternType="solid">
        <fgColor rgb="FF3B8EA5"/>
        <bgColor indexed="64"/>
      </patternFill>
    </fill>
    <fill>
      <patternFill patternType="solid">
        <fgColor rgb="FFB2F7EF"/>
        <bgColor indexed="64"/>
      </patternFill>
    </fill>
    <fill>
      <patternFill patternType="solid">
        <fgColor rgb="FFF7AEF8"/>
        <bgColor indexed="64"/>
      </patternFill>
    </fill>
  </fills>
  <borders count="15">
    <border>
      <left/>
      <right/>
      <top/>
      <bottom/>
      <diagonal/>
    </border>
    <border>
      <left/>
      <right/>
      <top/>
      <bottom style="thin">
        <color theme="6"/>
      </bottom>
      <diagonal/>
    </border>
    <border>
      <left style="thin">
        <color indexed="64"/>
      </left>
      <right/>
      <top/>
      <bottom/>
      <diagonal/>
    </border>
    <border>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58">
    <xf numFmtId="0" fontId="0" fillId="0" borderId="0" xfId="0"/>
    <xf numFmtId="0" fontId="0" fillId="0" borderId="0" xfId="0" applyAlignment="1">
      <alignment wrapText="1"/>
    </xf>
    <xf numFmtId="1" fontId="2" fillId="2" borderId="0" xfId="1" applyNumberFormat="1" applyFont="1" applyFill="1" applyBorder="1" applyAlignment="1">
      <alignment horizontal="center" vertical="center" wrapText="1"/>
    </xf>
    <xf numFmtId="0" fontId="2" fillId="2" borderId="0" xfId="0" applyFont="1" applyFill="1" applyAlignment="1">
      <alignment horizontal="center" vertical="center" wrapText="1"/>
    </xf>
    <xf numFmtId="166" fontId="2" fillId="2" borderId="0" xfId="0" applyNumberFormat="1" applyFont="1" applyFill="1" applyAlignment="1">
      <alignment horizontal="center" vertical="center" wrapText="1"/>
    </xf>
    <xf numFmtId="167" fontId="2" fillId="2" borderId="0" xfId="1" applyNumberFormat="1" applyFont="1" applyFill="1" applyBorder="1" applyAlignment="1">
      <alignment horizontal="center" vertical="center" wrapText="1"/>
    </xf>
    <xf numFmtId="1" fontId="2" fillId="0" borderId="0" xfId="1" applyNumberFormat="1" applyFont="1" applyBorder="1" applyAlignment="1">
      <alignment horizontal="center" vertical="center" wrapText="1"/>
    </xf>
    <xf numFmtId="0" fontId="2" fillId="0" borderId="0" xfId="0" applyFont="1" applyAlignment="1">
      <alignment horizontal="center" vertical="center" wrapText="1"/>
    </xf>
    <xf numFmtId="166" fontId="2" fillId="0" borderId="0" xfId="0" applyNumberFormat="1" applyFont="1" applyAlignment="1">
      <alignment horizontal="center" vertical="center" wrapText="1"/>
    </xf>
    <xf numFmtId="167" fontId="2" fillId="0" borderId="0" xfId="1" applyNumberFormat="1" applyFont="1" applyBorder="1" applyAlignment="1">
      <alignment horizontal="center" vertical="center" wrapText="1"/>
    </xf>
    <xf numFmtId="165" fontId="2" fillId="2" borderId="0" xfId="0" applyNumberFormat="1" applyFont="1" applyFill="1" applyAlignment="1">
      <alignment horizontal="center" vertical="center" wrapText="1"/>
    </xf>
    <xf numFmtId="165" fontId="2" fillId="0" borderId="0" xfId="0" applyNumberFormat="1" applyFont="1" applyAlignment="1">
      <alignment horizontal="center" vertical="center" wrapText="1"/>
    </xf>
    <xf numFmtId="0" fontId="3" fillId="3" borderId="1" xfId="0" applyFont="1" applyFill="1" applyBorder="1" applyAlignment="1">
      <alignment horizontal="center" vertical="center" wrapText="1"/>
    </xf>
    <xf numFmtId="0" fontId="4" fillId="3" borderId="0" xfId="0" applyFont="1" applyFill="1" applyAlignment="1">
      <alignment wrapText="1"/>
    </xf>
    <xf numFmtId="0" fontId="5" fillId="0" borderId="0" xfId="0" applyFont="1"/>
    <xf numFmtId="0" fontId="0" fillId="4" borderId="0" xfId="0" applyFill="1"/>
    <xf numFmtId="0" fontId="6" fillId="0" borderId="0" xfId="0" applyFont="1" applyAlignment="1">
      <alignment horizontal="center" vertical="center"/>
    </xf>
    <xf numFmtId="0" fontId="6" fillId="0" borderId="2" xfId="0" applyFont="1" applyBorder="1" applyAlignment="1">
      <alignment horizontal="center" vertical="center"/>
    </xf>
    <xf numFmtId="0" fontId="6" fillId="5" borderId="0" xfId="0" applyFont="1" applyFill="1" applyAlignment="1">
      <alignment horizontal="center" vertical="center"/>
    </xf>
    <xf numFmtId="0" fontId="6" fillId="5" borderId="2" xfId="0" applyFont="1" applyFill="1" applyBorder="1" applyAlignment="1">
      <alignment horizontal="center" vertical="center"/>
    </xf>
    <xf numFmtId="0" fontId="0" fillId="6" borderId="4" xfId="0" applyFill="1" applyBorder="1"/>
    <xf numFmtId="0" fontId="0" fillId="6" borderId="3" xfId="0" applyFill="1" applyBorder="1"/>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5" borderId="8" xfId="0" applyFont="1" applyFill="1" applyBorder="1" applyAlignment="1">
      <alignment horizontal="center" vertical="center"/>
    </xf>
    <xf numFmtId="0" fontId="6" fillId="0" borderId="8" xfId="0" applyFont="1" applyBorder="1" applyAlignment="1">
      <alignment horizontal="center" vertical="center"/>
    </xf>
    <xf numFmtId="0" fontId="6" fillId="0" borderId="0" xfId="0" pivotButton="1" applyFont="1" applyAlignment="1">
      <alignment horizontal="center" vertical="center"/>
    </xf>
    <xf numFmtId="0" fontId="0" fillId="0" borderId="8" xfId="0" applyBorder="1"/>
    <xf numFmtId="0" fontId="6" fillId="0" borderId="9" xfId="0" applyFont="1" applyBorder="1" applyAlignment="1">
      <alignment horizontal="center" vertical="center"/>
    </xf>
    <xf numFmtId="0" fontId="0" fillId="0" borderId="9" xfId="0" applyBorder="1"/>
    <xf numFmtId="0" fontId="6" fillId="0" borderId="10" xfId="0" applyFont="1" applyBorder="1" applyAlignment="1">
      <alignment horizontal="center" vertical="center"/>
    </xf>
    <xf numFmtId="0" fontId="6" fillId="0" borderId="5" xfId="0" applyFont="1" applyBorder="1" applyAlignment="1">
      <alignment horizontal="center" vertical="center"/>
    </xf>
    <xf numFmtId="0" fontId="9" fillId="0" borderId="5" xfId="0" applyFont="1" applyBorder="1" applyAlignment="1">
      <alignment horizontal="left" vertical="center"/>
    </xf>
    <xf numFmtId="0" fontId="9" fillId="0" borderId="5"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167" fontId="6" fillId="0" borderId="0" xfId="0" applyNumberFormat="1" applyFont="1" applyAlignment="1">
      <alignment horizontal="center" vertical="center"/>
    </xf>
    <xf numFmtId="0" fontId="6" fillId="0" borderId="13" xfId="0" applyFont="1" applyBorder="1" applyAlignment="1">
      <alignment horizontal="center" vertical="center"/>
    </xf>
    <xf numFmtId="0" fontId="6" fillId="0" borderId="5" xfId="0" pivotButton="1" applyFont="1" applyBorder="1" applyAlignment="1">
      <alignment horizontal="center" vertical="center"/>
    </xf>
    <xf numFmtId="0" fontId="10" fillId="7" borderId="5" xfId="0" applyFont="1" applyFill="1" applyBorder="1" applyAlignment="1">
      <alignment horizontal="center" vertical="center"/>
    </xf>
    <xf numFmtId="0" fontId="10" fillId="8" borderId="5" xfId="0" applyFont="1" applyFill="1" applyBorder="1" applyAlignment="1">
      <alignment horizontal="center" vertical="center"/>
    </xf>
    <xf numFmtId="9" fontId="0" fillId="0" borderId="0" xfId="2" applyFont="1" applyBorder="1"/>
    <xf numFmtId="0" fontId="10" fillId="8" borderId="5" xfId="2" applyNumberFormat="1" applyFont="1" applyFill="1" applyBorder="1" applyAlignment="1">
      <alignment horizontal="center" vertical="center"/>
    </xf>
    <xf numFmtId="0" fontId="11" fillId="0" borderId="0" xfId="0" applyFont="1"/>
    <xf numFmtId="9" fontId="6" fillId="0" borderId="0" xfId="2"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center" vertical="center"/>
    </xf>
    <xf numFmtId="0" fontId="12" fillId="5" borderId="0" xfId="0" applyFont="1" applyFill="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5" xfId="0" pivotButton="1" applyFont="1" applyBorder="1" applyAlignment="1">
      <alignment horizontal="center" vertical="center"/>
    </xf>
    <xf numFmtId="0" fontId="7" fillId="0" borderId="5" xfId="0" applyFont="1" applyBorder="1" applyAlignment="1">
      <alignment horizontal="center" vertical="center"/>
    </xf>
    <xf numFmtId="0" fontId="12" fillId="9" borderId="5" xfId="0" applyFont="1" applyFill="1" applyBorder="1" applyAlignment="1">
      <alignment horizontal="center" vertical="center"/>
    </xf>
    <xf numFmtId="0" fontId="13" fillId="5" borderId="0" xfId="0" applyFont="1" applyFill="1" applyAlignment="1">
      <alignment horizontal="center" vertical="center"/>
    </xf>
    <xf numFmtId="167" fontId="12" fillId="10" borderId="5" xfId="0" applyNumberFormat="1" applyFont="1" applyFill="1" applyBorder="1" applyAlignment="1">
      <alignment horizontal="center" vertical="center"/>
    </xf>
    <xf numFmtId="0" fontId="8" fillId="9" borderId="5" xfId="0" applyFont="1" applyFill="1" applyBorder="1" applyAlignment="1">
      <alignment horizontal="center" vertical="center"/>
    </xf>
    <xf numFmtId="167" fontId="7" fillId="0" borderId="0" xfId="0" applyNumberFormat="1" applyFont="1" applyAlignment="1">
      <alignment horizontal="center" vertical="center"/>
    </xf>
    <xf numFmtId="0" fontId="6" fillId="0" borderId="14" xfId="0" applyFont="1" applyBorder="1" applyAlignment="1">
      <alignment horizontal="center" vertical="center"/>
    </xf>
  </cellXfs>
  <cellStyles count="3">
    <cellStyle name="Currency" xfId="1" builtinId="4"/>
    <cellStyle name="Normal" xfId="0" builtinId="0"/>
    <cellStyle name="Percent" xfId="2" builtinId="5"/>
  </cellStyles>
  <dxfs count="196">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numFmt numFmtId="168" formatCode="_(* #,##0_);_(* \(#,##0\);_(* &quot;-&quot;??_);_(@_)"/>
    </dxf>
    <dxf>
      <numFmt numFmtId="168" formatCode="_(* #,##0_);_(* \(#,##0\);_(* &quot;-&quot;??_);_(@_)"/>
    </dxf>
    <dxf>
      <numFmt numFmtId="168" formatCode="_(* #,##0_);_(* \(#,##0\);_(* &quot;-&quot;??_);_(@_)"/>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numFmt numFmtId="167" formatCode="_-[$฿-41E]* #,##0_-;\-[$฿-41E]* #,##0_-;_-[$฿-41E]* &quot;-&quot;??_-;_-@_-"/>
    </dxf>
    <dxf>
      <font>
        <b/>
      </font>
    </dxf>
    <dxf>
      <font>
        <b/>
      </font>
    </dxf>
    <dxf>
      <font>
        <b/>
      </font>
    </dxf>
    <dxf>
      <alignment horizontal="center"/>
    </dxf>
    <dxf>
      <alignment horizontal="center"/>
    </dxf>
    <dxf>
      <alignment horizontal="center"/>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numFmt numFmtId="167" formatCode="_-[$฿-41E]* #,##0_-;\-[$฿-41E]* #,##0_-;_-[$฿-41E]* &quot;-&quot;??_-;_-@_-"/>
    </dxf>
    <dxf>
      <font>
        <b/>
      </font>
    </dxf>
    <dxf>
      <font>
        <b/>
      </font>
    </dxf>
    <dxf>
      <font>
        <b/>
      </font>
    </dxf>
    <dxf>
      <alignment horizontal="center"/>
    </dxf>
    <dxf>
      <alignment horizontal="center"/>
    </dxf>
    <dxf>
      <alignment horizontal="center"/>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b/>
      </font>
    </dxf>
    <dxf>
      <alignment horizontal="center"/>
    </dxf>
    <dxf>
      <alignment horizontal="center"/>
    </dxf>
    <dxf>
      <alignment horizontal="center"/>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numFmt numFmtId="0" formatCode="General"/>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font>
        <b/>
      </font>
    </dxf>
    <dxf>
      <font>
        <b/>
      </font>
    </dxf>
    <dxf>
      <font>
        <b/>
      </font>
    </dxf>
    <dxf>
      <alignment horizontal="center"/>
    </dxf>
    <dxf>
      <alignment horizontal="center"/>
    </dxf>
    <dxf>
      <alignment horizontal="center"/>
    </dxf>
    <dxf>
      <font>
        <name val="Lato"/>
        <scheme val="none"/>
      </font>
    </dxf>
    <dxf>
      <font>
        <name val="Lato"/>
        <scheme val="none"/>
      </font>
    </dxf>
    <dxf>
      <font>
        <name val="Lato"/>
        <scheme val="none"/>
      </font>
    </dxf>
    <dxf>
      <alignment vertical="center"/>
    </dxf>
    <dxf>
      <alignment vertical="center"/>
    </dxf>
    <dxf>
      <alignment vertical="center"/>
    </dxf>
    <dxf>
      <alignment horizontal="center"/>
    </dxf>
    <dxf>
      <alignment horizontal="center"/>
    </dxf>
    <dxf>
      <alignment horizontal="center"/>
    </dxf>
    <dxf>
      <font>
        <b val="0"/>
        <i val="0"/>
        <strike val="0"/>
        <condense val="0"/>
        <extend val="0"/>
        <outline val="0"/>
        <shadow val="0"/>
        <u val="none"/>
        <vertAlign val="baseline"/>
        <sz val="12"/>
        <color theme="1" tint="0.34998626667073579"/>
        <name val="Arial"/>
        <family val="2"/>
        <scheme val="none"/>
      </font>
      <numFmt numFmtId="167"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7"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7"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7"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7"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7"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5" formatCode="[$-F800]dddd\,\ mmmm\ dd\,\ yyyy"/>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border outline="0">
        <bottom style="thin">
          <color theme="6"/>
        </bottom>
      </border>
    </dxf>
    <dxf>
      <font>
        <b/>
        <i val="0"/>
        <strike val="0"/>
        <condense val="0"/>
        <extend val="0"/>
        <outline val="0"/>
        <shadow val="0"/>
        <u val="none"/>
        <vertAlign val="baseline"/>
        <sz val="14"/>
        <color theme="0"/>
        <name val="Lato "/>
        <scheme val="none"/>
      </font>
      <fill>
        <patternFill patternType="solid">
          <fgColor indexed="64"/>
          <bgColor rgb="FF00B0F0"/>
        </patternFill>
      </fill>
      <alignment horizontal="center" vertical="center" textRotation="0" wrapText="1" indent="0" justifyLastLine="0" shrinkToFit="0" readingOrder="0"/>
    </dxf>
    <dxf>
      <font>
        <b/>
        <i val="0"/>
        <sz val="12"/>
        <color theme="2"/>
        <name val="Calibri"/>
        <family val="2"/>
        <scheme val="minor"/>
      </font>
      <fill>
        <patternFill patternType="none">
          <bgColor auto="1"/>
        </patternFill>
      </fill>
    </dxf>
    <dxf>
      <fill>
        <patternFill patternType="solid">
          <bgColor theme="0"/>
        </patternFill>
      </fill>
    </dxf>
  </dxfs>
  <tableStyles count="1" defaultTableStyle="TableStyleMedium2" defaultPivotStyle="PivotStyleLight16">
    <tableStyle name="Slicer Style 1 2 3" pivot="0" table="0" count="9" xr9:uid="{0102E2EA-E98C-3844-85BE-58E24DC99221}">
      <tableStyleElement type="wholeTable" dxfId="195"/>
      <tableStyleElement type="headerRow" dxfId="194"/>
    </tableStyle>
  </tableStyles>
  <colors>
    <mruColors>
      <color rgb="FFFF6392"/>
      <color rgb="FFFF70A6"/>
      <color rgb="FFFFD60A"/>
      <color rgb="FFB2F7EF"/>
      <color rgb="FFF7AEF8"/>
      <color rgb="FF00BBF9"/>
      <color rgb="FFFFEA00"/>
      <color rgb="FF00F5D4"/>
      <color rgb="FF85FFC7"/>
      <color rgb="FF3B8EA5"/>
    </mruColors>
  </colors>
  <extLst>
    <ext xmlns:x14="http://schemas.microsoft.com/office/spreadsheetml/2009/9/main" uri="{46F421CA-312F-682f-3DD2-61675219B42D}">
      <x14:dxfs count="7">
        <dxf>
          <font>
            <b/>
            <i val="0"/>
            <sz val="11"/>
            <color theme="0"/>
            <name val="Arial"/>
            <family val="2"/>
            <scheme val="none"/>
          </font>
        </dxf>
        <dxf>
          <font>
            <b/>
            <i val="0"/>
            <sz val="12"/>
            <color theme="0"/>
            <name val="Abadi"/>
            <family val="2"/>
            <scheme val="none"/>
          </font>
          <fill>
            <gradientFill degree="90">
              <stop position="0">
                <color rgb="FFECCD59"/>
              </stop>
              <stop position="1">
                <color rgb="FFECCD59"/>
              </stop>
            </gradientFill>
          </fill>
        </dxf>
        <dxf>
          <font>
            <b/>
            <i val="0"/>
            <sz val="12"/>
            <color theme="0"/>
            <name val="Calibri"/>
            <family val="2"/>
            <scheme val="minor"/>
          </font>
          <fill>
            <gradientFill degree="90">
              <stop position="0">
                <color rgb="FFECCD59"/>
              </stop>
              <stop position="1">
                <color rgb="FFECCD59"/>
              </stop>
            </gradientFill>
          </fill>
        </dxf>
        <dxf>
          <font>
            <b/>
            <i val="0"/>
            <sz val="11"/>
            <color theme="0"/>
            <name val="Arial"/>
            <family val="2"/>
            <scheme val="none"/>
          </font>
          <fill>
            <patternFill>
              <bgColor theme="0"/>
            </patternFill>
          </fill>
        </dxf>
        <dxf>
          <font>
            <b/>
            <i val="0"/>
            <sz val="12"/>
            <color theme="1" tint="0.499984740745262"/>
            <name val="Abadi"/>
            <family val="2"/>
            <scheme val="none"/>
          </font>
          <fill>
            <patternFill patternType="solid">
              <fgColor auto="1"/>
              <bgColor theme="0" tint="-4.9989318521683403E-2"/>
            </patternFill>
          </fill>
          <border diagonalUp="0" diagonalDown="0">
            <left/>
            <right/>
            <top/>
            <bottom/>
            <vertical/>
            <horizontal/>
          </border>
        </dxf>
        <dxf>
          <font>
            <b val="0"/>
            <i val="0"/>
            <sz val="11"/>
            <color theme="9" tint="-0.499984740745262"/>
            <name val="Calibri"/>
            <family val="2"/>
            <scheme val="minor"/>
          </font>
          <fill>
            <patternFill>
              <bgColor theme="0" tint="-4.9989318521683403E-2"/>
            </patternFill>
          </fill>
        </dxf>
        <dxf>
          <font>
            <b/>
            <i val="0"/>
            <sz val="12"/>
            <color theme="0" tint="-0.34998626667073579"/>
            <name val="Abadi"/>
            <family val="2"/>
            <scheme val="none"/>
          </font>
          <fill>
            <patternFill patternType="solid">
              <bgColor theme="0"/>
            </patternFill>
          </fill>
        </dxf>
      </x14:dxfs>
    </ext>
    <ext xmlns:x14="http://schemas.microsoft.com/office/spreadsheetml/2009/9/main" uri="{EB79DEF2-80B8-43e5-95BD-54CBDDF9020C}">
      <x14:slicerStyles defaultSlicerStyle="SlicerStyleLight1">
        <x14:slicerStyle name="Slicer Style 1 2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Management.xlsx]Pivot Tables!PivotTable4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CE-443F-9C4D-F3F6ED7801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CE-443F-9C4D-F3F6ED7801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CE-443F-9C4D-F3F6ED780164}"/>
              </c:ext>
            </c:extLst>
          </c:dPt>
          <c:cat>
            <c:strRef>
              <c:f>'Pivot Tables'!$O$5:$O$8</c:f>
              <c:strCache>
                <c:ptCount val="3"/>
                <c:pt idx="0">
                  <c:v>Close</c:v>
                </c:pt>
                <c:pt idx="1">
                  <c:v>Far</c:v>
                </c:pt>
                <c:pt idx="2">
                  <c:v>Regular</c:v>
                </c:pt>
              </c:strCache>
            </c:strRef>
          </c:cat>
          <c:val>
            <c:numRef>
              <c:f>'Pivot Tables'!$P$5:$P$8</c:f>
              <c:numCache>
                <c:formatCode>General</c:formatCode>
                <c:ptCount val="3"/>
                <c:pt idx="0">
                  <c:v>16</c:v>
                </c:pt>
                <c:pt idx="1">
                  <c:v>6</c:v>
                </c:pt>
                <c:pt idx="2">
                  <c:v>2</c:v>
                </c:pt>
              </c:numCache>
            </c:numRef>
          </c:val>
          <c:extLst>
            <c:ext xmlns:c16="http://schemas.microsoft.com/office/drawing/2014/chart" uri="{C3380CC4-5D6E-409C-BE32-E72D297353CC}">
              <c16:uniqueId val="{00000000-A14B-4BA0-B9A5-915234B00AD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Management.xlsx]Pivot Tables!PivotTable5</c:name>
    <c:fmtId val="3"/>
  </c:pivotSource>
  <c:chart>
    <c:autoTitleDeleted val="0"/>
    <c:pivotFmts>
      <c:pivotFmt>
        <c:idx val="0"/>
        <c:spPr>
          <a:solidFill>
            <a:srgbClr val="70D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5D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D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F5D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678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3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22379838837666E-2"/>
          <c:y val="0.27990309034581201"/>
          <c:w val="0.93888888888888888"/>
          <c:h val="0.60221911472282885"/>
        </c:manualLayout>
      </c:layout>
      <c:barChart>
        <c:barDir val="col"/>
        <c:grouping val="clustered"/>
        <c:varyColors val="0"/>
        <c:ser>
          <c:idx val="0"/>
          <c:order val="0"/>
          <c:tx>
            <c:strRef>
              <c:f>'Pivot Tables'!$Y$4</c:f>
              <c:strCache>
                <c:ptCount val="1"/>
                <c:pt idx="0">
                  <c:v>Sum of Driver wage/trip</c:v>
                </c:pt>
              </c:strCache>
            </c:strRef>
          </c:tx>
          <c:spPr>
            <a:solidFill>
              <a:srgbClr val="7678E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Tables'!$X$5:$X$8</c:f>
              <c:strCache>
                <c:ptCount val="3"/>
                <c:pt idx="0">
                  <c:v>Close</c:v>
                </c:pt>
                <c:pt idx="1">
                  <c:v>Far</c:v>
                </c:pt>
                <c:pt idx="2">
                  <c:v>Regular</c:v>
                </c:pt>
              </c:strCache>
            </c:strRef>
          </c:cat>
          <c:val>
            <c:numRef>
              <c:f>'Pivot Tables'!$Y$5:$Y$8</c:f>
              <c:numCache>
                <c:formatCode>General</c:formatCode>
                <c:ptCount val="3"/>
                <c:pt idx="0">
                  <c:v>6400</c:v>
                </c:pt>
                <c:pt idx="1">
                  <c:v>4000</c:v>
                </c:pt>
                <c:pt idx="2">
                  <c:v>800</c:v>
                </c:pt>
              </c:numCache>
            </c:numRef>
          </c:val>
          <c:extLst>
            <c:ext xmlns:c16="http://schemas.microsoft.com/office/drawing/2014/chart" uri="{C3380CC4-5D6E-409C-BE32-E72D297353CC}">
              <c16:uniqueId val="{00000000-8149-440A-A66B-DECCDDC03635}"/>
            </c:ext>
          </c:extLst>
        </c:ser>
        <c:ser>
          <c:idx val="1"/>
          <c:order val="1"/>
          <c:tx>
            <c:strRef>
              <c:f>'Pivot Tables'!$Z$4</c:f>
              <c:strCache>
                <c:ptCount val="1"/>
                <c:pt idx="0">
                  <c:v>Sum of Buddy wage/trip</c:v>
                </c:pt>
              </c:strCache>
            </c:strRef>
          </c:tx>
          <c:spPr>
            <a:solidFill>
              <a:srgbClr val="FF63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2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Tables'!$X$5:$X$8</c:f>
              <c:strCache>
                <c:ptCount val="3"/>
                <c:pt idx="0">
                  <c:v>Close</c:v>
                </c:pt>
                <c:pt idx="1">
                  <c:v>Far</c:v>
                </c:pt>
                <c:pt idx="2">
                  <c:v>Regular</c:v>
                </c:pt>
              </c:strCache>
            </c:strRef>
          </c:cat>
          <c:val>
            <c:numRef>
              <c:f>'Pivot Tables'!$Z$5:$Z$8</c:f>
              <c:numCache>
                <c:formatCode>General</c:formatCode>
                <c:ptCount val="3"/>
                <c:pt idx="0">
                  <c:v>3100</c:v>
                </c:pt>
                <c:pt idx="1">
                  <c:v>600</c:v>
                </c:pt>
                <c:pt idx="2">
                  <c:v>200</c:v>
                </c:pt>
              </c:numCache>
            </c:numRef>
          </c:val>
          <c:extLst>
            <c:ext xmlns:c16="http://schemas.microsoft.com/office/drawing/2014/chart" uri="{C3380CC4-5D6E-409C-BE32-E72D297353CC}">
              <c16:uniqueId val="{00000001-8149-440A-A66B-DECCDDC03635}"/>
            </c:ext>
          </c:extLst>
        </c:ser>
        <c:dLbls>
          <c:dLblPos val="outEnd"/>
          <c:showLegendKey val="0"/>
          <c:showVal val="1"/>
          <c:showCatName val="0"/>
          <c:showSerName val="0"/>
          <c:showPercent val="0"/>
          <c:showBubbleSize val="0"/>
        </c:dLbls>
        <c:gapWidth val="219"/>
        <c:overlap val="-27"/>
        <c:axId val="630832847"/>
        <c:axId val="469520735"/>
      </c:barChart>
      <c:catAx>
        <c:axId val="63083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469520735"/>
        <c:crosses val="autoZero"/>
        <c:auto val="1"/>
        <c:lblAlgn val="ctr"/>
        <c:lblOffset val="100"/>
        <c:noMultiLvlLbl val="0"/>
      </c:catAx>
      <c:valAx>
        <c:axId val="469520735"/>
        <c:scaling>
          <c:orientation val="minMax"/>
        </c:scaling>
        <c:delete val="1"/>
        <c:axPos val="l"/>
        <c:numFmt formatCode="General" sourceLinked="1"/>
        <c:majorTickMark val="none"/>
        <c:minorTickMark val="none"/>
        <c:tickLblPos val="nextTo"/>
        <c:crossAx val="63083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Management.xlsx]Pivot Tables!PivotTable6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B8EA5"/>
          </a:solidFill>
          <a:ln>
            <a:noFill/>
          </a:ln>
          <a:effectLst/>
        </c:spPr>
      </c:pivotFmt>
      <c:pivotFmt>
        <c:idx val="4"/>
        <c:spPr>
          <a:solidFill>
            <a:srgbClr val="FFA62B"/>
          </a:solidFill>
          <a:ln>
            <a:noFill/>
          </a:ln>
          <a:effectLst/>
        </c:spPr>
      </c:pivotFmt>
    </c:pivotFmts>
    <c:plotArea>
      <c:layout>
        <c:manualLayout>
          <c:layoutTarget val="inner"/>
          <c:xMode val="edge"/>
          <c:yMode val="edge"/>
          <c:x val="0.19214815060525545"/>
          <c:y val="9.6449366419380067E-2"/>
          <c:w val="0.73318518882848216"/>
          <c:h val="0.74627682662306294"/>
        </c:manualLayout>
      </c:layout>
      <c:barChart>
        <c:barDir val="bar"/>
        <c:grouping val="clustered"/>
        <c:varyColors val="0"/>
        <c:ser>
          <c:idx val="0"/>
          <c:order val="0"/>
          <c:tx>
            <c:strRef>
              <c:f>'Pivot Tables'!$AH$4</c:f>
              <c:strCache>
                <c:ptCount val="1"/>
                <c:pt idx="0">
                  <c:v>Total</c:v>
                </c:pt>
              </c:strCache>
            </c:strRef>
          </c:tx>
          <c:spPr>
            <a:solidFill>
              <a:schemeClr val="accent1"/>
            </a:solidFill>
            <a:ln>
              <a:noFill/>
            </a:ln>
            <a:effectLst/>
          </c:spPr>
          <c:invertIfNegative val="0"/>
          <c:dPt>
            <c:idx val="0"/>
            <c:invertIfNegative val="0"/>
            <c:bubble3D val="0"/>
            <c:spPr>
              <a:solidFill>
                <a:srgbClr val="FFA62B"/>
              </a:solidFill>
              <a:ln>
                <a:noFill/>
              </a:ln>
              <a:effectLst/>
            </c:spPr>
            <c:extLst>
              <c:ext xmlns:c16="http://schemas.microsoft.com/office/drawing/2014/chart" uri="{C3380CC4-5D6E-409C-BE32-E72D297353CC}">
                <c16:uniqueId val="{00000002-8E21-493C-9C72-C691C37D78FB}"/>
              </c:ext>
            </c:extLst>
          </c:dPt>
          <c:dPt>
            <c:idx val="1"/>
            <c:invertIfNegative val="0"/>
            <c:bubble3D val="0"/>
            <c:spPr>
              <a:solidFill>
                <a:srgbClr val="3B8EA5"/>
              </a:solidFill>
              <a:ln>
                <a:noFill/>
              </a:ln>
              <a:effectLst/>
            </c:spPr>
            <c:extLst>
              <c:ext xmlns:c16="http://schemas.microsoft.com/office/drawing/2014/chart" uri="{C3380CC4-5D6E-409C-BE32-E72D297353CC}">
                <c16:uniqueId val="{00000001-8E21-493C-9C72-C691C37D78F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Tables'!$AG$5:$AG$7</c:f>
              <c:strCache>
                <c:ptCount val="2"/>
                <c:pt idx="0">
                  <c:v>Woodchip</c:v>
                </c:pt>
                <c:pt idx="1">
                  <c:v>Woodpellet</c:v>
                </c:pt>
              </c:strCache>
            </c:strRef>
          </c:cat>
          <c:val>
            <c:numRef>
              <c:f>'Pivot Tables'!$AH$5:$AH$7</c:f>
              <c:numCache>
                <c:formatCode>General</c:formatCode>
                <c:ptCount val="2"/>
                <c:pt idx="0">
                  <c:v>12</c:v>
                </c:pt>
                <c:pt idx="1">
                  <c:v>12</c:v>
                </c:pt>
              </c:numCache>
            </c:numRef>
          </c:val>
          <c:extLst>
            <c:ext xmlns:c16="http://schemas.microsoft.com/office/drawing/2014/chart" uri="{C3380CC4-5D6E-409C-BE32-E72D297353CC}">
              <c16:uniqueId val="{00000000-8E21-493C-9C72-C691C37D78FB}"/>
            </c:ext>
          </c:extLst>
        </c:ser>
        <c:dLbls>
          <c:dLblPos val="inEnd"/>
          <c:showLegendKey val="0"/>
          <c:showVal val="1"/>
          <c:showCatName val="0"/>
          <c:showSerName val="0"/>
          <c:showPercent val="0"/>
          <c:showBubbleSize val="0"/>
        </c:dLbls>
        <c:gapWidth val="182"/>
        <c:axId val="472360991"/>
        <c:axId val="469528895"/>
      </c:barChart>
      <c:catAx>
        <c:axId val="47236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469528895"/>
        <c:crosses val="autoZero"/>
        <c:auto val="1"/>
        <c:lblAlgn val="ctr"/>
        <c:lblOffset val="100"/>
        <c:noMultiLvlLbl val="0"/>
      </c:catAx>
      <c:valAx>
        <c:axId val="469528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7236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6392"/>
            </a:solidFill>
            <a:ln w="25400">
              <a:noFill/>
            </a:ln>
          </c:spPr>
          <c:dPt>
            <c:idx val="0"/>
            <c:bubble3D val="0"/>
            <c:spPr>
              <a:solidFill>
                <a:srgbClr val="00BBF9"/>
              </a:solidFill>
              <a:ln w="25400">
                <a:noFill/>
              </a:ln>
              <a:effectLst/>
            </c:spPr>
            <c:extLst>
              <c:ext xmlns:c16="http://schemas.microsoft.com/office/drawing/2014/chart" uri="{C3380CC4-5D6E-409C-BE32-E72D297353CC}">
                <c16:uniqueId val="{00000001-DDC5-47AF-BC1E-F408EA46BD8B}"/>
              </c:ext>
            </c:extLst>
          </c:dPt>
          <c:dPt>
            <c:idx val="1"/>
            <c:bubble3D val="0"/>
            <c:spPr>
              <a:solidFill>
                <a:srgbClr val="00F5D4"/>
              </a:solidFill>
              <a:ln w="25400">
                <a:noFill/>
              </a:ln>
              <a:effectLst>
                <a:outerShdw sx="1000" sy="1000" algn="ctr" rotWithShape="0">
                  <a:srgbClr val="000000"/>
                </a:outerShdw>
              </a:effectLst>
            </c:spPr>
            <c:extLst>
              <c:ext xmlns:c16="http://schemas.microsoft.com/office/drawing/2014/chart" uri="{C3380CC4-5D6E-409C-BE32-E72D297353CC}">
                <c16:uniqueId val="{00000003-DDC5-47AF-BC1E-F408EA46BD8B}"/>
              </c:ext>
            </c:extLst>
          </c:dPt>
          <c:cat>
            <c:strRef>
              <c:f>'Pivot Tables'!$AU$7:$AU$8</c:f>
              <c:strCache>
                <c:ptCount val="2"/>
                <c:pt idx="0">
                  <c:v>Salaries</c:v>
                </c:pt>
                <c:pt idx="1">
                  <c:v>Wage's</c:v>
                </c:pt>
              </c:strCache>
            </c:strRef>
          </c:cat>
          <c:val>
            <c:numRef>
              <c:f>'Pivot Tables'!$AV$7:$AV$8</c:f>
              <c:numCache>
                <c:formatCode>General</c:formatCode>
                <c:ptCount val="2"/>
                <c:pt idx="0">
                  <c:v>14850</c:v>
                </c:pt>
                <c:pt idx="1">
                  <c:v>15100</c:v>
                </c:pt>
              </c:numCache>
            </c:numRef>
          </c:val>
          <c:extLst>
            <c:ext xmlns:c16="http://schemas.microsoft.com/office/drawing/2014/chart" uri="{C3380CC4-5D6E-409C-BE32-E72D297353CC}">
              <c16:uniqueId val="{00000004-DDC5-47AF-BC1E-F408EA46BD8B}"/>
            </c:ext>
          </c:extLst>
        </c:ser>
        <c:dLbls>
          <c:showLegendKey val="0"/>
          <c:showVal val="0"/>
          <c:showCatName val="0"/>
          <c:showSerName val="0"/>
          <c:showPercent val="0"/>
          <c:showBubbleSize val="0"/>
          <c:showLeaderLines val="1"/>
        </c:dLbls>
        <c:firstSliceAng val="301"/>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noFill/>
      <a:round/>
    </a:ln>
    <a:effectLst>
      <a:outerShdw sx="1000" sy="1000" algn="ctr" rotWithShape="0">
        <a:srgbClr val="000000"/>
      </a:outerShdw>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70A6"/>
              </a:solidFill>
              <a:ln w="19050">
                <a:noFill/>
              </a:ln>
              <a:effectLst/>
            </c:spPr>
            <c:extLst>
              <c:ext xmlns:c16="http://schemas.microsoft.com/office/drawing/2014/chart" uri="{C3380CC4-5D6E-409C-BE32-E72D297353CC}">
                <c16:uniqueId val="{00000001-C73A-440F-81A2-605A1E447B48}"/>
              </c:ext>
            </c:extLst>
          </c:dPt>
          <c:dPt>
            <c:idx val="1"/>
            <c:bubble3D val="0"/>
            <c:spPr>
              <a:solidFill>
                <a:srgbClr val="FFEA00"/>
              </a:solidFill>
              <a:ln w="19050">
                <a:noFill/>
              </a:ln>
              <a:effectLst/>
            </c:spPr>
            <c:extLst>
              <c:ext xmlns:c16="http://schemas.microsoft.com/office/drawing/2014/chart" uri="{C3380CC4-5D6E-409C-BE32-E72D297353CC}">
                <c16:uniqueId val="{00000003-C73A-440F-81A2-605A1E447B48}"/>
              </c:ext>
            </c:extLst>
          </c:dPt>
          <c:cat>
            <c:strRef>
              <c:f>'Pivot Tables'!$BA$6:$BA$7</c:f>
              <c:strCache>
                <c:ptCount val="2"/>
                <c:pt idx="0">
                  <c:v>Wage's</c:v>
                </c:pt>
                <c:pt idx="1">
                  <c:v>Salaries</c:v>
                </c:pt>
              </c:strCache>
            </c:strRef>
          </c:cat>
          <c:val>
            <c:numRef>
              <c:f>'Pivot Tables'!$BB$6:$BB$7</c:f>
              <c:numCache>
                <c:formatCode>General</c:formatCode>
                <c:ptCount val="2"/>
                <c:pt idx="0">
                  <c:v>15100</c:v>
                </c:pt>
                <c:pt idx="1">
                  <c:v>14850</c:v>
                </c:pt>
              </c:numCache>
            </c:numRef>
          </c:val>
          <c:extLst>
            <c:ext xmlns:c16="http://schemas.microsoft.com/office/drawing/2014/chart" uri="{C3380CC4-5D6E-409C-BE32-E72D297353CC}">
              <c16:uniqueId val="{00000004-C73A-440F-81A2-605A1E447B48}"/>
            </c:ext>
          </c:extLst>
        </c:ser>
        <c:dLbls>
          <c:showLegendKey val="0"/>
          <c:showVal val="0"/>
          <c:showCatName val="0"/>
          <c:showSerName val="0"/>
          <c:showPercent val="0"/>
          <c:showBubbleSize val="0"/>
          <c:showLeaderLines val="1"/>
        </c:dLbls>
        <c:firstSliceAng val="306"/>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Management.xlsx]Pivot Tables!PivotTable9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BF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Tables'!$BI$4</c:f>
              <c:strCache>
                <c:ptCount val="1"/>
                <c:pt idx="0">
                  <c:v>Total</c:v>
                </c:pt>
              </c:strCache>
            </c:strRef>
          </c:tx>
          <c:spPr>
            <a:solidFill>
              <a:srgbClr val="00BB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Tables'!$BH$5:$BH$17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Tables'!$BI$5:$BI$17</c:f>
              <c:numCache>
                <c:formatCode>_(* #,##0_);_(* \(#,##0\);_(* "-"??_);_(@_)</c:formatCode>
                <c:ptCount val="12"/>
                <c:pt idx="0">
                  <c:v>1600</c:v>
                </c:pt>
                <c:pt idx="1">
                  <c:v>1000</c:v>
                </c:pt>
                <c:pt idx="2">
                  <c:v>2500</c:v>
                </c:pt>
                <c:pt idx="3">
                  <c:v>500</c:v>
                </c:pt>
                <c:pt idx="4">
                  <c:v>700</c:v>
                </c:pt>
                <c:pt idx="5">
                  <c:v>1800</c:v>
                </c:pt>
                <c:pt idx="6">
                  <c:v>1100</c:v>
                </c:pt>
                <c:pt idx="7">
                  <c:v>1700</c:v>
                </c:pt>
                <c:pt idx="8">
                  <c:v>500</c:v>
                </c:pt>
                <c:pt idx="9">
                  <c:v>2150</c:v>
                </c:pt>
                <c:pt idx="10">
                  <c:v>800</c:v>
                </c:pt>
                <c:pt idx="11">
                  <c:v>500</c:v>
                </c:pt>
              </c:numCache>
            </c:numRef>
          </c:val>
          <c:extLst>
            <c:ext xmlns:c16="http://schemas.microsoft.com/office/drawing/2014/chart" uri="{C3380CC4-5D6E-409C-BE32-E72D297353CC}">
              <c16:uniqueId val="{00000000-6B7C-4089-99C6-47823A504BF5}"/>
            </c:ext>
          </c:extLst>
        </c:ser>
        <c:dLbls>
          <c:dLblPos val="outEnd"/>
          <c:showLegendKey val="0"/>
          <c:showVal val="1"/>
          <c:showCatName val="0"/>
          <c:showSerName val="0"/>
          <c:showPercent val="0"/>
          <c:showBubbleSize val="0"/>
        </c:dLbls>
        <c:gapWidth val="219"/>
        <c:overlap val="-27"/>
        <c:axId val="1212387679"/>
        <c:axId val="630240127"/>
      </c:barChart>
      <c:catAx>
        <c:axId val="121238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6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30240127"/>
        <c:crosses val="autoZero"/>
        <c:auto val="1"/>
        <c:lblAlgn val="ctr"/>
        <c:lblOffset val="100"/>
        <c:noMultiLvlLbl val="0"/>
      </c:catAx>
      <c:valAx>
        <c:axId val="630240127"/>
        <c:scaling>
          <c:orientation val="minMax"/>
        </c:scaling>
        <c:delete val="1"/>
        <c:axPos val="l"/>
        <c:numFmt formatCode="_(* #,##0_);_(* \(#,##0\);_(* &quot;-&quot;??_);_(@_)" sourceLinked="1"/>
        <c:majorTickMark val="none"/>
        <c:minorTickMark val="none"/>
        <c:tickLblPos val="nextTo"/>
        <c:crossAx val="121238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Management.xlsx]Pivot Tables!PivotTable10</c:name>
    <c:fmtId val="2"/>
  </c:pivotSource>
  <c:chart>
    <c:autoTitleDeleted val="1"/>
    <c:pivotFmts>
      <c:pivotFmt>
        <c:idx val="0"/>
        <c:spPr>
          <a:solidFill>
            <a:schemeClr val="accent1"/>
          </a:solidFill>
          <a:ln w="28575" cap="rnd">
            <a:solidFill>
              <a:srgbClr val="FF70A6"/>
            </a:solidFill>
            <a:round/>
          </a:ln>
          <a:effectLst/>
        </c:spPr>
        <c:marker>
          <c:symbol val="circle"/>
          <c:size val="8"/>
          <c:spPr>
            <a:solidFill>
              <a:schemeClr val="bg1"/>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70A6"/>
            </a:solidFill>
            <a:round/>
          </a:ln>
          <a:effectLst/>
        </c:spPr>
        <c:marker>
          <c:symbol val="circle"/>
          <c:size val="8"/>
          <c:spPr>
            <a:solidFill>
              <a:schemeClr val="bg1"/>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cmpd="sng">
            <a:solidFill>
              <a:srgbClr val="FF70A6"/>
            </a:solidFill>
            <a:round/>
            <a:headEnd w="lg" len="lg"/>
            <a:tailEnd w="lg" len="lg"/>
          </a:ln>
          <a:effectLst/>
        </c:spPr>
        <c:marker>
          <c:symbol val="circle"/>
          <c:size val="9"/>
          <c:spPr>
            <a:solidFill>
              <a:schemeClr val="bg1"/>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Tables'!$BR$4</c:f>
              <c:strCache>
                <c:ptCount val="1"/>
                <c:pt idx="0">
                  <c:v>Total</c:v>
                </c:pt>
              </c:strCache>
            </c:strRef>
          </c:tx>
          <c:spPr>
            <a:ln w="47625" cap="rnd" cmpd="sng">
              <a:solidFill>
                <a:srgbClr val="FF70A6"/>
              </a:solidFill>
              <a:round/>
              <a:headEnd w="lg" len="lg"/>
              <a:tailEnd w="lg" len="lg"/>
            </a:ln>
            <a:effectLst/>
          </c:spPr>
          <c:marker>
            <c:symbol val="circle"/>
            <c:size val="9"/>
            <c:spPr>
              <a:solidFill>
                <a:schemeClr val="bg1"/>
              </a:solidFill>
              <a:ln w="9525">
                <a:solidFill>
                  <a:srgbClr val="00B0F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Tables'!$BQ$5:$BQ$17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Tables'!$BR$5:$BR$17</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6="http://schemas.microsoft.com/office/drawing/2014/chart" uri="{C3380CC4-5D6E-409C-BE32-E72D297353CC}">
              <c16:uniqueId val="{00000000-62CB-4038-AB61-20DB7D415B81}"/>
            </c:ext>
          </c:extLst>
        </c:ser>
        <c:dLbls>
          <c:dLblPos val="t"/>
          <c:showLegendKey val="0"/>
          <c:showVal val="1"/>
          <c:showCatName val="0"/>
          <c:showSerName val="0"/>
          <c:showPercent val="0"/>
          <c:showBubbleSize val="0"/>
        </c:dLbls>
        <c:marker val="1"/>
        <c:smooth val="0"/>
        <c:axId val="472410175"/>
        <c:axId val="499144671"/>
      </c:lineChart>
      <c:catAx>
        <c:axId val="47241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44671"/>
        <c:crosses val="autoZero"/>
        <c:auto val="1"/>
        <c:lblAlgn val="ctr"/>
        <c:lblOffset val="100"/>
        <c:noMultiLvlLbl val="0"/>
      </c:catAx>
      <c:valAx>
        <c:axId val="499144671"/>
        <c:scaling>
          <c:orientation val="minMax"/>
        </c:scaling>
        <c:delete val="1"/>
        <c:axPos val="l"/>
        <c:numFmt formatCode="General" sourceLinked="1"/>
        <c:majorTickMark val="none"/>
        <c:minorTickMark val="none"/>
        <c:tickLblPos val="nextTo"/>
        <c:crossAx val="47241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'Pivot Tables'!$CM$5:$CN$5</c:f>
              <c:strCache>
                <c:ptCount val="2"/>
                <c:pt idx="0">
                  <c:v>Driver Wage's</c:v>
                </c:pt>
                <c:pt idx="1">
                  <c:v>Driver Salary</c:v>
                </c:pt>
              </c:strCache>
            </c:strRef>
          </c:cat>
          <c:val>
            <c:numRef>
              <c:f>'Pivot Tables'!$CM$6:$CN$6</c:f>
              <c:numCache>
                <c:formatCode>_-[$฿-41E]* #,##0_-;\-[$฿-41E]* #,##0_-;_-[$฿-41E]* "-"??_-;_-@_-</c:formatCode>
                <c:ptCount val="2"/>
                <c:pt idx="0">
                  <c:v>11200</c:v>
                </c:pt>
                <c:pt idx="1">
                  <c:v>10600</c:v>
                </c:pt>
              </c:numCache>
            </c:numRef>
          </c:val>
          <c:smooth val="1"/>
          <c:extLst>
            <c:ext xmlns:c16="http://schemas.microsoft.com/office/drawing/2014/chart" uri="{C3380CC4-5D6E-409C-BE32-E72D297353CC}">
              <c16:uniqueId val="{00000000-7590-48B3-BD31-D90C66623E2E}"/>
            </c:ext>
          </c:extLst>
        </c:ser>
        <c:dLbls>
          <c:showLegendKey val="0"/>
          <c:showVal val="0"/>
          <c:showCatName val="0"/>
          <c:showSerName val="0"/>
          <c:showPercent val="0"/>
          <c:showBubbleSize val="0"/>
        </c:dLbls>
        <c:smooth val="0"/>
        <c:axId val="1269146511"/>
        <c:axId val="1244203103"/>
      </c:lineChart>
      <c:catAx>
        <c:axId val="1269146511"/>
        <c:scaling>
          <c:orientation val="minMax"/>
        </c:scaling>
        <c:delete val="1"/>
        <c:axPos val="b"/>
        <c:numFmt formatCode="General" sourceLinked="1"/>
        <c:majorTickMark val="none"/>
        <c:minorTickMark val="none"/>
        <c:tickLblPos val="nextTo"/>
        <c:crossAx val="1244203103"/>
        <c:crosses val="autoZero"/>
        <c:auto val="1"/>
        <c:lblAlgn val="ctr"/>
        <c:lblOffset val="100"/>
        <c:noMultiLvlLbl val="0"/>
      </c:catAx>
      <c:valAx>
        <c:axId val="1244203103"/>
        <c:scaling>
          <c:orientation val="minMax"/>
        </c:scaling>
        <c:delete val="1"/>
        <c:axPos val="l"/>
        <c:numFmt formatCode="_-[$฿-41E]* #,##0_-;\-[$฿-41E]* #,##0_-;_-[$฿-41E]* &quot;-&quot;??_-;_-@_-" sourceLinked="1"/>
        <c:majorTickMark val="none"/>
        <c:minorTickMark val="none"/>
        <c:tickLblPos val="nextTo"/>
        <c:crossAx val="126914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'Pivot Tables'!$CV$5:$CW$5</c:f>
              <c:strCache>
                <c:ptCount val="2"/>
                <c:pt idx="0">
                  <c:v>Buddy Wage's</c:v>
                </c:pt>
                <c:pt idx="1">
                  <c:v>Buddy Salary</c:v>
                </c:pt>
              </c:strCache>
            </c:strRef>
          </c:cat>
          <c:val>
            <c:numRef>
              <c:f>'Pivot Tables'!$CV$6:$CW$6</c:f>
              <c:numCache>
                <c:formatCode>_-[$฿-41E]* #,##0_-;\-[$฿-41E]* #,##0_-;_-[$฿-41E]* "-"??_-;_-@_-</c:formatCode>
                <c:ptCount val="2"/>
                <c:pt idx="0">
                  <c:v>3900</c:v>
                </c:pt>
                <c:pt idx="1">
                  <c:v>4250</c:v>
                </c:pt>
              </c:numCache>
            </c:numRef>
          </c:val>
          <c:smooth val="1"/>
          <c:extLst>
            <c:ext xmlns:c16="http://schemas.microsoft.com/office/drawing/2014/chart" uri="{C3380CC4-5D6E-409C-BE32-E72D297353CC}">
              <c16:uniqueId val="{00000000-E2C0-4023-8808-6F5CE8AA85E3}"/>
            </c:ext>
          </c:extLst>
        </c:ser>
        <c:dLbls>
          <c:showLegendKey val="0"/>
          <c:showVal val="0"/>
          <c:showCatName val="0"/>
          <c:showSerName val="0"/>
          <c:showPercent val="0"/>
          <c:showBubbleSize val="0"/>
        </c:dLbls>
        <c:smooth val="0"/>
        <c:axId val="473387231"/>
        <c:axId val="1244223743"/>
      </c:lineChart>
      <c:catAx>
        <c:axId val="473387231"/>
        <c:scaling>
          <c:orientation val="minMax"/>
        </c:scaling>
        <c:delete val="1"/>
        <c:axPos val="b"/>
        <c:numFmt formatCode="General" sourceLinked="1"/>
        <c:majorTickMark val="none"/>
        <c:minorTickMark val="none"/>
        <c:tickLblPos val="nextTo"/>
        <c:crossAx val="1244223743"/>
        <c:crosses val="autoZero"/>
        <c:auto val="1"/>
        <c:lblAlgn val="ctr"/>
        <c:lblOffset val="100"/>
        <c:noMultiLvlLbl val="0"/>
      </c:catAx>
      <c:valAx>
        <c:axId val="1244223743"/>
        <c:scaling>
          <c:orientation val="minMax"/>
        </c:scaling>
        <c:delete val="1"/>
        <c:axPos val="l"/>
        <c:numFmt formatCode="_-[$฿-41E]* #,##0_-;\-[$฿-41E]* #,##0_-;_-[$฿-41E]* &quot;-&quot;??_-;_-@_-" sourceLinked="1"/>
        <c:majorTickMark val="none"/>
        <c:minorTickMark val="none"/>
        <c:tickLblPos val="nextTo"/>
        <c:crossAx val="47338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Management.xlsx]Pivot Tables!PivotTable5</c:name>
    <c:fmtId val="1"/>
  </c:pivotSource>
  <c:chart>
    <c:autoTitleDeleted val="0"/>
    <c:pivotFmts>
      <c:pivotFmt>
        <c:idx val="0"/>
        <c:spPr>
          <a:solidFill>
            <a:srgbClr val="70D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5D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7.407407407407407E-2"/>
          <c:w val="0.93888888888888888"/>
          <c:h val="0.85026975794692328"/>
        </c:manualLayout>
      </c:layout>
      <c:barChart>
        <c:barDir val="col"/>
        <c:grouping val="clustered"/>
        <c:varyColors val="0"/>
        <c:ser>
          <c:idx val="0"/>
          <c:order val="0"/>
          <c:tx>
            <c:strRef>
              <c:f>'Pivot Tables'!$Y$4</c:f>
              <c:strCache>
                <c:ptCount val="1"/>
                <c:pt idx="0">
                  <c:v>Sum of Driver wage/trip</c:v>
                </c:pt>
              </c:strCache>
            </c:strRef>
          </c:tx>
          <c:spPr>
            <a:solidFill>
              <a:srgbClr val="70D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Tables'!$X$5:$X$8</c:f>
              <c:strCache>
                <c:ptCount val="3"/>
                <c:pt idx="0">
                  <c:v>Close</c:v>
                </c:pt>
                <c:pt idx="1">
                  <c:v>Far</c:v>
                </c:pt>
                <c:pt idx="2">
                  <c:v>Regular</c:v>
                </c:pt>
              </c:strCache>
            </c:strRef>
          </c:cat>
          <c:val>
            <c:numRef>
              <c:f>'Pivot Tables'!$Y$5:$Y$8</c:f>
              <c:numCache>
                <c:formatCode>General</c:formatCode>
                <c:ptCount val="3"/>
                <c:pt idx="0">
                  <c:v>6400</c:v>
                </c:pt>
                <c:pt idx="1">
                  <c:v>4000</c:v>
                </c:pt>
                <c:pt idx="2">
                  <c:v>800</c:v>
                </c:pt>
              </c:numCache>
            </c:numRef>
          </c:val>
          <c:extLst>
            <c:ext xmlns:c16="http://schemas.microsoft.com/office/drawing/2014/chart" uri="{C3380CC4-5D6E-409C-BE32-E72D297353CC}">
              <c16:uniqueId val="{00000000-49FC-4CA2-84EE-D94E0F5616C5}"/>
            </c:ext>
          </c:extLst>
        </c:ser>
        <c:ser>
          <c:idx val="1"/>
          <c:order val="1"/>
          <c:tx>
            <c:strRef>
              <c:f>'Pivot Tables'!$Z$4</c:f>
              <c:strCache>
                <c:ptCount val="1"/>
                <c:pt idx="0">
                  <c:v>Sum of Buddy wage/trip</c:v>
                </c:pt>
              </c:strCache>
            </c:strRef>
          </c:tx>
          <c:spPr>
            <a:solidFill>
              <a:srgbClr val="00F5D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Tables'!$X$5:$X$8</c:f>
              <c:strCache>
                <c:ptCount val="3"/>
                <c:pt idx="0">
                  <c:v>Close</c:v>
                </c:pt>
                <c:pt idx="1">
                  <c:v>Far</c:v>
                </c:pt>
                <c:pt idx="2">
                  <c:v>Regular</c:v>
                </c:pt>
              </c:strCache>
            </c:strRef>
          </c:cat>
          <c:val>
            <c:numRef>
              <c:f>'Pivot Tables'!$Z$5:$Z$8</c:f>
              <c:numCache>
                <c:formatCode>General</c:formatCode>
                <c:ptCount val="3"/>
                <c:pt idx="0">
                  <c:v>3100</c:v>
                </c:pt>
                <c:pt idx="1">
                  <c:v>600</c:v>
                </c:pt>
                <c:pt idx="2">
                  <c:v>200</c:v>
                </c:pt>
              </c:numCache>
            </c:numRef>
          </c:val>
          <c:extLst>
            <c:ext xmlns:c16="http://schemas.microsoft.com/office/drawing/2014/chart" uri="{C3380CC4-5D6E-409C-BE32-E72D297353CC}">
              <c16:uniqueId val="{00000001-49FC-4CA2-84EE-D94E0F5616C5}"/>
            </c:ext>
          </c:extLst>
        </c:ser>
        <c:dLbls>
          <c:dLblPos val="outEnd"/>
          <c:showLegendKey val="0"/>
          <c:showVal val="1"/>
          <c:showCatName val="0"/>
          <c:showSerName val="0"/>
          <c:showPercent val="0"/>
          <c:showBubbleSize val="0"/>
        </c:dLbls>
        <c:gapWidth val="219"/>
        <c:overlap val="-27"/>
        <c:axId val="630832847"/>
        <c:axId val="469520735"/>
      </c:barChart>
      <c:catAx>
        <c:axId val="63083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2">
                    <a:lumMod val="25000"/>
                  </a:schemeClr>
                </a:solidFill>
                <a:latin typeface="+mn-lt"/>
                <a:ea typeface="+mn-ea"/>
                <a:cs typeface="+mn-cs"/>
              </a:defRPr>
            </a:pPr>
            <a:endParaRPr lang="en-US"/>
          </a:p>
        </c:txPr>
        <c:crossAx val="469520735"/>
        <c:crosses val="autoZero"/>
        <c:auto val="1"/>
        <c:lblAlgn val="ctr"/>
        <c:lblOffset val="100"/>
        <c:noMultiLvlLbl val="0"/>
      </c:catAx>
      <c:valAx>
        <c:axId val="469520735"/>
        <c:scaling>
          <c:orientation val="minMax"/>
        </c:scaling>
        <c:delete val="1"/>
        <c:axPos val="l"/>
        <c:numFmt formatCode="General" sourceLinked="1"/>
        <c:majorTickMark val="none"/>
        <c:minorTickMark val="none"/>
        <c:tickLblPos val="nextTo"/>
        <c:crossAx val="63083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Management.xlsx]Pivot Tables!PivotTable6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Tables'!$AH$4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Tables'!$AG$5:$AG$7</c:f>
              <c:strCache>
                <c:ptCount val="2"/>
                <c:pt idx="0">
                  <c:v>Woodchip</c:v>
                </c:pt>
                <c:pt idx="1">
                  <c:v>Woodpellet</c:v>
                </c:pt>
              </c:strCache>
            </c:strRef>
          </c:cat>
          <c:val>
            <c:numRef>
              <c:f>'Pivot Tables'!$AH$5:$AH$7</c:f>
              <c:numCache>
                <c:formatCode>General</c:formatCode>
                <c:ptCount val="2"/>
                <c:pt idx="0">
                  <c:v>12</c:v>
                </c:pt>
                <c:pt idx="1">
                  <c:v>12</c:v>
                </c:pt>
              </c:numCache>
            </c:numRef>
          </c:val>
          <c:extLst>
            <c:ext xmlns:c16="http://schemas.microsoft.com/office/drawing/2014/chart" uri="{C3380CC4-5D6E-409C-BE32-E72D297353CC}">
              <c16:uniqueId val="{00000000-1ADF-41DB-8ED6-30308C2BB5B4}"/>
            </c:ext>
          </c:extLst>
        </c:ser>
        <c:dLbls>
          <c:dLblPos val="inEnd"/>
          <c:showLegendKey val="0"/>
          <c:showVal val="1"/>
          <c:showCatName val="0"/>
          <c:showSerName val="0"/>
          <c:showPercent val="0"/>
          <c:showBubbleSize val="0"/>
        </c:dLbls>
        <c:gapWidth val="182"/>
        <c:axId val="472360991"/>
        <c:axId val="469528895"/>
      </c:barChart>
      <c:catAx>
        <c:axId val="47236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28895"/>
        <c:crosses val="autoZero"/>
        <c:auto val="1"/>
        <c:lblAlgn val="ctr"/>
        <c:lblOffset val="100"/>
        <c:noMultiLvlLbl val="0"/>
      </c:catAx>
      <c:valAx>
        <c:axId val="469528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6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AF-488C-AEE8-359DFFC205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AF-488C-AEE8-359DFFC20547}"/>
              </c:ext>
            </c:extLst>
          </c:dPt>
          <c:cat>
            <c:strRef>
              <c:f>'Pivot Tables'!$AU$7:$AU$8</c:f>
              <c:strCache>
                <c:ptCount val="2"/>
                <c:pt idx="0">
                  <c:v>Salaries</c:v>
                </c:pt>
                <c:pt idx="1">
                  <c:v>Wage's</c:v>
                </c:pt>
              </c:strCache>
            </c:strRef>
          </c:cat>
          <c:val>
            <c:numRef>
              <c:f>'Pivot Tables'!$AV$7:$AV$8</c:f>
              <c:numCache>
                <c:formatCode>General</c:formatCode>
                <c:ptCount val="2"/>
                <c:pt idx="0">
                  <c:v>14850</c:v>
                </c:pt>
                <c:pt idx="1">
                  <c:v>15100</c:v>
                </c:pt>
              </c:numCache>
            </c:numRef>
          </c:val>
          <c:extLst>
            <c:ext xmlns:c16="http://schemas.microsoft.com/office/drawing/2014/chart" uri="{C3380CC4-5D6E-409C-BE32-E72D297353CC}">
              <c16:uniqueId val="{00000000-9CA5-47B4-B2AA-BF19E42E7EC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8B-464E-9E56-40B8235E7C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8B-464E-9E56-40B8235E7C83}"/>
              </c:ext>
            </c:extLst>
          </c:dPt>
          <c:cat>
            <c:strRef>
              <c:f>'Pivot Tables'!$BA$6:$BA$7</c:f>
              <c:strCache>
                <c:ptCount val="2"/>
                <c:pt idx="0">
                  <c:v>Wage's</c:v>
                </c:pt>
                <c:pt idx="1">
                  <c:v>Salaries</c:v>
                </c:pt>
              </c:strCache>
            </c:strRef>
          </c:cat>
          <c:val>
            <c:numRef>
              <c:f>'Pivot Tables'!$BB$6:$BB$7</c:f>
              <c:numCache>
                <c:formatCode>General</c:formatCode>
                <c:ptCount val="2"/>
                <c:pt idx="0">
                  <c:v>15100</c:v>
                </c:pt>
                <c:pt idx="1">
                  <c:v>14850</c:v>
                </c:pt>
              </c:numCache>
            </c:numRef>
          </c:val>
          <c:extLst>
            <c:ext xmlns:c16="http://schemas.microsoft.com/office/drawing/2014/chart" uri="{C3380CC4-5D6E-409C-BE32-E72D297353CC}">
              <c16:uniqueId val="{00000000-CE46-4BA2-940D-72177EDDEF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Management.xlsx]Pivot Tables!PivotTable10</c:name>
    <c:fmtId val="0"/>
  </c:pivotSource>
  <c:chart>
    <c:autoTitleDeleted val="1"/>
    <c:pivotFmts>
      <c:pivotFmt>
        <c:idx val="0"/>
        <c:spPr>
          <a:ln w="28575" cap="rnd">
            <a:solidFill>
              <a:srgbClr val="FF70A6"/>
            </a:solidFill>
            <a:round/>
          </a:ln>
          <a:effectLst/>
        </c:spPr>
        <c:marker>
          <c:symbol val="circle"/>
          <c:size val="8"/>
          <c:spPr>
            <a:solidFill>
              <a:schemeClr val="bg1"/>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Tables'!$BR$4</c:f>
              <c:strCache>
                <c:ptCount val="1"/>
                <c:pt idx="0">
                  <c:v>Total</c:v>
                </c:pt>
              </c:strCache>
            </c:strRef>
          </c:tx>
          <c:spPr>
            <a:ln w="28575" cap="rnd">
              <a:solidFill>
                <a:srgbClr val="FF70A6"/>
              </a:solidFill>
              <a:round/>
            </a:ln>
            <a:effectLst/>
          </c:spPr>
          <c:marker>
            <c:symbol val="circle"/>
            <c:size val="8"/>
            <c:spPr>
              <a:solidFill>
                <a:schemeClr val="bg1"/>
              </a:solidFill>
              <a:ln w="9525">
                <a:solidFill>
                  <a:srgbClr val="00B0F0"/>
                </a:solidFill>
              </a:ln>
              <a:effectLst/>
            </c:spPr>
          </c:marker>
          <c:cat>
            <c:strRef>
              <c:f>'Pivot Tables'!$BQ$5:$BQ$17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Tables'!$BR$5:$BR$17</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6="http://schemas.microsoft.com/office/drawing/2014/chart" uri="{C3380CC4-5D6E-409C-BE32-E72D297353CC}">
              <c16:uniqueId val="{00000000-A87F-4342-BA18-F941B121BC71}"/>
            </c:ext>
          </c:extLst>
        </c:ser>
        <c:dLbls>
          <c:showLegendKey val="0"/>
          <c:showVal val="0"/>
          <c:showCatName val="0"/>
          <c:showSerName val="0"/>
          <c:showPercent val="0"/>
          <c:showBubbleSize val="0"/>
        </c:dLbls>
        <c:marker val="1"/>
        <c:smooth val="0"/>
        <c:axId val="472410175"/>
        <c:axId val="499144671"/>
      </c:lineChart>
      <c:catAx>
        <c:axId val="47241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44671"/>
        <c:crosses val="autoZero"/>
        <c:auto val="1"/>
        <c:lblAlgn val="ctr"/>
        <c:lblOffset val="100"/>
        <c:noMultiLvlLbl val="0"/>
      </c:catAx>
      <c:valAx>
        <c:axId val="499144671"/>
        <c:scaling>
          <c:orientation val="minMax"/>
        </c:scaling>
        <c:delete val="1"/>
        <c:axPos val="l"/>
        <c:numFmt formatCode="General" sourceLinked="1"/>
        <c:majorTickMark val="none"/>
        <c:minorTickMark val="none"/>
        <c:tickLblPos val="nextTo"/>
        <c:crossAx val="47241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'Pivot Tables'!$CV$5:$CW$5</c:f>
              <c:strCache>
                <c:ptCount val="2"/>
                <c:pt idx="0">
                  <c:v>Buddy Wage's</c:v>
                </c:pt>
                <c:pt idx="1">
                  <c:v>Buddy Salary</c:v>
                </c:pt>
              </c:strCache>
            </c:strRef>
          </c:cat>
          <c:val>
            <c:numRef>
              <c:f>'Pivot Tables'!$CV$6:$CW$6</c:f>
              <c:numCache>
                <c:formatCode>_-[$฿-41E]* #,##0_-;\-[$฿-41E]* #,##0_-;_-[$฿-41E]* "-"??_-;_-@_-</c:formatCode>
                <c:ptCount val="2"/>
                <c:pt idx="0">
                  <c:v>3900</c:v>
                </c:pt>
                <c:pt idx="1">
                  <c:v>4250</c:v>
                </c:pt>
              </c:numCache>
            </c:numRef>
          </c:val>
          <c:smooth val="0"/>
          <c:extLst>
            <c:ext xmlns:c16="http://schemas.microsoft.com/office/drawing/2014/chart" uri="{C3380CC4-5D6E-409C-BE32-E72D297353CC}">
              <c16:uniqueId val="{00000000-CD81-41B3-B8C1-1868E2C26F6C}"/>
            </c:ext>
          </c:extLst>
        </c:ser>
        <c:dLbls>
          <c:showLegendKey val="0"/>
          <c:showVal val="0"/>
          <c:showCatName val="0"/>
          <c:showSerName val="0"/>
          <c:showPercent val="0"/>
          <c:showBubbleSize val="0"/>
        </c:dLbls>
        <c:smooth val="0"/>
        <c:axId val="473387231"/>
        <c:axId val="1244223743"/>
      </c:lineChart>
      <c:catAx>
        <c:axId val="473387231"/>
        <c:scaling>
          <c:orientation val="minMax"/>
        </c:scaling>
        <c:delete val="1"/>
        <c:axPos val="b"/>
        <c:numFmt formatCode="General" sourceLinked="1"/>
        <c:majorTickMark val="none"/>
        <c:minorTickMark val="none"/>
        <c:tickLblPos val="nextTo"/>
        <c:crossAx val="1244223743"/>
        <c:crosses val="autoZero"/>
        <c:auto val="1"/>
        <c:lblAlgn val="ctr"/>
        <c:lblOffset val="100"/>
        <c:noMultiLvlLbl val="0"/>
      </c:catAx>
      <c:valAx>
        <c:axId val="1244223743"/>
        <c:scaling>
          <c:orientation val="minMax"/>
        </c:scaling>
        <c:delete val="1"/>
        <c:axPos val="l"/>
        <c:numFmt formatCode="_-[$฿-41E]* #,##0_-;\-[$฿-41E]* #,##0_-;_-[$฿-41E]* &quot;-&quot;??_-;_-@_-" sourceLinked="1"/>
        <c:majorTickMark val="none"/>
        <c:minorTickMark val="none"/>
        <c:tickLblPos val="nextTo"/>
        <c:crossAx val="47338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'Pivot Tables'!$CM$5:$CN$5</c:f>
              <c:strCache>
                <c:ptCount val="2"/>
                <c:pt idx="0">
                  <c:v>Driver Wage's</c:v>
                </c:pt>
                <c:pt idx="1">
                  <c:v>Driver Salary</c:v>
                </c:pt>
              </c:strCache>
            </c:strRef>
          </c:cat>
          <c:val>
            <c:numRef>
              <c:f>'Pivot Tables'!$CM$6:$CN$6</c:f>
              <c:numCache>
                <c:formatCode>_-[$฿-41E]* #,##0_-;\-[$฿-41E]* #,##0_-;_-[$฿-41E]* "-"??_-;_-@_-</c:formatCode>
                <c:ptCount val="2"/>
                <c:pt idx="0">
                  <c:v>11200</c:v>
                </c:pt>
                <c:pt idx="1">
                  <c:v>10600</c:v>
                </c:pt>
              </c:numCache>
            </c:numRef>
          </c:val>
          <c:smooth val="0"/>
          <c:extLst>
            <c:ext xmlns:c16="http://schemas.microsoft.com/office/drawing/2014/chart" uri="{C3380CC4-5D6E-409C-BE32-E72D297353CC}">
              <c16:uniqueId val="{00000000-235F-44AE-8C30-65E16C4AE709}"/>
            </c:ext>
          </c:extLst>
        </c:ser>
        <c:dLbls>
          <c:showLegendKey val="0"/>
          <c:showVal val="0"/>
          <c:showCatName val="0"/>
          <c:showSerName val="0"/>
          <c:showPercent val="0"/>
          <c:showBubbleSize val="0"/>
        </c:dLbls>
        <c:smooth val="0"/>
        <c:axId val="1269146511"/>
        <c:axId val="1244203103"/>
      </c:lineChart>
      <c:catAx>
        <c:axId val="1269146511"/>
        <c:scaling>
          <c:orientation val="minMax"/>
        </c:scaling>
        <c:delete val="1"/>
        <c:axPos val="b"/>
        <c:numFmt formatCode="General" sourceLinked="1"/>
        <c:majorTickMark val="none"/>
        <c:minorTickMark val="none"/>
        <c:tickLblPos val="nextTo"/>
        <c:crossAx val="1244203103"/>
        <c:crosses val="autoZero"/>
        <c:auto val="1"/>
        <c:lblAlgn val="ctr"/>
        <c:lblOffset val="100"/>
        <c:noMultiLvlLbl val="0"/>
      </c:catAx>
      <c:valAx>
        <c:axId val="1244203103"/>
        <c:scaling>
          <c:orientation val="minMax"/>
        </c:scaling>
        <c:delete val="1"/>
        <c:axPos val="l"/>
        <c:numFmt formatCode="_-[$฿-41E]* #,##0_-;\-[$฿-41E]* #,##0_-;_-[$฿-41E]* &quot;-&quot;??_-;_-@_-" sourceLinked="1"/>
        <c:majorTickMark val="none"/>
        <c:minorTickMark val="none"/>
        <c:tickLblPos val="nextTo"/>
        <c:crossAx val="126914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[Fleet Management.xlsx]Pivot Tables!PivotTable4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AFCC"/>
          </a:solidFill>
          <a:ln w="19050">
            <a:noFill/>
          </a:ln>
          <a:effectLst/>
        </c:spPr>
      </c:pivotFmt>
      <c:pivotFmt>
        <c:idx val="7"/>
        <c:spPr>
          <a:solidFill>
            <a:srgbClr val="A2D2FF"/>
          </a:solidFill>
          <a:ln w="19050">
            <a:noFill/>
          </a:ln>
          <a:effectLst/>
        </c:spPr>
      </c:pivotFmt>
      <c:pivotFmt>
        <c:idx val="8"/>
        <c:spPr>
          <a:solidFill>
            <a:srgbClr val="CDB4DB"/>
          </a:solidFill>
          <a:ln w="19050">
            <a:noFill/>
          </a:ln>
          <a:effectLst/>
        </c:spPr>
      </c:pivotFmt>
    </c:pivotFmts>
    <c:plotArea>
      <c:layout/>
      <c:pieChart>
        <c:varyColors val="1"/>
        <c:ser>
          <c:idx val="0"/>
          <c:order val="0"/>
          <c:tx>
            <c:strRef>
              <c:f>'Pivot Tables'!$P$4</c:f>
              <c:strCache>
                <c:ptCount val="1"/>
                <c:pt idx="0">
                  <c:v>Total</c:v>
                </c:pt>
              </c:strCache>
            </c:strRef>
          </c:tx>
          <c:spPr>
            <a:ln>
              <a:noFill/>
            </a:ln>
          </c:spPr>
          <c:dPt>
            <c:idx val="0"/>
            <c:bubble3D val="0"/>
            <c:spPr>
              <a:solidFill>
                <a:srgbClr val="FFAFCC"/>
              </a:solidFill>
              <a:ln w="19050">
                <a:noFill/>
              </a:ln>
              <a:effectLst/>
            </c:spPr>
            <c:extLst>
              <c:ext xmlns:c16="http://schemas.microsoft.com/office/drawing/2014/chart" uri="{C3380CC4-5D6E-409C-BE32-E72D297353CC}">
                <c16:uniqueId val="{00000001-5E38-4CAD-AADA-656A3FACC729}"/>
              </c:ext>
            </c:extLst>
          </c:dPt>
          <c:dPt>
            <c:idx val="1"/>
            <c:bubble3D val="0"/>
            <c:spPr>
              <a:solidFill>
                <a:srgbClr val="A2D2FF"/>
              </a:solidFill>
              <a:ln w="19050">
                <a:noFill/>
              </a:ln>
              <a:effectLst/>
            </c:spPr>
            <c:extLst>
              <c:ext xmlns:c16="http://schemas.microsoft.com/office/drawing/2014/chart" uri="{C3380CC4-5D6E-409C-BE32-E72D297353CC}">
                <c16:uniqueId val="{00000003-5E38-4CAD-AADA-656A3FACC729}"/>
              </c:ext>
            </c:extLst>
          </c:dPt>
          <c:dPt>
            <c:idx val="2"/>
            <c:bubble3D val="0"/>
            <c:spPr>
              <a:solidFill>
                <a:srgbClr val="CDB4DB"/>
              </a:solidFill>
              <a:ln w="19050">
                <a:noFill/>
              </a:ln>
              <a:effectLst/>
            </c:spPr>
            <c:extLst>
              <c:ext xmlns:c16="http://schemas.microsoft.com/office/drawing/2014/chart" uri="{C3380CC4-5D6E-409C-BE32-E72D297353CC}">
                <c16:uniqueId val="{00000005-5E38-4CAD-AADA-656A3FACC729}"/>
              </c:ext>
            </c:extLst>
          </c:dPt>
          <c:cat>
            <c:strRef>
              <c:f>'Pivot Tables'!$O$5:$O$8</c:f>
              <c:strCache>
                <c:ptCount val="3"/>
                <c:pt idx="0">
                  <c:v>Close</c:v>
                </c:pt>
                <c:pt idx="1">
                  <c:v>Far</c:v>
                </c:pt>
                <c:pt idx="2">
                  <c:v>Regular</c:v>
                </c:pt>
              </c:strCache>
            </c:strRef>
          </c:cat>
          <c:val>
            <c:numRef>
              <c:f>'Pivot Tables'!$P$5:$P$8</c:f>
              <c:numCache>
                <c:formatCode>General</c:formatCode>
                <c:ptCount val="3"/>
                <c:pt idx="0">
                  <c:v>16</c:v>
                </c:pt>
                <c:pt idx="1">
                  <c:v>6</c:v>
                </c:pt>
                <c:pt idx="2">
                  <c:v>2</c:v>
                </c:pt>
              </c:numCache>
            </c:numRef>
          </c:val>
          <c:extLst>
            <c:ext xmlns:c16="http://schemas.microsoft.com/office/drawing/2014/chart" uri="{C3380CC4-5D6E-409C-BE32-E72D297353CC}">
              <c16:uniqueId val="{00000006-5E38-4CAD-AADA-656A3FACC72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6.jpeg"/><Relationship Id="rId13" Type="http://schemas.openxmlformats.org/officeDocument/2006/relationships/image" Target="../media/image8.png"/><Relationship Id="rId18" Type="http://schemas.openxmlformats.org/officeDocument/2006/relationships/image" Target="../media/image9.png"/><Relationship Id="rId3" Type="http://schemas.openxmlformats.org/officeDocument/2006/relationships/image" Target="../media/image3.png"/><Relationship Id="rId21" Type="http://schemas.openxmlformats.org/officeDocument/2006/relationships/chart" Target="../charts/chart16.xml"/><Relationship Id="rId7" Type="http://schemas.openxmlformats.org/officeDocument/2006/relationships/image" Target="../media/image5.jpeg"/><Relationship Id="rId12" Type="http://schemas.openxmlformats.org/officeDocument/2006/relationships/chart" Target="../charts/chart11.xml"/><Relationship Id="rId17" Type="http://schemas.openxmlformats.org/officeDocument/2006/relationships/chart" Target="../charts/chart15.xml"/><Relationship Id="rId2" Type="http://schemas.openxmlformats.org/officeDocument/2006/relationships/image" Target="../media/image2.svg"/><Relationship Id="rId16" Type="http://schemas.openxmlformats.org/officeDocument/2006/relationships/chart" Target="../charts/chart14.xml"/><Relationship Id="rId20"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hyperlink" Target="https://openclipart.org/detail/47365" TargetMode="External"/><Relationship Id="rId11" Type="http://schemas.openxmlformats.org/officeDocument/2006/relationships/chart" Target="../charts/chart10.xml"/><Relationship Id="rId5" Type="http://schemas.openxmlformats.org/officeDocument/2006/relationships/image" Target="../media/image4.png"/><Relationship Id="rId15" Type="http://schemas.openxmlformats.org/officeDocument/2006/relationships/chart" Target="../charts/chart13.xml"/><Relationship Id="rId10" Type="http://schemas.openxmlformats.org/officeDocument/2006/relationships/chart" Target="../charts/chart9.xml"/><Relationship Id="rId19" Type="http://schemas.openxmlformats.org/officeDocument/2006/relationships/image" Target="../media/image10.png"/><Relationship Id="rId4" Type="http://schemas.openxmlformats.org/officeDocument/2006/relationships/hyperlink" Target="http://strategywiki.org/wiki/File:Flag_of_Thailand.svg" TargetMode="External"/><Relationship Id="rId9" Type="http://schemas.openxmlformats.org/officeDocument/2006/relationships/image" Target="../media/image7.png"/><Relationship Id="rId14" Type="http://schemas.openxmlformats.org/officeDocument/2006/relationships/chart" Target="../charts/chart12.xml"/><Relationship Id="rId22"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28576</xdr:colOff>
      <xdr:row>0</xdr:row>
      <xdr:rowOff>0</xdr:rowOff>
    </xdr:from>
    <xdr:to>
      <xdr:col>19</xdr:col>
      <xdr:colOff>47626</xdr:colOff>
      <xdr:row>27</xdr:row>
      <xdr:rowOff>190499</xdr:rowOff>
    </xdr:to>
    <xdr:grpSp>
      <xdr:nvGrpSpPr>
        <xdr:cNvPr id="4" name="Group 3">
          <a:extLst>
            <a:ext uri="{FF2B5EF4-FFF2-40B4-BE49-F238E27FC236}">
              <a16:creationId xmlns:a16="http://schemas.microsoft.com/office/drawing/2014/main" id="{5FDE0119-9976-C942-976C-C1F1A552F6AA}"/>
            </a:ext>
          </a:extLst>
        </xdr:cNvPr>
        <xdr:cNvGrpSpPr/>
      </xdr:nvGrpSpPr>
      <xdr:grpSpPr>
        <a:xfrm>
          <a:off x="28576" y="0"/>
          <a:ext cx="12592050" cy="5505449"/>
          <a:chOff x="28576" y="0"/>
          <a:chExt cx="13049250" cy="5591174"/>
        </a:xfrm>
      </xdr:grpSpPr>
      <xdr:sp macro="" textlink="">
        <xdr:nvSpPr>
          <xdr:cNvPr id="2" name="TextBox 1">
            <a:extLst>
              <a:ext uri="{FF2B5EF4-FFF2-40B4-BE49-F238E27FC236}">
                <a16:creationId xmlns:a16="http://schemas.microsoft.com/office/drawing/2014/main" id="{68495532-8AA8-7B2D-A693-A59176E8178E}"/>
              </a:ext>
            </a:extLst>
          </xdr:cNvPr>
          <xdr:cNvSpPr txBox="1"/>
        </xdr:nvSpPr>
        <xdr:spPr>
          <a:xfrm>
            <a:off x="28576" y="0"/>
            <a:ext cx="13049250" cy="5591174"/>
          </a:xfrm>
          <a:prstGeom prst="rect">
            <a:avLst/>
          </a:prstGeom>
          <a:solidFill>
            <a:srgbClr val="FF99FF"/>
          </a:solidFill>
          <a:ln w="9525" cmpd="sng">
            <a:solidFill>
              <a:schemeClr val="lt1">
                <a:shade val="50000"/>
              </a:schemeClr>
            </a:solidFill>
          </a:ln>
          <a:scene3d>
            <a:camera prst="orthographicFront"/>
            <a:lightRig rig="threePt" dir="t"/>
          </a:scene3d>
          <a:sp3d extrusionH="76200">
            <a:bevelT w="977900" h="819150" prst="cross"/>
            <a:extrusionClr>
              <a:srgbClr val="99FF66"/>
            </a:extrusion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600" b="1">
              <a:latin typeface="Lato" panose="020F0502020204030203" pitchFamily="34" charset="0"/>
              <a:ea typeface="Lato" panose="020F0502020204030203" pitchFamily="34" charset="0"/>
              <a:cs typeface="Lato" panose="020F0502020204030203" pitchFamily="34" charset="0"/>
            </a:endParaRPr>
          </a:p>
        </xdr:txBody>
      </xdr:sp>
      <xdr:sp macro="" textlink="">
        <xdr:nvSpPr>
          <xdr:cNvPr id="3" name="TextBox 2">
            <a:extLst>
              <a:ext uri="{FF2B5EF4-FFF2-40B4-BE49-F238E27FC236}">
                <a16:creationId xmlns:a16="http://schemas.microsoft.com/office/drawing/2014/main" id="{3FDC62DC-A049-2B9A-87F1-44B32BCD9961}"/>
              </a:ext>
            </a:extLst>
          </xdr:cNvPr>
          <xdr:cNvSpPr txBox="1"/>
        </xdr:nvSpPr>
        <xdr:spPr>
          <a:xfrm>
            <a:off x="685800" y="1019175"/>
            <a:ext cx="11601449" cy="425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1-</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Total expenses and its breakdowns salaries and wages</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2-</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total expenses by month</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3-</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Expenses for the Drivers and buddies</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4-</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the total distance for the trips</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5-</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Total of the round-trip and the one-way trip</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6-</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The total monthly trips</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7-</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total trips by month</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8-</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shipments by Cargo types</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9-</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analysis for each Trips Classify</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10-</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Driver &amp; Buddy Income per Trip Classify</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11-</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total Trips and the Hired transportation</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12-</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the second dashboard showing the trips schedule in details</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13-</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The General notes (Not Linked with the Slicers)</a:t>
            </a:r>
            <a:endParaRPr lang="en-US" sz="1600">
              <a:effectLst/>
              <a:latin typeface="Lato" panose="020F0502020204030203" pitchFamily="34" charset="0"/>
              <a:ea typeface="Lato" panose="020F0502020204030203" pitchFamily="34" charset="0"/>
              <a:cs typeface="Lato" panose="020F0502020204030203" pitchFamily="34" charset="0"/>
            </a:endParaRPr>
          </a:p>
          <a:p>
            <a:pPr algn="l" fontAlgn="base"/>
            <a:r>
              <a:rPr lang="en-US" sz="1800" b="1" i="0">
                <a:solidFill>
                  <a:srgbClr val="002060"/>
                </a:solidFill>
                <a:effectLst/>
                <a:latin typeface="Lato" panose="020F0502020204030203" pitchFamily="34" charset="0"/>
                <a:ea typeface="Lato" panose="020F0502020204030203" pitchFamily="34" charset="0"/>
                <a:cs typeface="Lato" panose="020F0502020204030203" pitchFamily="34" charset="0"/>
              </a:rPr>
              <a:t>14-</a:t>
            </a:r>
            <a:r>
              <a:rPr lang="en-US" sz="1600" b="1" i="0">
                <a:solidFill>
                  <a:schemeClr val="dk1"/>
                </a:solidFill>
                <a:effectLst/>
                <a:latin typeface="Lato" panose="020F0502020204030203" pitchFamily="34" charset="0"/>
                <a:ea typeface="Lato" panose="020F0502020204030203" pitchFamily="34" charset="0"/>
                <a:cs typeface="Lato" panose="020F0502020204030203" pitchFamily="34" charset="0"/>
              </a:rPr>
              <a:t> both dashboards values and charts can change depend on your selection from drivers names, and month</a:t>
            </a:r>
            <a:endParaRPr lang="en-US" sz="1600">
              <a:effectLst/>
              <a:latin typeface="Lato" panose="020F0502020204030203" pitchFamily="34" charset="0"/>
              <a:ea typeface="Lato" panose="020F0502020204030203" pitchFamily="34" charset="0"/>
              <a:cs typeface="Lato" panose="020F0502020204030203" pitchFamily="34" charset="0"/>
            </a:endParaRPr>
          </a:p>
          <a:p>
            <a:pPr algn="l"/>
            <a:endParaRPr lang="en-US" sz="1600">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6</xdr:col>
      <xdr:colOff>19049</xdr:colOff>
      <xdr:row>2</xdr:row>
      <xdr:rowOff>161924</xdr:rowOff>
    </xdr:from>
    <xdr:to>
      <xdr:col>12</xdr:col>
      <xdr:colOff>123824</xdr:colOff>
      <xdr:row>5</xdr:row>
      <xdr:rowOff>95250</xdr:rowOff>
    </xdr:to>
    <xdr:sp macro="" textlink="">
      <xdr:nvSpPr>
        <xdr:cNvPr id="5" name="Rectangle: Rounded Corners 4">
          <a:extLst>
            <a:ext uri="{FF2B5EF4-FFF2-40B4-BE49-F238E27FC236}">
              <a16:creationId xmlns:a16="http://schemas.microsoft.com/office/drawing/2014/main" id="{3D26C30B-382B-DA6A-DC8B-DA61FA78BEA4}"/>
            </a:ext>
          </a:extLst>
        </xdr:cNvPr>
        <xdr:cNvSpPr/>
      </xdr:nvSpPr>
      <xdr:spPr>
        <a:xfrm>
          <a:off x="4133849" y="561974"/>
          <a:ext cx="4219575" cy="533401"/>
        </a:xfrm>
        <a:prstGeom prst="roundRect">
          <a:avLst>
            <a:gd name="adj" fmla="val 50000"/>
          </a:avLst>
        </a:prstGeom>
        <a:solidFill>
          <a:srgbClr val="FF7C80"/>
        </a:solidFill>
        <a:effectLst>
          <a:softEdge rad="0"/>
        </a:effectLst>
        <a:scene3d>
          <a:camera prst="orthographicFront"/>
          <a:lightRig rig="threePt" dir="t"/>
        </a:scene3d>
        <a:sp3d>
          <a:bevelT w="95250" h="37465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Lato" panose="020F0502020204030203" pitchFamily="34" charset="0"/>
              <a:ea typeface="Lato" panose="020F0502020204030203" pitchFamily="34" charset="0"/>
              <a:cs typeface="Lato" panose="020F0502020204030203" pitchFamily="34" charset="0"/>
            </a:rPr>
            <a:t>Dashboards Contents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342900</xdr:colOff>
      <xdr:row>9</xdr:row>
      <xdr:rowOff>9525</xdr:rowOff>
    </xdr:from>
    <xdr:to>
      <xdr:col>3</xdr:col>
      <xdr:colOff>647700</xdr:colOff>
      <xdr:row>19</xdr:row>
      <xdr:rowOff>200025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16A47E8-D4D5-E6C6-5F43-89488FF74AE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28700" y="22574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990600</xdr:colOff>
      <xdr:row>9</xdr:row>
      <xdr:rowOff>19050</xdr:rowOff>
    </xdr:from>
    <xdr:to>
      <xdr:col>4</xdr:col>
      <xdr:colOff>1666875</xdr:colOff>
      <xdr:row>19</xdr:row>
      <xdr:rowOff>209550</xdr:rowOff>
    </xdr:to>
    <mc:AlternateContent xmlns:mc="http://schemas.openxmlformats.org/markup-compatibility/2006" xmlns:a14="http://schemas.microsoft.com/office/drawing/2010/main">
      <mc:Choice Requires="a14">
        <xdr:graphicFrame macro="">
          <xdr:nvGraphicFramePr>
            <xdr:cNvPr id="4" name="Driver">
              <a:extLst>
                <a:ext uri="{FF2B5EF4-FFF2-40B4-BE49-F238E27FC236}">
                  <a16:creationId xmlns:a16="http://schemas.microsoft.com/office/drawing/2014/main" id="{663F97F2-56B2-DC94-DE47-B05A7EFF6758}"/>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3200400" y="2266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42862</xdr:colOff>
      <xdr:row>9</xdr:row>
      <xdr:rowOff>114300</xdr:rowOff>
    </xdr:from>
    <xdr:to>
      <xdr:col>18</xdr:col>
      <xdr:colOff>452437</xdr:colOff>
      <xdr:row>20</xdr:row>
      <xdr:rowOff>133350</xdr:rowOff>
    </xdr:to>
    <xdr:graphicFrame macro="">
      <xdr:nvGraphicFramePr>
        <xdr:cNvPr id="3" name="Chart 2">
          <a:extLst>
            <a:ext uri="{FF2B5EF4-FFF2-40B4-BE49-F238E27FC236}">
              <a16:creationId xmlns:a16="http://schemas.microsoft.com/office/drawing/2014/main" id="{A753BD75-525A-98FB-42C6-0011F2D30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90487</xdr:colOff>
      <xdr:row>9</xdr:row>
      <xdr:rowOff>0</xdr:rowOff>
    </xdr:from>
    <xdr:to>
      <xdr:col>26</xdr:col>
      <xdr:colOff>14287</xdr:colOff>
      <xdr:row>20</xdr:row>
      <xdr:rowOff>19050</xdr:rowOff>
    </xdr:to>
    <xdr:graphicFrame macro="">
      <xdr:nvGraphicFramePr>
        <xdr:cNvPr id="5" name="Chart 4">
          <a:extLst>
            <a:ext uri="{FF2B5EF4-FFF2-40B4-BE49-F238E27FC236}">
              <a16:creationId xmlns:a16="http://schemas.microsoft.com/office/drawing/2014/main" id="{25DAE216-ECC5-EAF2-1A5F-7BF898ECE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452437</xdr:colOff>
      <xdr:row>8</xdr:row>
      <xdr:rowOff>114300</xdr:rowOff>
    </xdr:from>
    <xdr:to>
      <xdr:col>33</xdr:col>
      <xdr:colOff>866775</xdr:colOff>
      <xdr:row>14</xdr:row>
      <xdr:rowOff>142875</xdr:rowOff>
    </xdr:to>
    <xdr:graphicFrame macro="">
      <xdr:nvGraphicFramePr>
        <xdr:cNvPr id="6" name="Chart 5">
          <a:extLst>
            <a:ext uri="{FF2B5EF4-FFF2-40B4-BE49-F238E27FC236}">
              <a16:creationId xmlns:a16="http://schemas.microsoft.com/office/drawing/2014/main" id="{3AD0219D-DBC8-CA27-B2AC-A0B0A9153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147637</xdr:colOff>
      <xdr:row>9</xdr:row>
      <xdr:rowOff>180975</xdr:rowOff>
    </xdr:from>
    <xdr:to>
      <xdr:col>48</xdr:col>
      <xdr:colOff>485775</xdr:colOff>
      <xdr:row>18</xdr:row>
      <xdr:rowOff>133350</xdr:rowOff>
    </xdr:to>
    <xdr:graphicFrame macro="">
      <xdr:nvGraphicFramePr>
        <xdr:cNvPr id="9" name="Chart 8">
          <a:extLst>
            <a:ext uri="{FF2B5EF4-FFF2-40B4-BE49-F238E27FC236}">
              <a16:creationId xmlns:a16="http://schemas.microsoft.com/office/drawing/2014/main" id="{F9634943-4875-C62B-15A6-5F37BF11E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51</xdr:col>
      <xdr:colOff>838199</xdr:colOff>
      <xdr:row>9</xdr:row>
      <xdr:rowOff>114300</xdr:rowOff>
    </xdr:from>
    <xdr:to>
      <xdr:col>54</xdr:col>
      <xdr:colOff>238125</xdr:colOff>
      <xdr:row>16</xdr:row>
      <xdr:rowOff>209550</xdr:rowOff>
    </xdr:to>
    <xdr:graphicFrame macro="">
      <xdr:nvGraphicFramePr>
        <xdr:cNvPr id="11" name="Chart 10">
          <a:extLst>
            <a:ext uri="{FF2B5EF4-FFF2-40B4-BE49-F238E27FC236}">
              <a16:creationId xmlns:a16="http://schemas.microsoft.com/office/drawing/2014/main" id="{89DC21F1-B263-29D1-DA8E-A3E758296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70</xdr:col>
      <xdr:colOff>195262</xdr:colOff>
      <xdr:row>6</xdr:row>
      <xdr:rowOff>200025</xdr:rowOff>
    </xdr:from>
    <xdr:to>
      <xdr:col>75</xdr:col>
      <xdr:colOff>381000</xdr:colOff>
      <xdr:row>15</xdr:row>
      <xdr:rowOff>47625</xdr:rowOff>
    </xdr:to>
    <xdr:graphicFrame macro="">
      <xdr:nvGraphicFramePr>
        <xdr:cNvPr id="13" name="Chart 12">
          <a:extLst>
            <a:ext uri="{FF2B5EF4-FFF2-40B4-BE49-F238E27FC236}">
              <a16:creationId xmlns:a16="http://schemas.microsoft.com/office/drawing/2014/main" id="{140A72D7-31F6-0280-2A12-46E20E54D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97</xdr:col>
      <xdr:colOff>909637</xdr:colOff>
      <xdr:row>7</xdr:row>
      <xdr:rowOff>180975</xdr:rowOff>
    </xdr:from>
    <xdr:to>
      <xdr:col>100</xdr:col>
      <xdr:colOff>895350</xdr:colOff>
      <xdr:row>15</xdr:row>
      <xdr:rowOff>152400</xdr:rowOff>
    </xdr:to>
    <xdr:graphicFrame macro="">
      <xdr:nvGraphicFramePr>
        <xdr:cNvPr id="15" name="Chart 14">
          <a:extLst>
            <a:ext uri="{FF2B5EF4-FFF2-40B4-BE49-F238E27FC236}">
              <a16:creationId xmlns:a16="http://schemas.microsoft.com/office/drawing/2014/main" id="{58F78CDA-18F5-7379-79F5-8A24D476A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87</xdr:col>
      <xdr:colOff>1595437</xdr:colOff>
      <xdr:row>6</xdr:row>
      <xdr:rowOff>190500</xdr:rowOff>
    </xdr:from>
    <xdr:to>
      <xdr:col>90</xdr:col>
      <xdr:colOff>847725</xdr:colOff>
      <xdr:row>13</xdr:row>
      <xdr:rowOff>76200</xdr:rowOff>
    </xdr:to>
    <xdr:graphicFrame macro="">
      <xdr:nvGraphicFramePr>
        <xdr:cNvPr id="16" name="Chart 15">
          <a:extLst>
            <a:ext uri="{FF2B5EF4-FFF2-40B4-BE49-F238E27FC236}">
              <a16:creationId xmlns:a16="http://schemas.microsoft.com/office/drawing/2014/main" id="{3A33E3EA-2E68-5FFE-770D-51D69CEC4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12299</xdr:colOff>
      <xdr:row>0</xdr:row>
      <xdr:rowOff>0</xdr:rowOff>
    </xdr:from>
    <xdr:to>
      <xdr:col>1</xdr:col>
      <xdr:colOff>475814</xdr:colOff>
      <xdr:row>1</xdr:row>
      <xdr:rowOff>122178</xdr:rowOff>
    </xdr:to>
    <xdr:sp macro="" textlink="">
      <xdr:nvSpPr>
        <xdr:cNvPr id="48" name="Rectangle: Rounded Corners 47">
          <a:extLst>
            <a:ext uri="{FF2B5EF4-FFF2-40B4-BE49-F238E27FC236}">
              <a16:creationId xmlns:a16="http://schemas.microsoft.com/office/drawing/2014/main" id="{FC55879D-6196-24B5-A8EE-1339AD8A330C}"/>
            </a:ext>
          </a:extLst>
        </xdr:cNvPr>
        <xdr:cNvSpPr/>
      </xdr:nvSpPr>
      <xdr:spPr>
        <a:xfrm>
          <a:off x="12299" y="0"/>
          <a:ext cx="1143872" cy="326285"/>
        </a:xfrm>
        <a:prstGeom prst="roundRect">
          <a:avLst/>
        </a:prstGeom>
        <a:solidFill>
          <a:schemeClr val="bg2"/>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355040</xdr:colOff>
      <xdr:row>13</xdr:row>
      <xdr:rowOff>13087</xdr:rowOff>
    </xdr:from>
    <xdr:to>
      <xdr:col>21</xdr:col>
      <xdr:colOff>673125</xdr:colOff>
      <xdr:row>43</xdr:row>
      <xdr:rowOff>194375</xdr:rowOff>
    </xdr:to>
    <xdr:sp macro="" textlink="">
      <xdr:nvSpPr>
        <xdr:cNvPr id="7" name="Rectangle 6">
          <a:extLst>
            <a:ext uri="{FF2B5EF4-FFF2-40B4-BE49-F238E27FC236}">
              <a16:creationId xmlns:a16="http://schemas.microsoft.com/office/drawing/2014/main" id="{5DE890B9-22A3-B2C7-0F73-230055D6AFA4}"/>
            </a:ext>
          </a:extLst>
        </xdr:cNvPr>
        <xdr:cNvSpPr/>
      </xdr:nvSpPr>
      <xdr:spPr>
        <a:xfrm>
          <a:off x="2396111" y="2666480"/>
          <a:ext cx="12564514" cy="6304502"/>
        </a:xfrm>
        <a:prstGeom prst="rect">
          <a:avLst/>
        </a:prstGeom>
        <a:gradFill flip="none" rotWithShape="1">
          <a:gsLst>
            <a:gs pos="0">
              <a:srgbClr val="FAF9F9"/>
            </a:gs>
            <a:gs pos="4000">
              <a:srgbClr val="F6F6F6"/>
            </a:gs>
          </a:gsLst>
          <a:lin ang="13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636680</xdr:colOff>
      <xdr:row>1</xdr:row>
      <xdr:rowOff>54209</xdr:rowOff>
    </xdr:from>
    <xdr:to>
      <xdr:col>28</xdr:col>
      <xdr:colOff>81642</xdr:colOff>
      <xdr:row>44</xdr:row>
      <xdr:rowOff>34420</xdr:rowOff>
    </xdr:to>
    <xdr:sp macro="" textlink="">
      <xdr:nvSpPr>
        <xdr:cNvPr id="12" name="Rectangle: Top Corners Rounded 11">
          <a:extLst>
            <a:ext uri="{FF2B5EF4-FFF2-40B4-BE49-F238E27FC236}">
              <a16:creationId xmlns:a16="http://schemas.microsoft.com/office/drawing/2014/main" id="{B594A933-CB70-0775-4DF8-1E47979BD835}"/>
            </a:ext>
          </a:extLst>
        </xdr:cNvPr>
        <xdr:cNvSpPr/>
      </xdr:nvSpPr>
      <xdr:spPr>
        <a:xfrm rot="5400000" flipH="1">
          <a:off x="12649502" y="2532994"/>
          <a:ext cx="8756818" cy="4207462"/>
        </a:xfrm>
        <a:prstGeom prst="round2SameRect">
          <a:avLst>
            <a:gd name="adj1" fmla="val 16199"/>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21</xdr:col>
      <xdr:colOff>662740</xdr:colOff>
      <xdr:row>1</xdr:row>
      <xdr:rowOff>178991</xdr:rowOff>
    </xdr:from>
    <xdr:to>
      <xdr:col>27</xdr:col>
      <xdr:colOff>639535</xdr:colOff>
      <xdr:row>43</xdr:row>
      <xdr:rowOff>92384</xdr:rowOff>
    </xdr:to>
    <xdr:sp macro="" textlink="">
      <xdr:nvSpPr>
        <xdr:cNvPr id="13" name="Rectangle: Top Corners Rounded 12">
          <a:extLst>
            <a:ext uri="{FF2B5EF4-FFF2-40B4-BE49-F238E27FC236}">
              <a16:creationId xmlns:a16="http://schemas.microsoft.com/office/drawing/2014/main" id="{80DED439-51F6-C983-691E-69802B7AACE7}"/>
            </a:ext>
          </a:extLst>
        </xdr:cNvPr>
        <xdr:cNvSpPr/>
      </xdr:nvSpPr>
      <xdr:spPr>
        <a:xfrm rot="5400000" flipH="1">
          <a:off x="12736762" y="2596576"/>
          <a:ext cx="8485893" cy="4058938"/>
        </a:xfrm>
        <a:prstGeom prst="round2SameRect">
          <a:avLst>
            <a:gd name="adj1" fmla="val 1603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xdr:row>
      <xdr:rowOff>54207</xdr:rowOff>
    </xdr:from>
    <xdr:to>
      <xdr:col>3</xdr:col>
      <xdr:colOff>407880</xdr:colOff>
      <xdr:row>44</xdr:row>
      <xdr:rowOff>34418</xdr:rowOff>
    </xdr:to>
    <xdr:grpSp>
      <xdr:nvGrpSpPr>
        <xdr:cNvPr id="9" name="Group 8">
          <a:extLst>
            <a:ext uri="{FF2B5EF4-FFF2-40B4-BE49-F238E27FC236}">
              <a16:creationId xmlns:a16="http://schemas.microsoft.com/office/drawing/2014/main" id="{BBF391B0-A5FE-0174-BDA4-220BB11CCF8D}"/>
            </a:ext>
          </a:extLst>
        </xdr:cNvPr>
        <xdr:cNvGrpSpPr/>
      </xdr:nvGrpSpPr>
      <xdr:grpSpPr>
        <a:xfrm>
          <a:off x="0" y="253778"/>
          <a:ext cx="2476166" cy="8561783"/>
          <a:chOff x="213472" y="198874"/>
          <a:chExt cx="2026753" cy="7117461"/>
        </a:xfrm>
      </xdr:grpSpPr>
      <xdr:sp macro="" textlink="">
        <xdr:nvSpPr>
          <xdr:cNvPr id="2" name="Rectangle: Top Corners Rounded 1">
            <a:extLst>
              <a:ext uri="{FF2B5EF4-FFF2-40B4-BE49-F238E27FC236}">
                <a16:creationId xmlns:a16="http://schemas.microsoft.com/office/drawing/2014/main" id="{2F8A9304-A71D-7A2B-B7D4-8C5AFD97C051}"/>
              </a:ext>
            </a:extLst>
          </xdr:cNvPr>
          <xdr:cNvSpPr/>
        </xdr:nvSpPr>
        <xdr:spPr>
          <a:xfrm rot="16200000">
            <a:off x="-2331882" y="2744228"/>
            <a:ext cx="7117461" cy="2026753"/>
          </a:xfrm>
          <a:prstGeom prst="round2SameRect">
            <a:avLst>
              <a:gd name="adj1" fmla="val 20727"/>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Rectangle: Top Corners Rounded 2">
            <a:extLst>
              <a:ext uri="{FF2B5EF4-FFF2-40B4-BE49-F238E27FC236}">
                <a16:creationId xmlns:a16="http://schemas.microsoft.com/office/drawing/2014/main" id="{2636A0EC-AA2A-00B3-A363-1BFFD0BCA3E6}"/>
              </a:ext>
            </a:extLst>
          </xdr:cNvPr>
          <xdr:cNvSpPr/>
        </xdr:nvSpPr>
        <xdr:spPr>
          <a:xfrm rot="16200000">
            <a:off x="-2195777" y="2783963"/>
            <a:ext cx="6897256" cy="1929925"/>
          </a:xfrm>
          <a:prstGeom prst="round2SameRect">
            <a:avLst>
              <a:gd name="adj1" fmla="val 20727"/>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312064</xdr:colOff>
      <xdr:row>1</xdr:row>
      <xdr:rowOff>54207</xdr:rowOff>
    </xdr:from>
    <xdr:to>
      <xdr:col>21</xdr:col>
      <xdr:colOff>672467</xdr:colOff>
      <xdr:row>2</xdr:row>
      <xdr:rowOff>1756</xdr:rowOff>
    </xdr:to>
    <xdr:sp macro="" textlink="">
      <xdr:nvSpPr>
        <xdr:cNvPr id="5" name="Rectangle 4">
          <a:extLst>
            <a:ext uri="{FF2B5EF4-FFF2-40B4-BE49-F238E27FC236}">
              <a16:creationId xmlns:a16="http://schemas.microsoft.com/office/drawing/2014/main" id="{E77D9548-F405-F432-B29A-EFC359191E06}"/>
            </a:ext>
          </a:extLst>
        </xdr:cNvPr>
        <xdr:cNvSpPr/>
      </xdr:nvSpPr>
      <xdr:spPr>
        <a:xfrm>
          <a:off x="2353135" y="258314"/>
          <a:ext cx="12606832" cy="151656"/>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383585</xdr:colOff>
      <xdr:row>1</xdr:row>
      <xdr:rowOff>178991</xdr:rowOff>
    </xdr:from>
    <xdr:to>
      <xdr:col>21</xdr:col>
      <xdr:colOff>659462</xdr:colOff>
      <xdr:row>12</xdr:row>
      <xdr:rowOff>117600</xdr:rowOff>
    </xdr:to>
    <xdr:sp macro="" textlink="">
      <xdr:nvSpPr>
        <xdr:cNvPr id="6" name="Rectangle 5">
          <a:extLst>
            <a:ext uri="{FF2B5EF4-FFF2-40B4-BE49-F238E27FC236}">
              <a16:creationId xmlns:a16="http://schemas.microsoft.com/office/drawing/2014/main" id="{15D48865-E29A-7748-625F-D0C42FCF1EC2}"/>
            </a:ext>
          </a:extLst>
        </xdr:cNvPr>
        <xdr:cNvSpPr/>
      </xdr:nvSpPr>
      <xdr:spPr>
        <a:xfrm>
          <a:off x="2424656" y="383098"/>
          <a:ext cx="12522306" cy="2183788"/>
        </a:xfrm>
        <a:prstGeom prst="rect">
          <a:avLst/>
        </a:prstGeom>
        <a:gradFill flip="none" rotWithShape="1">
          <a:gsLst>
            <a:gs pos="59000">
              <a:srgbClr val="152031"/>
            </a:gs>
            <a:gs pos="0">
              <a:srgbClr val="20375A"/>
            </a:gs>
            <a:gs pos="100000">
              <a:srgbClr val="20375A"/>
            </a:gs>
          </a:gsLst>
          <a:lin ang="132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234686</xdr:colOff>
      <xdr:row>43</xdr:row>
      <xdr:rowOff>97898</xdr:rowOff>
    </xdr:from>
    <xdr:to>
      <xdr:col>22</xdr:col>
      <xdr:colOff>176</xdr:colOff>
      <xdr:row>44</xdr:row>
      <xdr:rowOff>34418</xdr:rowOff>
    </xdr:to>
    <xdr:sp macro="" textlink="">
      <xdr:nvSpPr>
        <xdr:cNvPr id="8" name="Rectangle 7">
          <a:extLst>
            <a:ext uri="{FF2B5EF4-FFF2-40B4-BE49-F238E27FC236}">
              <a16:creationId xmlns:a16="http://schemas.microsoft.com/office/drawing/2014/main" id="{A5F3BA78-7146-AA2A-56EE-0149526B5C09}"/>
            </a:ext>
          </a:extLst>
        </xdr:cNvPr>
        <xdr:cNvSpPr/>
      </xdr:nvSpPr>
      <xdr:spPr>
        <a:xfrm>
          <a:off x="2275757" y="8874505"/>
          <a:ext cx="12692276" cy="140627"/>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102358</xdr:colOff>
      <xdr:row>7</xdr:row>
      <xdr:rowOff>90776</xdr:rowOff>
    </xdr:from>
    <xdr:to>
      <xdr:col>3</xdr:col>
      <xdr:colOff>216138</xdr:colOff>
      <xdr:row>9</xdr:row>
      <xdr:rowOff>63293</xdr:rowOff>
    </xdr:to>
    <xdr:sp macro="" textlink="">
      <xdr:nvSpPr>
        <xdr:cNvPr id="18" name="TextBox 17">
          <a:extLst>
            <a:ext uri="{FF2B5EF4-FFF2-40B4-BE49-F238E27FC236}">
              <a16:creationId xmlns:a16="http://schemas.microsoft.com/office/drawing/2014/main" id="{81217B73-734E-881E-16D0-CED67933D2AA}"/>
            </a:ext>
          </a:extLst>
        </xdr:cNvPr>
        <xdr:cNvSpPr txBox="1"/>
      </xdr:nvSpPr>
      <xdr:spPr>
        <a:xfrm>
          <a:off x="102358" y="1519526"/>
          <a:ext cx="2154851" cy="380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600" b="1">
              <a:solidFill>
                <a:srgbClr val="00B0F0"/>
              </a:solidFill>
              <a:latin typeface="Lato" panose="020F0502020204030203" pitchFamily="34" charset="0"/>
              <a:ea typeface="Lato" panose="020F0502020204030203" pitchFamily="34" charset="0"/>
              <a:cs typeface="Lato" panose="020F0502020204030203" pitchFamily="34" charset="0"/>
            </a:rPr>
            <a:t>Mohamed Hamed</a:t>
          </a:r>
        </a:p>
      </xdr:txBody>
    </xdr:sp>
    <xdr:clientData/>
  </xdr:twoCellAnchor>
  <xdr:twoCellAnchor>
    <xdr:from>
      <xdr:col>0</xdr:col>
      <xdr:colOff>627404</xdr:colOff>
      <xdr:row>11</xdr:row>
      <xdr:rowOff>200220</xdr:rowOff>
    </xdr:from>
    <xdr:to>
      <xdr:col>3</xdr:col>
      <xdr:colOff>91575</xdr:colOff>
      <xdr:row>14</xdr:row>
      <xdr:rowOff>181294</xdr:rowOff>
    </xdr:to>
    <xdr:sp macro="" textlink="">
      <xdr:nvSpPr>
        <xdr:cNvPr id="4" name="Rectangle: Rounded Corners 3">
          <a:extLst>
            <a:ext uri="{FF2B5EF4-FFF2-40B4-BE49-F238E27FC236}">
              <a16:creationId xmlns:a16="http://schemas.microsoft.com/office/drawing/2014/main" id="{B5808736-3A48-6EED-811B-DB26DA8D9748}"/>
            </a:ext>
          </a:extLst>
        </xdr:cNvPr>
        <xdr:cNvSpPr/>
      </xdr:nvSpPr>
      <xdr:spPr>
        <a:xfrm>
          <a:off x="627404" y="2445399"/>
          <a:ext cx="1505242" cy="593395"/>
        </a:xfrm>
        <a:prstGeom prst="roundRect">
          <a:avLst>
            <a:gd name="adj" fmla="val 27498"/>
          </a:avLst>
        </a:prstGeom>
        <a:solidFill>
          <a:schemeClr val="bg1">
            <a:lumMod val="95000"/>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101468</xdr:colOff>
      <xdr:row>10</xdr:row>
      <xdr:rowOff>58123</xdr:rowOff>
    </xdr:from>
    <xdr:to>
      <xdr:col>0</xdr:col>
      <xdr:colOff>254999</xdr:colOff>
      <xdr:row>13</xdr:row>
      <xdr:rowOff>20477</xdr:rowOff>
    </xdr:to>
    <xdr:sp macro="" textlink="">
      <xdr:nvSpPr>
        <xdr:cNvPr id="17" name="Rectangle: Top Corners Rounded 16">
          <a:extLst>
            <a:ext uri="{FF2B5EF4-FFF2-40B4-BE49-F238E27FC236}">
              <a16:creationId xmlns:a16="http://schemas.microsoft.com/office/drawing/2014/main" id="{CDE64DE2-3703-3F70-758A-4907EF16D9F5}"/>
            </a:ext>
          </a:extLst>
        </xdr:cNvPr>
        <xdr:cNvSpPr/>
      </xdr:nvSpPr>
      <xdr:spPr>
        <a:xfrm rot="5400000">
          <a:off x="-109104" y="2309766"/>
          <a:ext cx="574676" cy="153531"/>
        </a:xfrm>
        <a:prstGeom prst="round2SameRect">
          <a:avLst>
            <a:gd name="adj1" fmla="val 50000"/>
            <a:gd name="adj2" fmla="val 0"/>
          </a:avLst>
        </a:prstGeom>
        <a:solidFill>
          <a:srgbClr val="CF5C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370009</xdr:colOff>
      <xdr:row>1</xdr:row>
      <xdr:rowOff>199244</xdr:rowOff>
    </xdr:from>
    <xdr:to>
      <xdr:col>10</xdr:col>
      <xdr:colOff>639876</xdr:colOff>
      <xdr:row>6</xdr:row>
      <xdr:rowOff>39784</xdr:rowOff>
    </xdr:to>
    <xdr:sp macro="" textlink="">
      <xdr:nvSpPr>
        <xdr:cNvPr id="22" name="TextBox 21">
          <a:extLst>
            <a:ext uri="{FF2B5EF4-FFF2-40B4-BE49-F238E27FC236}">
              <a16:creationId xmlns:a16="http://schemas.microsoft.com/office/drawing/2014/main" id="{CFE62BBD-1788-1721-B056-3EFBAF8CC4FD}"/>
            </a:ext>
          </a:extLst>
        </xdr:cNvPr>
        <xdr:cNvSpPr txBox="1"/>
      </xdr:nvSpPr>
      <xdr:spPr>
        <a:xfrm>
          <a:off x="2411080" y="403351"/>
          <a:ext cx="5032367" cy="861076"/>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solidFill>
              <a:latin typeface="Lato" panose="020F0502020204030203" pitchFamily="34" charset="0"/>
              <a:ea typeface="Lato" panose="020F0502020204030203" pitchFamily="34" charset="0"/>
              <a:cs typeface="Lato" panose="020F0502020204030203" pitchFamily="34" charset="0"/>
            </a:rPr>
            <a:t>Fleet Management Transporation </a:t>
          </a:r>
          <a:endParaRPr lang="en-US" sz="18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20</xdr:col>
      <xdr:colOff>461803</xdr:colOff>
      <xdr:row>1</xdr:row>
      <xdr:rowOff>122464</xdr:rowOff>
    </xdr:from>
    <xdr:to>
      <xdr:col>21</xdr:col>
      <xdr:colOff>669666</xdr:colOff>
      <xdr:row>12</xdr:row>
      <xdr:rowOff>180083</xdr:rowOff>
    </xdr:to>
    <xdr:pic>
      <xdr:nvPicPr>
        <xdr:cNvPr id="20" name="Graphic 19" descr="Africa with solid fill">
          <a:extLst>
            <a:ext uri="{FF2B5EF4-FFF2-40B4-BE49-F238E27FC236}">
              <a16:creationId xmlns:a16="http://schemas.microsoft.com/office/drawing/2014/main" id="{CCF4AC18-2E6E-B1A8-659E-0CFE75A856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068946" y="326571"/>
          <a:ext cx="888220" cy="2302798"/>
        </a:xfrm>
        <a:prstGeom prst="rect">
          <a:avLst/>
        </a:prstGeom>
      </xdr:spPr>
    </xdr:pic>
    <xdr:clientData/>
  </xdr:twoCellAnchor>
  <xdr:twoCellAnchor>
    <xdr:from>
      <xdr:col>21</xdr:col>
      <xdr:colOff>215569</xdr:colOff>
      <xdr:row>9</xdr:row>
      <xdr:rowOff>92689</xdr:rowOff>
    </xdr:from>
    <xdr:to>
      <xdr:col>21</xdr:col>
      <xdr:colOff>290621</xdr:colOff>
      <xdr:row>9</xdr:row>
      <xdr:rowOff>170358</xdr:rowOff>
    </xdr:to>
    <xdr:sp macro="" textlink="">
      <xdr:nvSpPr>
        <xdr:cNvPr id="26" name="Oval 25">
          <a:extLst>
            <a:ext uri="{FF2B5EF4-FFF2-40B4-BE49-F238E27FC236}">
              <a16:creationId xmlns:a16="http://schemas.microsoft.com/office/drawing/2014/main" id="{B2A8D036-4149-66E8-5F28-471C92D40E8F}"/>
            </a:ext>
          </a:extLst>
        </xdr:cNvPr>
        <xdr:cNvSpPr/>
      </xdr:nvSpPr>
      <xdr:spPr>
        <a:xfrm>
          <a:off x="14503069" y="1929653"/>
          <a:ext cx="75052" cy="77669"/>
        </a:xfrm>
        <a:prstGeom prst="ellipse">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235546</xdr:colOff>
      <xdr:row>7</xdr:row>
      <xdr:rowOff>84528</xdr:rowOff>
    </xdr:from>
    <xdr:to>
      <xdr:col>21</xdr:col>
      <xdr:colOff>188767</xdr:colOff>
      <xdr:row>9</xdr:row>
      <xdr:rowOff>102268</xdr:rowOff>
    </xdr:to>
    <xdr:sp macro="" textlink="">
      <xdr:nvSpPr>
        <xdr:cNvPr id="27" name="TextBox 26">
          <a:extLst>
            <a:ext uri="{FF2B5EF4-FFF2-40B4-BE49-F238E27FC236}">
              <a16:creationId xmlns:a16="http://schemas.microsoft.com/office/drawing/2014/main" id="{C4EAC3D8-3C56-5D38-01F7-DF7EC74D7F06}"/>
            </a:ext>
          </a:extLst>
        </xdr:cNvPr>
        <xdr:cNvSpPr txBox="1"/>
      </xdr:nvSpPr>
      <xdr:spPr>
        <a:xfrm>
          <a:off x="13162332" y="1513278"/>
          <a:ext cx="1313935" cy="425954"/>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solidFill>
              <a:latin typeface="Lato" panose="020F0502020204030203" pitchFamily="34" charset="0"/>
              <a:ea typeface="Lato" panose="020F0502020204030203" pitchFamily="34" charset="0"/>
              <a:cs typeface="Lato" panose="020F0502020204030203" pitchFamily="34" charset="0"/>
            </a:rPr>
            <a:t>Sadao,</a:t>
          </a:r>
          <a:r>
            <a:rPr lang="en-US" sz="1000" b="1" baseline="0">
              <a:solidFill>
                <a:schemeClr val="bg1"/>
              </a:solidFill>
              <a:latin typeface="Lato" panose="020F0502020204030203" pitchFamily="34" charset="0"/>
              <a:ea typeface="Lato" panose="020F0502020204030203" pitchFamily="34" charset="0"/>
              <a:cs typeface="Lato" panose="020F0502020204030203" pitchFamily="34" charset="0"/>
            </a:rPr>
            <a:t> Thailand</a:t>
          </a:r>
          <a:endParaRPr lang="en-US" sz="10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19</xdr:col>
      <xdr:colOff>353799</xdr:colOff>
      <xdr:row>6</xdr:row>
      <xdr:rowOff>130802</xdr:rowOff>
    </xdr:from>
    <xdr:to>
      <xdr:col>20</xdr:col>
      <xdr:colOff>28203</xdr:colOff>
      <xdr:row>7</xdr:row>
      <xdr:rowOff>171450</xdr:rowOff>
    </xdr:to>
    <xdr:pic>
      <xdr:nvPicPr>
        <xdr:cNvPr id="32" name="Picture 31">
          <a:extLst>
            <a:ext uri="{FF2B5EF4-FFF2-40B4-BE49-F238E27FC236}">
              <a16:creationId xmlns:a16="http://schemas.microsoft.com/office/drawing/2014/main" id="{24EC6F98-A473-1A8E-8F10-2132B103E0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3280585" y="1355445"/>
          <a:ext cx="354761" cy="244755"/>
        </a:xfrm>
        <a:prstGeom prst="rect">
          <a:avLst/>
        </a:prstGeom>
      </xdr:spPr>
    </xdr:pic>
    <xdr:clientData/>
  </xdr:twoCellAnchor>
  <xdr:twoCellAnchor>
    <xdr:from>
      <xdr:col>4</xdr:col>
      <xdr:colOff>156478</xdr:colOff>
      <xdr:row>10</xdr:row>
      <xdr:rowOff>30833</xdr:rowOff>
    </xdr:from>
    <xdr:to>
      <xdr:col>8</xdr:col>
      <xdr:colOff>626266</xdr:colOff>
      <xdr:row>17</xdr:row>
      <xdr:rowOff>155466</xdr:rowOff>
    </xdr:to>
    <xdr:sp macro="" textlink="">
      <xdr:nvSpPr>
        <xdr:cNvPr id="46" name="Rectangle: Rounded Corners 45">
          <a:extLst>
            <a:ext uri="{FF2B5EF4-FFF2-40B4-BE49-F238E27FC236}">
              <a16:creationId xmlns:a16="http://schemas.microsoft.com/office/drawing/2014/main" id="{BA7D88E8-1409-43B3-52A6-233B12C984F0}"/>
            </a:ext>
          </a:extLst>
        </xdr:cNvPr>
        <xdr:cNvSpPr/>
      </xdr:nvSpPr>
      <xdr:spPr>
        <a:xfrm>
          <a:off x="2877907" y="2071904"/>
          <a:ext cx="3191216" cy="1553383"/>
        </a:xfrm>
        <a:prstGeom prst="roundRect">
          <a:avLst>
            <a:gd name="adj" fmla="val 7914"/>
          </a:avLst>
        </a:prstGeom>
        <a:solidFill>
          <a:srgbClr val="F6F6F6"/>
        </a:solidFill>
        <a:ln w="38100">
          <a:solidFill>
            <a:schemeClr val="bg1"/>
          </a:solid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200908</xdr:colOff>
      <xdr:row>10</xdr:row>
      <xdr:rowOff>30833</xdr:rowOff>
    </xdr:from>
    <xdr:to>
      <xdr:col>14</xdr:col>
      <xdr:colOff>670695</xdr:colOff>
      <xdr:row>17</xdr:row>
      <xdr:rowOff>155466</xdr:rowOff>
    </xdr:to>
    <xdr:sp macro="" textlink="">
      <xdr:nvSpPr>
        <xdr:cNvPr id="15" name="Rectangle: Rounded Corners 14">
          <a:extLst>
            <a:ext uri="{FF2B5EF4-FFF2-40B4-BE49-F238E27FC236}">
              <a16:creationId xmlns:a16="http://schemas.microsoft.com/office/drawing/2014/main" id="{B06B785F-B28C-A2A1-8D2A-B0F9C0DCEA26}"/>
            </a:ext>
          </a:extLst>
        </xdr:cNvPr>
        <xdr:cNvSpPr/>
      </xdr:nvSpPr>
      <xdr:spPr>
        <a:xfrm>
          <a:off x="7004479" y="2071904"/>
          <a:ext cx="3191216" cy="1553383"/>
        </a:xfrm>
        <a:prstGeom prst="roundRect">
          <a:avLst>
            <a:gd name="adj" fmla="val 7914"/>
          </a:avLst>
        </a:prstGeom>
        <a:solidFill>
          <a:srgbClr val="F6F6F6"/>
        </a:solidFill>
        <a:ln w="38100">
          <a:solidFill>
            <a:schemeClr val="bg1"/>
          </a:solid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245338</xdr:colOff>
      <xdr:row>10</xdr:row>
      <xdr:rowOff>30833</xdr:rowOff>
    </xdr:from>
    <xdr:to>
      <xdr:col>21</xdr:col>
      <xdr:colOff>34768</xdr:colOff>
      <xdr:row>17</xdr:row>
      <xdr:rowOff>155466</xdr:rowOff>
    </xdr:to>
    <xdr:sp macro="" textlink="">
      <xdr:nvSpPr>
        <xdr:cNvPr id="21" name="Rectangle: Rounded Corners 20">
          <a:extLst>
            <a:ext uri="{FF2B5EF4-FFF2-40B4-BE49-F238E27FC236}">
              <a16:creationId xmlns:a16="http://schemas.microsoft.com/office/drawing/2014/main" id="{B7DDF80A-45C3-44CC-E0DB-3985A6A56900}"/>
            </a:ext>
          </a:extLst>
        </xdr:cNvPr>
        <xdr:cNvSpPr/>
      </xdr:nvSpPr>
      <xdr:spPr>
        <a:xfrm>
          <a:off x="11131052" y="2071904"/>
          <a:ext cx="3191216" cy="1553383"/>
        </a:xfrm>
        <a:prstGeom prst="roundRect">
          <a:avLst>
            <a:gd name="adj" fmla="val 7914"/>
          </a:avLst>
        </a:prstGeom>
        <a:solidFill>
          <a:srgbClr val="F6F6F6"/>
        </a:solidFill>
        <a:ln w="38100">
          <a:solidFill>
            <a:schemeClr val="bg1"/>
          </a:solid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60303</xdr:colOff>
      <xdr:row>18</xdr:row>
      <xdr:rowOff>134332</xdr:rowOff>
    </xdr:from>
    <xdr:to>
      <xdr:col>12</xdr:col>
      <xdr:colOff>497299</xdr:colOff>
      <xdr:row>30</xdr:row>
      <xdr:rowOff>105124</xdr:rowOff>
    </xdr:to>
    <xdr:sp macro="" textlink="">
      <xdr:nvSpPr>
        <xdr:cNvPr id="24" name="Rectangle: Rounded Corners 23">
          <a:extLst>
            <a:ext uri="{FF2B5EF4-FFF2-40B4-BE49-F238E27FC236}">
              <a16:creationId xmlns:a16="http://schemas.microsoft.com/office/drawing/2014/main" id="{45FA0B74-E1E9-B8AD-5E0E-2FA9E6EF3488}"/>
            </a:ext>
          </a:extLst>
        </xdr:cNvPr>
        <xdr:cNvSpPr/>
      </xdr:nvSpPr>
      <xdr:spPr>
        <a:xfrm>
          <a:off x="2781732" y="3808261"/>
          <a:ext cx="5879853" cy="2420077"/>
        </a:xfrm>
        <a:prstGeom prst="roundRect">
          <a:avLst>
            <a:gd name="adj" fmla="val 9616"/>
          </a:avLst>
        </a:prstGeom>
        <a:solidFill>
          <a:schemeClr val="bg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20603</xdr:colOff>
      <xdr:row>18</xdr:row>
      <xdr:rowOff>123996</xdr:rowOff>
    </xdr:from>
    <xdr:to>
      <xdr:col>21</xdr:col>
      <xdr:colOff>359053</xdr:colOff>
      <xdr:row>30</xdr:row>
      <xdr:rowOff>116303</xdr:rowOff>
    </xdr:to>
    <xdr:sp macro="" textlink="">
      <xdr:nvSpPr>
        <xdr:cNvPr id="28" name="Rectangle: Rounded Corners 27">
          <a:extLst>
            <a:ext uri="{FF2B5EF4-FFF2-40B4-BE49-F238E27FC236}">
              <a16:creationId xmlns:a16="http://schemas.microsoft.com/office/drawing/2014/main" id="{96819AD6-15A0-92FA-90A9-23BC33F4B0D0}"/>
            </a:ext>
          </a:extLst>
        </xdr:cNvPr>
        <xdr:cNvSpPr/>
      </xdr:nvSpPr>
      <xdr:spPr>
        <a:xfrm>
          <a:off x="8865246" y="3797925"/>
          <a:ext cx="5781307" cy="2441592"/>
        </a:xfrm>
        <a:prstGeom prst="roundRect">
          <a:avLst>
            <a:gd name="adj" fmla="val 9616"/>
          </a:avLst>
        </a:prstGeom>
        <a:solidFill>
          <a:schemeClr val="bg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675204</xdr:colOff>
      <xdr:row>31</xdr:row>
      <xdr:rowOff>63485</xdr:rowOff>
    </xdr:from>
    <xdr:to>
      <xdr:col>21</xdr:col>
      <xdr:colOff>385857</xdr:colOff>
      <xdr:row>43</xdr:row>
      <xdr:rowOff>34562</xdr:rowOff>
    </xdr:to>
    <xdr:sp macro="" textlink="">
      <xdr:nvSpPr>
        <xdr:cNvPr id="37" name="Rectangle: Rounded Corners 36">
          <a:extLst>
            <a:ext uri="{FF2B5EF4-FFF2-40B4-BE49-F238E27FC236}">
              <a16:creationId xmlns:a16="http://schemas.microsoft.com/office/drawing/2014/main" id="{9A25532C-0340-B5B2-18DB-B5D6D2D37F63}"/>
            </a:ext>
          </a:extLst>
        </xdr:cNvPr>
        <xdr:cNvSpPr/>
      </xdr:nvSpPr>
      <xdr:spPr>
        <a:xfrm>
          <a:off x="8839490" y="6390806"/>
          <a:ext cx="5833867" cy="2420363"/>
        </a:xfrm>
        <a:prstGeom prst="roundRect">
          <a:avLst>
            <a:gd name="adj" fmla="val 9616"/>
          </a:avLst>
        </a:prstGeom>
        <a:solidFill>
          <a:schemeClr val="bg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498638</xdr:colOff>
      <xdr:row>9</xdr:row>
      <xdr:rowOff>113429</xdr:rowOff>
    </xdr:from>
    <xdr:to>
      <xdr:col>3</xdr:col>
      <xdr:colOff>73704</xdr:colOff>
      <xdr:row>11</xdr:row>
      <xdr:rowOff>82178</xdr:rowOff>
    </xdr:to>
    <xdr:sp macro="" textlink="">
      <xdr:nvSpPr>
        <xdr:cNvPr id="10" name="TextBox 9">
          <a:extLst>
            <a:ext uri="{FF2B5EF4-FFF2-40B4-BE49-F238E27FC236}">
              <a16:creationId xmlns:a16="http://schemas.microsoft.com/office/drawing/2014/main" id="{E543DA24-8DCB-07B6-7EA6-621C9C0F2738}"/>
            </a:ext>
          </a:extLst>
        </xdr:cNvPr>
        <xdr:cNvSpPr txBox="1"/>
      </xdr:nvSpPr>
      <xdr:spPr>
        <a:xfrm>
          <a:off x="498638" y="1950393"/>
          <a:ext cx="1616137" cy="376964"/>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solidFill>
              <a:latin typeface="Lato" panose="020F0502020204030203" pitchFamily="34" charset="0"/>
              <a:ea typeface="Lato" panose="020F0502020204030203" pitchFamily="34" charset="0"/>
              <a:cs typeface="Lato" panose="020F0502020204030203" pitchFamily="34" charset="0"/>
            </a:rPr>
            <a:t>Dashboards</a:t>
          </a:r>
        </a:p>
      </xdr:txBody>
    </xdr:sp>
    <xdr:clientData/>
  </xdr:twoCellAnchor>
  <xdr:twoCellAnchor>
    <xdr:from>
      <xdr:col>0</xdr:col>
      <xdr:colOff>435001</xdr:colOff>
      <xdr:row>12</xdr:row>
      <xdr:rowOff>52768</xdr:rowOff>
    </xdr:from>
    <xdr:to>
      <xdr:col>3</xdr:col>
      <xdr:colOff>10067</xdr:colOff>
      <xdr:row>14</xdr:row>
      <xdr:rowOff>21518</xdr:rowOff>
    </xdr:to>
    <xdr:sp macro="" textlink="">
      <xdr:nvSpPr>
        <xdr:cNvPr id="41" name="TextBox 40">
          <a:extLst>
            <a:ext uri="{FF2B5EF4-FFF2-40B4-BE49-F238E27FC236}">
              <a16:creationId xmlns:a16="http://schemas.microsoft.com/office/drawing/2014/main" id="{43AAA443-6A0A-40E0-9353-68F1936AD269}"/>
            </a:ext>
          </a:extLst>
        </xdr:cNvPr>
        <xdr:cNvSpPr txBox="1"/>
      </xdr:nvSpPr>
      <xdr:spPr>
        <a:xfrm>
          <a:off x="435001" y="2502054"/>
          <a:ext cx="1616137" cy="376964"/>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lumMod val="75000"/>
                </a:schemeClr>
              </a:solidFill>
              <a:latin typeface="Lato" panose="020F0502020204030203" pitchFamily="34" charset="0"/>
              <a:ea typeface="Lato" panose="020F0502020204030203" pitchFamily="34" charset="0"/>
              <a:cs typeface="Lato" panose="020F0502020204030203" pitchFamily="34" charset="0"/>
            </a:rPr>
            <a:t>Schedule</a:t>
          </a:r>
        </a:p>
      </xdr:txBody>
    </xdr:sp>
    <xdr:clientData/>
  </xdr:twoCellAnchor>
  <xdr:twoCellAnchor>
    <xdr:from>
      <xdr:col>22</xdr:col>
      <xdr:colOff>99679</xdr:colOff>
      <xdr:row>2</xdr:row>
      <xdr:rowOff>162843</xdr:rowOff>
    </xdr:from>
    <xdr:to>
      <xdr:col>27</xdr:col>
      <xdr:colOff>394606</xdr:colOff>
      <xdr:row>9</xdr:row>
      <xdr:rowOff>107446</xdr:rowOff>
    </xdr:to>
    <xdr:sp macro="" textlink="">
      <xdr:nvSpPr>
        <xdr:cNvPr id="42" name="Rectangle: Rounded Corners 41">
          <a:extLst>
            <a:ext uri="{FF2B5EF4-FFF2-40B4-BE49-F238E27FC236}">
              <a16:creationId xmlns:a16="http://schemas.microsoft.com/office/drawing/2014/main" id="{6F11E0AC-94AA-B83B-6D48-7519AFFE0144}"/>
            </a:ext>
          </a:extLst>
        </xdr:cNvPr>
        <xdr:cNvSpPr/>
      </xdr:nvSpPr>
      <xdr:spPr>
        <a:xfrm>
          <a:off x="15067536" y="571057"/>
          <a:ext cx="3696713" cy="1373353"/>
        </a:xfrm>
        <a:prstGeom prst="roundRect">
          <a:avLst>
            <a:gd name="adj" fmla="val 34073"/>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574245</xdr:colOff>
      <xdr:row>2</xdr:row>
      <xdr:rowOff>190085</xdr:rowOff>
    </xdr:from>
    <xdr:to>
      <xdr:col>25</xdr:col>
      <xdr:colOff>148654</xdr:colOff>
      <xdr:row>6</xdr:row>
      <xdr:rowOff>149677</xdr:rowOff>
    </xdr:to>
    <xdr:grpSp>
      <xdr:nvGrpSpPr>
        <xdr:cNvPr id="82" name="Group 81">
          <a:extLst>
            <a:ext uri="{FF2B5EF4-FFF2-40B4-BE49-F238E27FC236}">
              <a16:creationId xmlns:a16="http://schemas.microsoft.com/office/drawing/2014/main" id="{C506BB21-97CF-C680-2456-83CC7FDC8DB9}"/>
            </a:ext>
          </a:extLst>
        </xdr:cNvPr>
        <xdr:cNvGrpSpPr/>
      </xdr:nvGrpSpPr>
      <xdr:grpSpPr>
        <a:xfrm>
          <a:off x="15741674" y="589228"/>
          <a:ext cx="1642694" cy="757878"/>
          <a:chOff x="15392423" y="557478"/>
          <a:chExt cx="1615481" cy="776021"/>
        </a:xfrm>
      </xdr:grpSpPr>
      <xdr:sp macro="" textlink="">
        <xdr:nvSpPr>
          <xdr:cNvPr id="43" name="TextBox 42">
            <a:extLst>
              <a:ext uri="{FF2B5EF4-FFF2-40B4-BE49-F238E27FC236}">
                <a16:creationId xmlns:a16="http://schemas.microsoft.com/office/drawing/2014/main" id="{D7223C99-8D6E-79E6-E5CE-9F37DFD15AF1}"/>
              </a:ext>
            </a:extLst>
          </xdr:cNvPr>
          <xdr:cNvSpPr txBox="1"/>
        </xdr:nvSpPr>
        <xdr:spPr>
          <a:xfrm>
            <a:off x="15392423" y="557478"/>
            <a:ext cx="1615481" cy="380732"/>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i="0" u="none" strike="noStrike">
                <a:solidFill>
                  <a:srgbClr val="000000"/>
                </a:solidFill>
                <a:latin typeface="Lato"/>
                <a:ea typeface="Lato"/>
                <a:cs typeface="Lato"/>
              </a:rPr>
              <a:t>Total Trics</a:t>
            </a:r>
          </a:p>
        </xdr:txBody>
      </xdr:sp>
      <xdr:sp macro="" textlink="'Pivot Tables'!B5">
        <xdr:nvSpPr>
          <xdr:cNvPr id="44" name="TextBox 43">
            <a:extLst>
              <a:ext uri="{FF2B5EF4-FFF2-40B4-BE49-F238E27FC236}">
                <a16:creationId xmlns:a16="http://schemas.microsoft.com/office/drawing/2014/main" id="{A5E8DB61-9294-7080-773E-E9FA9F0C564D}"/>
              </a:ext>
            </a:extLst>
          </xdr:cNvPr>
          <xdr:cNvSpPr txBox="1"/>
        </xdr:nvSpPr>
        <xdr:spPr>
          <a:xfrm>
            <a:off x="15686955" y="938208"/>
            <a:ext cx="981795" cy="395291"/>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B52FF3-C9A7-4FB4-A76B-DCCAAE7CA267}" type="TxLink">
              <a:rPr lang="en-US" sz="3200" b="1" i="0" u="none" strike="noStrike">
                <a:solidFill>
                  <a:srgbClr val="000000"/>
                </a:solidFill>
                <a:latin typeface="Lato"/>
                <a:ea typeface="Lato"/>
                <a:cs typeface="Lato"/>
              </a:rPr>
              <a:pPr algn="ctr"/>
              <a:t>24</a:t>
            </a:fld>
            <a:endParaRPr lang="en-US" sz="4000" b="1">
              <a:solidFill>
                <a:schemeClr val="bg1">
                  <a:lumMod val="75000"/>
                </a:schemeClr>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22</xdr:col>
      <xdr:colOff>280496</xdr:colOff>
      <xdr:row>6</xdr:row>
      <xdr:rowOff>135199</xdr:rowOff>
    </xdr:from>
    <xdr:to>
      <xdr:col>25</xdr:col>
      <xdr:colOff>598712</xdr:colOff>
      <xdr:row>9</xdr:row>
      <xdr:rowOff>95250</xdr:rowOff>
    </xdr:to>
    <xdr:grpSp>
      <xdr:nvGrpSpPr>
        <xdr:cNvPr id="81" name="Group 80">
          <a:extLst>
            <a:ext uri="{FF2B5EF4-FFF2-40B4-BE49-F238E27FC236}">
              <a16:creationId xmlns:a16="http://schemas.microsoft.com/office/drawing/2014/main" id="{7564ADF7-BCA3-D15F-5E84-3074AC255611}"/>
            </a:ext>
          </a:extLst>
        </xdr:cNvPr>
        <xdr:cNvGrpSpPr/>
      </xdr:nvGrpSpPr>
      <xdr:grpSpPr>
        <a:xfrm>
          <a:off x="15447925" y="1332628"/>
          <a:ext cx="2386501" cy="558765"/>
          <a:chOff x="15044246" y="1278199"/>
          <a:chExt cx="2359288" cy="572372"/>
        </a:xfrm>
      </xdr:grpSpPr>
      <xdr:sp macro="" textlink="">
        <xdr:nvSpPr>
          <xdr:cNvPr id="45" name="TextBox 44">
            <a:extLst>
              <a:ext uri="{FF2B5EF4-FFF2-40B4-BE49-F238E27FC236}">
                <a16:creationId xmlns:a16="http://schemas.microsoft.com/office/drawing/2014/main" id="{7C6F9F83-84EC-9573-0D67-197707D3E9D6}"/>
              </a:ext>
            </a:extLst>
          </xdr:cNvPr>
          <xdr:cNvSpPr txBox="1"/>
        </xdr:nvSpPr>
        <xdr:spPr>
          <a:xfrm>
            <a:off x="15044246" y="1278199"/>
            <a:ext cx="1883039" cy="572372"/>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tx1">
                    <a:lumMod val="65000"/>
                    <a:lumOff val="35000"/>
                  </a:schemeClr>
                </a:solidFill>
                <a:latin typeface="Lato"/>
                <a:ea typeface="Lato"/>
                <a:cs typeface="Lato"/>
              </a:rPr>
              <a:t>Hired</a:t>
            </a:r>
            <a:r>
              <a:rPr lang="en-US" sz="1400" b="1" i="0" u="none" strike="noStrike" baseline="0">
                <a:solidFill>
                  <a:schemeClr val="tx1">
                    <a:lumMod val="65000"/>
                    <a:lumOff val="35000"/>
                  </a:schemeClr>
                </a:solidFill>
                <a:latin typeface="Lato"/>
                <a:ea typeface="Lato"/>
                <a:cs typeface="Lato"/>
              </a:rPr>
              <a:t> Transportation </a:t>
            </a:r>
            <a:endParaRPr lang="en-US" sz="1400" b="1" i="0" u="none" strike="noStrike">
              <a:solidFill>
                <a:schemeClr val="tx1">
                  <a:lumMod val="65000"/>
                  <a:lumOff val="35000"/>
                </a:schemeClr>
              </a:solidFill>
              <a:latin typeface="Lato"/>
              <a:ea typeface="Lato"/>
              <a:cs typeface="Lato"/>
            </a:endParaRPr>
          </a:p>
        </xdr:txBody>
      </xdr:sp>
      <xdr:sp macro="" textlink="'Pivot Tables'!H4">
        <xdr:nvSpPr>
          <xdr:cNvPr id="49" name="TextBox 48">
            <a:extLst>
              <a:ext uri="{FF2B5EF4-FFF2-40B4-BE49-F238E27FC236}">
                <a16:creationId xmlns:a16="http://schemas.microsoft.com/office/drawing/2014/main" id="{BAA0CF62-7EBB-5BE3-FE64-B01CA9790C17}"/>
              </a:ext>
            </a:extLst>
          </xdr:cNvPr>
          <xdr:cNvSpPr txBox="1"/>
        </xdr:nvSpPr>
        <xdr:spPr>
          <a:xfrm>
            <a:off x="16733775" y="1400800"/>
            <a:ext cx="669759" cy="422557"/>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9B5A680-63A3-491B-B0AE-E672F096A64C}" type="TxLink">
              <a:rPr lang="en-US" sz="2000" b="1" i="0" u="none" strike="noStrike">
                <a:solidFill>
                  <a:schemeClr val="tx1"/>
                </a:solidFill>
                <a:latin typeface="Lato" panose="020F0502020204030203" pitchFamily="34" charset="0"/>
                <a:ea typeface="Lato" panose="020F0502020204030203" pitchFamily="34" charset="0"/>
                <a:cs typeface="Lato" panose="020F0502020204030203" pitchFamily="34" charset="0"/>
              </a:rPr>
              <a:pPr marL="0" indent="0" algn="ctr"/>
              <a:t>5</a:t>
            </a:fld>
            <a:endParaRPr lang="en-US" sz="2000" b="1" i="0" u="none" strike="noStrike">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26</xdr:col>
      <xdr:colOff>169282</xdr:colOff>
      <xdr:row>7</xdr:row>
      <xdr:rowOff>66969</xdr:rowOff>
    </xdr:from>
    <xdr:to>
      <xdr:col>27</xdr:col>
      <xdr:colOff>132227</xdr:colOff>
      <xdr:row>7</xdr:row>
      <xdr:rowOff>202945</xdr:rowOff>
    </xdr:to>
    <xdr:sp macro="" textlink="">
      <xdr:nvSpPr>
        <xdr:cNvPr id="54" name="Oval 53">
          <a:extLst>
            <a:ext uri="{FF2B5EF4-FFF2-40B4-BE49-F238E27FC236}">
              <a16:creationId xmlns:a16="http://schemas.microsoft.com/office/drawing/2014/main" id="{115A23C9-C1A6-48E9-4DFE-6A589F995F89}"/>
            </a:ext>
          </a:extLst>
        </xdr:cNvPr>
        <xdr:cNvSpPr/>
      </xdr:nvSpPr>
      <xdr:spPr>
        <a:xfrm>
          <a:off x="17858568" y="1495719"/>
          <a:ext cx="643302" cy="135976"/>
        </a:xfrm>
        <a:prstGeom prst="ellipse">
          <a:avLst/>
        </a:prstGeom>
        <a:effectLst>
          <a:outerShdw blurRad="50800" dist="2540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136071</xdr:colOff>
      <xdr:row>4</xdr:row>
      <xdr:rowOff>27215</xdr:rowOff>
    </xdr:from>
    <xdr:to>
      <xdr:col>27</xdr:col>
      <xdr:colOff>340178</xdr:colOff>
      <xdr:row>8</xdr:row>
      <xdr:rowOff>142103</xdr:rowOff>
    </xdr:to>
    <xdr:pic>
      <xdr:nvPicPr>
        <xdr:cNvPr id="51" name="Picture 50">
          <a:extLst>
            <a:ext uri="{FF2B5EF4-FFF2-40B4-BE49-F238E27FC236}">
              <a16:creationId xmlns:a16="http://schemas.microsoft.com/office/drawing/2014/main" id="{5A096713-F185-BC9B-87C1-07486B8BB1C7}"/>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rcRect l="2" r="67745"/>
        <a:stretch/>
      </xdr:blipFill>
      <xdr:spPr>
        <a:xfrm>
          <a:off x="17825357" y="843644"/>
          <a:ext cx="884464" cy="931316"/>
        </a:xfrm>
        <a:prstGeom prst="rect">
          <a:avLst/>
        </a:prstGeom>
      </xdr:spPr>
    </xdr:pic>
    <xdr:clientData/>
  </xdr:twoCellAnchor>
  <xdr:twoCellAnchor>
    <xdr:from>
      <xdr:col>0</xdr:col>
      <xdr:colOff>74488</xdr:colOff>
      <xdr:row>15</xdr:row>
      <xdr:rowOff>196353</xdr:rowOff>
    </xdr:from>
    <xdr:to>
      <xdr:col>2</xdr:col>
      <xdr:colOff>26236</xdr:colOff>
      <xdr:row>18</xdr:row>
      <xdr:rowOff>93072</xdr:rowOff>
    </xdr:to>
    <xdr:sp macro="" textlink="">
      <xdr:nvSpPr>
        <xdr:cNvPr id="19" name="TextBox 18">
          <a:extLst>
            <a:ext uri="{FF2B5EF4-FFF2-40B4-BE49-F238E27FC236}">
              <a16:creationId xmlns:a16="http://schemas.microsoft.com/office/drawing/2014/main" id="{C52447BB-8FBC-3DD9-BB1E-77D6C94B0B1B}"/>
            </a:ext>
          </a:extLst>
        </xdr:cNvPr>
        <xdr:cNvSpPr txBox="1"/>
      </xdr:nvSpPr>
      <xdr:spPr>
        <a:xfrm>
          <a:off x="74488" y="3257960"/>
          <a:ext cx="1312462" cy="509041"/>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FF0000"/>
              </a:solidFill>
              <a:latin typeface="Lato" panose="020F0502020204030203" pitchFamily="34" charset="0"/>
              <a:ea typeface="Lato" panose="020F0502020204030203" pitchFamily="34" charset="0"/>
              <a:cs typeface="Lato" panose="020F0502020204030203" pitchFamily="34" charset="0"/>
            </a:rPr>
            <a:t>Driver</a:t>
          </a:r>
        </a:p>
      </xdr:txBody>
    </xdr:sp>
    <xdr:clientData/>
  </xdr:twoCellAnchor>
  <xdr:twoCellAnchor>
    <xdr:from>
      <xdr:col>0</xdr:col>
      <xdr:colOff>100138</xdr:colOff>
      <xdr:row>28</xdr:row>
      <xdr:rowOff>76520</xdr:rowOff>
    </xdr:from>
    <xdr:to>
      <xdr:col>2</xdr:col>
      <xdr:colOff>355561</xdr:colOff>
      <xdr:row>30</xdr:row>
      <xdr:rowOff>177347</xdr:rowOff>
    </xdr:to>
    <xdr:sp macro="" textlink="">
      <xdr:nvSpPr>
        <xdr:cNvPr id="25" name="TextBox 24">
          <a:extLst>
            <a:ext uri="{FF2B5EF4-FFF2-40B4-BE49-F238E27FC236}">
              <a16:creationId xmlns:a16="http://schemas.microsoft.com/office/drawing/2014/main" id="{8C9E86E1-E49F-D8BF-1C76-51F77F3C8536}"/>
            </a:ext>
          </a:extLst>
        </xdr:cNvPr>
        <xdr:cNvSpPr txBox="1"/>
      </xdr:nvSpPr>
      <xdr:spPr>
        <a:xfrm>
          <a:off x="100138" y="5791520"/>
          <a:ext cx="1616137" cy="509041"/>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FF0000"/>
              </a:solidFill>
              <a:latin typeface="Lato" panose="020F0502020204030203" pitchFamily="34" charset="0"/>
              <a:ea typeface="Lato" panose="020F0502020204030203" pitchFamily="34" charset="0"/>
              <a:cs typeface="Lato" panose="020F0502020204030203" pitchFamily="34" charset="0"/>
            </a:rPr>
            <a:t>Month</a:t>
          </a:r>
        </a:p>
      </xdr:txBody>
    </xdr:sp>
    <xdr:clientData/>
  </xdr:twoCellAnchor>
  <xdr:twoCellAnchor>
    <xdr:from>
      <xdr:col>0</xdr:col>
      <xdr:colOff>147596</xdr:colOff>
      <xdr:row>30</xdr:row>
      <xdr:rowOff>139725</xdr:rowOff>
    </xdr:from>
    <xdr:to>
      <xdr:col>3</xdr:col>
      <xdr:colOff>258971</xdr:colOff>
      <xdr:row>41</xdr:row>
      <xdr:rowOff>199801</xdr:rowOff>
    </xdr:to>
    <mc:AlternateContent xmlns:mc="http://schemas.openxmlformats.org/markup-compatibility/2006" xmlns:a14="http://schemas.microsoft.com/office/drawing/2010/main">
      <mc:Choice Requires="a14">
        <xdr:graphicFrame macro="">
          <xdr:nvGraphicFramePr>
            <xdr:cNvPr id="36" name="Month 1">
              <a:extLst>
                <a:ext uri="{FF2B5EF4-FFF2-40B4-BE49-F238E27FC236}">
                  <a16:creationId xmlns:a16="http://schemas.microsoft.com/office/drawing/2014/main" id="{A8A33C1E-85C2-4426-8200-E8B958228DF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47596" y="6262939"/>
              <a:ext cx="2152446" cy="2305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266718</xdr:colOff>
      <xdr:row>18</xdr:row>
      <xdr:rowOff>11883</xdr:rowOff>
    </xdr:from>
    <xdr:to>
      <xdr:col>3</xdr:col>
      <xdr:colOff>332769</xdr:colOff>
      <xdr:row>27</xdr:row>
      <xdr:rowOff>180966</xdr:rowOff>
    </xdr:to>
    <mc:AlternateContent xmlns:mc="http://schemas.openxmlformats.org/markup-compatibility/2006" xmlns:a14="http://schemas.microsoft.com/office/drawing/2010/main">
      <mc:Choice Requires="a14">
        <xdr:graphicFrame macro="">
          <xdr:nvGraphicFramePr>
            <xdr:cNvPr id="40" name="Driver 1">
              <a:extLst>
                <a:ext uri="{FF2B5EF4-FFF2-40B4-BE49-F238E27FC236}">
                  <a16:creationId xmlns:a16="http://schemas.microsoft.com/office/drawing/2014/main" id="{91265D40-4DDE-4FCA-BAFF-EE2AA0B70FF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river 1"/>
            </a:graphicData>
          </a:graphic>
        </xdr:graphicFrame>
      </mc:Choice>
      <mc:Fallback xmlns="">
        <xdr:sp macro="" textlink="">
          <xdr:nvSpPr>
            <xdr:cNvPr id="0" name=""/>
            <xdr:cNvSpPr>
              <a:spLocks noTextEdit="1"/>
            </xdr:cNvSpPr>
          </xdr:nvSpPr>
          <xdr:spPr>
            <a:xfrm>
              <a:off x="947075" y="3685812"/>
              <a:ext cx="1426765" cy="2006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153747</xdr:colOff>
      <xdr:row>18</xdr:row>
      <xdr:rowOff>96475</xdr:rowOff>
    </xdr:from>
    <xdr:to>
      <xdr:col>1</xdr:col>
      <xdr:colOff>248270</xdr:colOff>
      <xdr:row>22</xdr:row>
      <xdr:rowOff>53464</xdr:rowOff>
    </xdr:to>
    <xdr:sp macro="" textlink="">
      <xdr:nvSpPr>
        <xdr:cNvPr id="50" name="Oval 49">
          <a:extLst>
            <a:ext uri="{FF2B5EF4-FFF2-40B4-BE49-F238E27FC236}">
              <a16:creationId xmlns:a16="http://schemas.microsoft.com/office/drawing/2014/main" id="{88DCDF75-FC36-AE6D-2FD2-3C4F21F0738F}"/>
            </a:ext>
          </a:extLst>
        </xdr:cNvPr>
        <xdr:cNvSpPr/>
      </xdr:nvSpPr>
      <xdr:spPr>
        <a:xfrm>
          <a:off x="153747" y="3770404"/>
          <a:ext cx="774880" cy="77341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153747</xdr:colOff>
      <xdr:row>22</xdr:row>
      <xdr:rowOff>198477</xdr:rowOff>
    </xdr:from>
    <xdr:to>
      <xdr:col>1</xdr:col>
      <xdr:colOff>248270</xdr:colOff>
      <xdr:row>26</xdr:row>
      <xdr:rowOff>155465</xdr:rowOff>
    </xdr:to>
    <xdr:sp macro="" textlink="">
      <xdr:nvSpPr>
        <xdr:cNvPr id="56" name="Oval 55">
          <a:extLst>
            <a:ext uri="{FF2B5EF4-FFF2-40B4-BE49-F238E27FC236}">
              <a16:creationId xmlns:a16="http://schemas.microsoft.com/office/drawing/2014/main" id="{ABFECA7F-A133-6B05-2F4E-028AF2C68AFD}"/>
            </a:ext>
          </a:extLst>
        </xdr:cNvPr>
        <xdr:cNvSpPr/>
      </xdr:nvSpPr>
      <xdr:spPr>
        <a:xfrm>
          <a:off x="153747" y="4688834"/>
          <a:ext cx="774880" cy="773417"/>
        </a:xfrm>
        <a:prstGeom prst="ellipse">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621133</xdr:colOff>
      <xdr:row>2</xdr:row>
      <xdr:rowOff>26833</xdr:rowOff>
    </xdr:from>
    <xdr:to>
      <xdr:col>2</xdr:col>
      <xdr:colOff>459639</xdr:colOff>
      <xdr:row>7</xdr:row>
      <xdr:rowOff>154335</xdr:rowOff>
    </xdr:to>
    <xdr:sp macro="" textlink="">
      <xdr:nvSpPr>
        <xdr:cNvPr id="57" name="Oval 56">
          <a:extLst>
            <a:ext uri="{FF2B5EF4-FFF2-40B4-BE49-F238E27FC236}">
              <a16:creationId xmlns:a16="http://schemas.microsoft.com/office/drawing/2014/main" id="{A9FD9DD6-097E-AE05-26AF-31A74EDC3772}"/>
            </a:ext>
          </a:extLst>
        </xdr:cNvPr>
        <xdr:cNvSpPr/>
      </xdr:nvSpPr>
      <xdr:spPr>
        <a:xfrm>
          <a:off x="621133" y="435047"/>
          <a:ext cx="1199220" cy="1148038"/>
        </a:xfrm>
        <a:prstGeom prst="ellipse">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627284</xdr:colOff>
      <xdr:row>2</xdr:row>
      <xdr:rowOff>51003</xdr:rowOff>
    </xdr:from>
    <xdr:to>
      <xdr:col>2</xdr:col>
      <xdr:colOff>447341</xdr:colOff>
      <xdr:row>7</xdr:row>
      <xdr:rowOff>130166</xdr:rowOff>
    </xdr:to>
    <xdr:pic>
      <xdr:nvPicPr>
        <xdr:cNvPr id="61" name="Picture 60">
          <a:extLst>
            <a:ext uri="{FF2B5EF4-FFF2-40B4-BE49-F238E27FC236}">
              <a16:creationId xmlns:a16="http://schemas.microsoft.com/office/drawing/2014/main" id="{7DF69022-3087-CA4C-D771-51D760F69AC2}"/>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21754" b="13320"/>
        <a:stretch/>
      </xdr:blipFill>
      <xdr:spPr>
        <a:xfrm>
          <a:off x="627284" y="459217"/>
          <a:ext cx="1180771" cy="1099699"/>
        </a:xfrm>
        <a:prstGeom prst="ellipse">
          <a:avLst/>
        </a:prstGeom>
      </xdr:spPr>
    </xdr:pic>
    <xdr:clientData/>
  </xdr:twoCellAnchor>
  <xdr:twoCellAnchor>
    <xdr:from>
      <xdr:col>0</xdr:col>
      <xdr:colOff>122998</xdr:colOff>
      <xdr:row>18</xdr:row>
      <xdr:rowOff>60220</xdr:rowOff>
    </xdr:from>
    <xdr:to>
      <xdr:col>1</xdr:col>
      <xdr:colOff>279018</xdr:colOff>
      <xdr:row>22</xdr:row>
      <xdr:rowOff>29292</xdr:rowOff>
    </xdr:to>
    <xdr:pic>
      <xdr:nvPicPr>
        <xdr:cNvPr id="64" name="Picture 63" descr="57,000+ People Face Pictures">
          <a:extLst>
            <a:ext uri="{FF2B5EF4-FFF2-40B4-BE49-F238E27FC236}">
              <a16:creationId xmlns:a16="http://schemas.microsoft.com/office/drawing/2014/main" id="{8B0223A8-2863-9FE3-FCED-AB24185C2454}"/>
            </a:ext>
          </a:extLst>
        </xdr:cNvPr>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6598" r="8583"/>
        <a:stretch/>
      </xdr:blipFill>
      <xdr:spPr bwMode="auto">
        <a:xfrm>
          <a:off x="122998" y="3734149"/>
          <a:ext cx="836377" cy="785500"/>
        </a:xfrm>
        <a:prstGeom prst="ellipse">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135294</xdr:colOff>
      <xdr:row>22</xdr:row>
      <xdr:rowOff>186393</xdr:rowOff>
    </xdr:from>
    <xdr:to>
      <xdr:col>1</xdr:col>
      <xdr:colOff>254231</xdr:colOff>
      <xdr:row>26</xdr:row>
      <xdr:rowOff>167549</xdr:rowOff>
    </xdr:to>
    <xdr:pic>
      <xdr:nvPicPr>
        <xdr:cNvPr id="65" name="Picture 64">
          <a:extLst>
            <a:ext uri="{FF2B5EF4-FFF2-40B4-BE49-F238E27FC236}">
              <a16:creationId xmlns:a16="http://schemas.microsoft.com/office/drawing/2014/main" id="{518FA5B1-F073-FFB6-7E69-A9B7D6114191}"/>
            </a:ext>
          </a:extLst>
        </xdr:cNvPr>
        <xdr:cNvPicPr>
          <a:picLocks noChangeAspect="1"/>
        </xdr:cNvPicPr>
      </xdr:nvPicPr>
      <xdr:blipFill rotWithShape="1">
        <a:blip xmlns:r="http://schemas.openxmlformats.org/officeDocument/2006/relationships" r:embed="rId9"/>
        <a:srcRect l="37870" t="290" r="15802" b="25316"/>
        <a:stretch/>
      </xdr:blipFill>
      <xdr:spPr>
        <a:xfrm>
          <a:off x="135294" y="4676750"/>
          <a:ext cx="799294" cy="797585"/>
        </a:xfrm>
        <a:prstGeom prst="ellipse">
          <a:avLst/>
        </a:prstGeom>
      </xdr:spPr>
    </xdr:pic>
    <xdr:clientData/>
  </xdr:twoCellAnchor>
  <xdr:twoCellAnchor>
    <xdr:from>
      <xdr:col>22</xdr:col>
      <xdr:colOff>149679</xdr:colOff>
      <xdr:row>10</xdr:row>
      <xdr:rowOff>176893</xdr:rowOff>
    </xdr:from>
    <xdr:to>
      <xdr:col>27</xdr:col>
      <xdr:colOff>489857</xdr:colOff>
      <xdr:row>31</xdr:row>
      <xdr:rowOff>108858</xdr:rowOff>
    </xdr:to>
    <xdr:sp macro="" textlink="">
      <xdr:nvSpPr>
        <xdr:cNvPr id="77" name="Rectangle: Rounded Corners 76">
          <a:extLst>
            <a:ext uri="{FF2B5EF4-FFF2-40B4-BE49-F238E27FC236}">
              <a16:creationId xmlns:a16="http://schemas.microsoft.com/office/drawing/2014/main" id="{CCCBF574-A8E5-4D10-D54B-E60C18334487}"/>
            </a:ext>
          </a:extLst>
        </xdr:cNvPr>
        <xdr:cNvSpPr/>
      </xdr:nvSpPr>
      <xdr:spPr>
        <a:xfrm>
          <a:off x="15117536" y="2217964"/>
          <a:ext cx="3741964" cy="4218215"/>
        </a:xfrm>
        <a:prstGeom prst="roundRect">
          <a:avLst>
            <a:gd name="adj" fmla="val 7888"/>
          </a:avLst>
        </a:prstGeom>
        <a:solidFill>
          <a:srgbClr val="F4F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381001</xdr:colOff>
      <xdr:row>11</xdr:row>
      <xdr:rowOff>54427</xdr:rowOff>
    </xdr:from>
    <xdr:to>
      <xdr:col>24</xdr:col>
      <xdr:colOff>517070</xdr:colOff>
      <xdr:row>18</xdr:row>
      <xdr:rowOff>106237</xdr:rowOff>
    </xdr:to>
    <xdr:grpSp>
      <xdr:nvGrpSpPr>
        <xdr:cNvPr id="30" name="Group 29">
          <a:extLst>
            <a:ext uri="{FF2B5EF4-FFF2-40B4-BE49-F238E27FC236}">
              <a16:creationId xmlns:a16="http://schemas.microsoft.com/office/drawing/2014/main" id="{B9B40113-15A8-C647-03C3-42AE577BA983}"/>
            </a:ext>
          </a:extLst>
        </xdr:cNvPr>
        <xdr:cNvGrpSpPr/>
      </xdr:nvGrpSpPr>
      <xdr:grpSpPr>
        <a:xfrm>
          <a:off x="15548430" y="2249713"/>
          <a:ext cx="1514926" cy="1448810"/>
          <a:chOff x="13725394" y="2048953"/>
          <a:chExt cx="1443190" cy="1383496"/>
        </a:xfrm>
      </xdr:grpSpPr>
      <xdr:graphicFrame macro="">
        <xdr:nvGraphicFramePr>
          <xdr:cNvPr id="16" name="Chart 15">
            <a:extLst>
              <a:ext uri="{FF2B5EF4-FFF2-40B4-BE49-F238E27FC236}">
                <a16:creationId xmlns:a16="http://schemas.microsoft.com/office/drawing/2014/main" id="{72533ACD-7BEC-4D3F-B6CE-8AE177F097B9}"/>
              </a:ext>
            </a:extLst>
          </xdr:cNvPr>
          <xdr:cNvGraphicFramePr>
            <a:graphicFrameLocks/>
          </xdr:cNvGraphicFramePr>
        </xdr:nvGraphicFramePr>
        <xdr:xfrm>
          <a:off x="13783235" y="2117911"/>
          <a:ext cx="1333500" cy="1243854"/>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9" name="Circle: Hollow 28">
            <a:extLst>
              <a:ext uri="{FF2B5EF4-FFF2-40B4-BE49-F238E27FC236}">
                <a16:creationId xmlns:a16="http://schemas.microsoft.com/office/drawing/2014/main" id="{5D371EA6-6E60-9B04-F5C1-B220D301D62C}"/>
              </a:ext>
            </a:extLst>
          </xdr:cNvPr>
          <xdr:cNvSpPr/>
        </xdr:nvSpPr>
        <xdr:spPr>
          <a:xfrm>
            <a:off x="13725394" y="2048953"/>
            <a:ext cx="1443190" cy="1383496"/>
          </a:xfrm>
          <a:prstGeom prst="donut">
            <a:avLst>
              <a:gd name="adj" fmla="val 9309"/>
            </a:avLst>
          </a:prstGeom>
          <a:solidFill>
            <a:srgbClr val="FFD1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25</xdr:col>
      <xdr:colOff>86892</xdr:colOff>
      <xdr:row>11</xdr:row>
      <xdr:rowOff>152505</xdr:rowOff>
    </xdr:from>
    <xdr:to>
      <xdr:col>26</xdr:col>
      <xdr:colOff>424583</xdr:colOff>
      <xdr:row>18</xdr:row>
      <xdr:rowOff>99317</xdr:rowOff>
    </xdr:to>
    <xdr:grpSp>
      <xdr:nvGrpSpPr>
        <xdr:cNvPr id="69" name="Group 68">
          <a:extLst>
            <a:ext uri="{FF2B5EF4-FFF2-40B4-BE49-F238E27FC236}">
              <a16:creationId xmlns:a16="http://schemas.microsoft.com/office/drawing/2014/main" id="{40487FCE-3156-FD05-1A81-4B2EF6B0474F}"/>
            </a:ext>
          </a:extLst>
        </xdr:cNvPr>
        <xdr:cNvGrpSpPr/>
      </xdr:nvGrpSpPr>
      <xdr:grpSpPr>
        <a:xfrm>
          <a:off x="17322606" y="2347791"/>
          <a:ext cx="1027120" cy="1343812"/>
          <a:chOff x="15820305" y="2157931"/>
          <a:chExt cx="725181" cy="1157408"/>
        </a:xfrm>
      </xdr:grpSpPr>
      <xdr:sp macro="" textlink="'Pivot Tables'!$S$5">
        <xdr:nvSpPr>
          <xdr:cNvPr id="58" name="TextBox 57">
            <a:extLst>
              <a:ext uri="{FF2B5EF4-FFF2-40B4-BE49-F238E27FC236}">
                <a16:creationId xmlns:a16="http://schemas.microsoft.com/office/drawing/2014/main" id="{2CEB3E09-C785-7A1A-1977-A7D561CA6865}"/>
              </a:ext>
            </a:extLst>
          </xdr:cNvPr>
          <xdr:cNvSpPr txBox="1"/>
        </xdr:nvSpPr>
        <xdr:spPr>
          <a:xfrm>
            <a:off x="15820305" y="2157931"/>
            <a:ext cx="725181" cy="385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397ED8-C9DD-4B05-BE47-6BB23042455F}" type="TxLink">
              <a:rPr lang="en-US" sz="1800" b="1" i="0" u="none" strike="noStrike">
                <a:solidFill>
                  <a:srgbClr val="000000"/>
                </a:solidFill>
                <a:latin typeface="Lato"/>
                <a:ea typeface="Lato"/>
                <a:cs typeface="Lato"/>
              </a:rPr>
              <a:pPr algn="ctr"/>
              <a:t>16</a:t>
            </a:fld>
            <a:endParaRPr lang="en-US" sz="1050" b="1">
              <a:latin typeface="Lato" panose="020F0502020204030203" pitchFamily="34" charset="0"/>
              <a:ea typeface="Lato" panose="020F0502020204030203" pitchFamily="34" charset="0"/>
              <a:cs typeface="Lato" panose="020F0502020204030203" pitchFamily="34" charset="0"/>
            </a:endParaRPr>
          </a:p>
        </xdr:txBody>
      </xdr:sp>
      <xdr:sp macro="" textlink="'Pivot Tables'!$S$6">
        <xdr:nvSpPr>
          <xdr:cNvPr id="59" name="TextBox 58">
            <a:extLst>
              <a:ext uri="{FF2B5EF4-FFF2-40B4-BE49-F238E27FC236}">
                <a16:creationId xmlns:a16="http://schemas.microsoft.com/office/drawing/2014/main" id="{84C6E579-3087-6B3B-AAC7-7D1D1E212934}"/>
              </a:ext>
            </a:extLst>
          </xdr:cNvPr>
          <xdr:cNvSpPr txBox="1"/>
        </xdr:nvSpPr>
        <xdr:spPr>
          <a:xfrm>
            <a:off x="15820305" y="2543734"/>
            <a:ext cx="725180" cy="385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D0041C-B0F6-4602-B1C2-6141E521BB11}" type="TxLink">
              <a:rPr lang="en-US" sz="1800" b="1" i="0" u="none" strike="noStrike">
                <a:solidFill>
                  <a:srgbClr val="000000"/>
                </a:solidFill>
                <a:latin typeface="Lato"/>
                <a:ea typeface="Lato"/>
                <a:cs typeface="Lato"/>
              </a:rPr>
              <a:pPr algn="ctr"/>
              <a:t>6</a:t>
            </a:fld>
            <a:endParaRPr lang="en-US" sz="1050" b="1">
              <a:latin typeface="Lato" panose="020F0502020204030203" pitchFamily="34" charset="0"/>
              <a:ea typeface="Lato" panose="020F0502020204030203" pitchFamily="34" charset="0"/>
              <a:cs typeface="Lato" panose="020F0502020204030203" pitchFamily="34" charset="0"/>
            </a:endParaRPr>
          </a:p>
        </xdr:txBody>
      </xdr:sp>
      <xdr:sp macro="" textlink="'Pivot Tables'!$S$7">
        <xdr:nvSpPr>
          <xdr:cNvPr id="60" name="TextBox 59">
            <a:extLst>
              <a:ext uri="{FF2B5EF4-FFF2-40B4-BE49-F238E27FC236}">
                <a16:creationId xmlns:a16="http://schemas.microsoft.com/office/drawing/2014/main" id="{DF3CB051-9FFC-8DA7-05C6-7718E79C090D}"/>
              </a:ext>
            </a:extLst>
          </xdr:cNvPr>
          <xdr:cNvSpPr txBox="1"/>
        </xdr:nvSpPr>
        <xdr:spPr>
          <a:xfrm>
            <a:off x="15820306" y="2929537"/>
            <a:ext cx="725180" cy="385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240E4E-0022-4A08-8DB6-0472C73992EB}" type="TxLink">
              <a:rPr lang="en-US" sz="1800" b="1" i="0" u="none" strike="noStrike">
                <a:solidFill>
                  <a:srgbClr val="000000"/>
                </a:solidFill>
                <a:latin typeface="Lato"/>
                <a:ea typeface="Lato"/>
                <a:cs typeface="Lato"/>
              </a:rPr>
              <a:pPr algn="ctr"/>
              <a:t>2</a:t>
            </a:fld>
            <a:endParaRPr lang="en-US" sz="1050" b="1">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26</xdr:col>
      <xdr:colOff>124076</xdr:colOff>
      <xdr:row>11</xdr:row>
      <xdr:rowOff>137450</xdr:rowOff>
    </xdr:from>
    <xdr:to>
      <xdr:col>27</xdr:col>
      <xdr:colOff>571500</xdr:colOff>
      <xdr:row>18</xdr:row>
      <xdr:rowOff>133910</xdr:rowOff>
    </xdr:to>
    <xdr:grpSp>
      <xdr:nvGrpSpPr>
        <xdr:cNvPr id="70" name="Group 69">
          <a:extLst>
            <a:ext uri="{FF2B5EF4-FFF2-40B4-BE49-F238E27FC236}">
              <a16:creationId xmlns:a16="http://schemas.microsoft.com/office/drawing/2014/main" id="{8AD7D345-4082-0F1A-1CAE-7B709877E7B3}"/>
            </a:ext>
          </a:extLst>
        </xdr:cNvPr>
        <xdr:cNvGrpSpPr/>
      </xdr:nvGrpSpPr>
      <xdr:grpSpPr>
        <a:xfrm>
          <a:off x="18049219" y="2332736"/>
          <a:ext cx="1136852" cy="1393460"/>
          <a:chOff x="17044947" y="2239573"/>
          <a:chExt cx="725181" cy="1157408"/>
        </a:xfrm>
      </xdr:grpSpPr>
      <xdr:sp macro="" textlink="'Pivot Tables'!$R$5">
        <xdr:nvSpPr>
          <xdr:cNvPr id="63" name="TextBox 62">
            <a:extLst>
              <a:ext uri="{FF2B5EF4-FFF2-40B4-BE49-F238E27FC236}">
                <a16:creationId xmlns:a16="http://schemas.microsoft.com/office/drawing/2014/main" id="{940D3AA7-3FB2-2F29-663C-B50D417F3B3E}"/>
              </a:ext>
            </a:extLst>
          </xdr:cNvPr>
          <xdr:cNvSpPr txBox="1"/>
        </xdr:nvSpPr>
        <xdr:spPr>
          <a:xfrm>
            <a:off x="17044947" y="2239573"/>
            <a:ext cx="725181" cy="385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F8955B-E6D8-45B6-A29B-C66F025667A4}" type="TxLink">
              <a:rPr lang="en-US" sz="1600" b="1" i="0" u="none" strike="noStrike">
                <a:solidFill>
                  <a:srgbClr val="000000"/>
                </a:solidFill>
                <a:latin typeface="Lato"/>
                <a:ea typeface="Lato"/>
                <a:cs typeface="Lato"/>
              </a:rPr>
              <a:pPr algn="l"/>
              <a:t>Close</a:t>
            </a:fld>
            <a:endParaRPr lang="en-US" sz="1100" b="1">
              <a:latin typeface="Lato" panose="020F0502020204030203" pitchFamily="34" charset="0"/>
              <a:ea typeface="Lato" panose="020F0502020204030203" pitchFamily="34" charset="0"/>
              <a:cs typeface="Lato" panose="020F0502020204030203" pitchFamily="34" charset="0"/>
            </a:endParaRPr>
          </a:p>
        </xdr:txBody>
      </xdr:sp>
      <xdr:sp macro="" textlink="'Pivot Tables'!$R$7">
        <xdr:nvSpPr>
          <xdr:cNvPr id="67" name="TextBox 66">
            <a:extLst>
              <a:ext uri="{FF2B5EF4-FFF2-40B4-BE49-F238E27FC236}">
                <a16:creationId xmlns:a16="http://schemas.microsoft.com/office/drawing/2014/main" id="{5A0E90C9-F966-D411-6968-6A4C05AA05A1}"/>
              </a:ext>
            </a:extLst>
          </xdr:cNvPr>
          <xdr:cNvSpPr txBox="1"/>
        </xdr:nvSpPr>
        <xdr:spPr>
          <a:xfrm>
            <a:off x="17044947" y="2625376"/>
            <a:ext cx="725180" cy="385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F22779C-F0A4-4B2D-8CCD-519350FCED16}" type="TxLink">
              <a:rPr lang="en-US" sz="1600" b="1" i="0" u="none" strike="noStrike">
                <a:solidFill>
                  <a:srgbClr val="000000"/>
                </a:solidFill>
                <a:latin typeface="Lato"/>
                <a:ea typeface="Lato"/>
                <a:cs typeface="Lato"/>
              </a:rPr>
              <a:pPr algn="l"/>
              <a:t>Regular</a:t>
            </a:fld>
            <a:endParaRPr lang="en-US" sz="1100" b="1">
              <a:latin typeface="Lato" panose="020F0502020204030203" pitchFamily="34" charset="0"/>
              <a:ea typeface="Lato" panose="020F0502020204030203" pitchFamily="34" charset="0"/>
              <a:cs typeface="Lato" panose="020F0502020204030203" pitchFamily="34" charset="0"/>
            </a:endParaRPr>
          </a:p>
        </xdr:txBody>
      </xdr:sp>
      <xdr:sp macro="" textlink="'Pivot Tables'!$R$6">
        <xdr:nvSpPr>
          <xdr:cNvPr id="68" name="TextBox 67">
            <a:extLst>
              <a:ext uri="{FF2B5EF4-FFF2-40B4-BE49-F238E27FC236}">
                <a16:creationId xmlns:a16="http://schemas.microsoft.com/office/drawing/2014/main" id="{AF171445-B036-61B3-E9CC-6F3FB7E74F36}"/>
              </a:ext>
            </a:extLst>
          </xdr:cNvPr>
          <xdr:cNvSpPr txBox="1"/>
        </xdr:nvSpPr>
        <xdr:spPr>
          <a:xfrm>
            <a:off x="17044948" y="3011179"/>
            <a:ext cx="725180" cy="385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8A9A6B7-8204-4B57-BDED-BC3ABE1AB5B4}" type="TxLink">
              <a:rPr lang="en-US" sz="1600" b="1" i="0" u="none" strike="noStrike">
                <a:solidFill>
                  <a:srgbClr val="000000"/>
                </a:solidFill>
                <a:latin typeface="Lato"/>
                <a:ea typeface="Lato"/>
                <a:cs typeface="Lato"/>
              </a:rPr>
              <a:pPr algn="l"/>
              <a:t>Far</a:t>
            </a:fld>
            <a:endParaRPr lang="en-US" sz="1100" b="1">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22</xdr:col>
      <xdr:colOff>81643</xdr:colOff>
      <xdr:row>19</xdr:row>
      <xdr:rowOff>70308</xdr:rowOff>
    </xdr:from>
    <xdr:to>
      <xdr:col>27</xdr:col>
      <xdr:colOff>476250</xdr:colOff>
      <xdr:row>31</xdr:row>
      <xdr:rowOff>68036</xdr:rowOff>
    </xdr:to>
    <xdr:graphicFrame macro="">
      <xdr:nvGraphicFramePr>
        <xdr:cNvPr id="71" name="Chart 70">
          <a:extLst>
            <a:ext uri="{FF2B5EF4-FFF2-40B4-BE49-F238E27FC236}">
              <a16:creationId xmlns:a16="http://schemas.microsoft.com/office/drawing/2014/main" id="{38867EDA-8D47-495C-AB25-A45CBADB8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243139</xdr:colOff>
      <xdr:row>18</xdr:row>
      <xdr:rowOff>55872</xdr:rowOff>
    </xdr:from>
    <xdr:to>
      <xdr:col>27</xdr:col>
      <xdr:colOff>394607</xdr:colOff>
      <xdr:row>22</xdr:row>
      <xdr:rowOff>22480</xdr:rowOff>
    </xdr:to>
    <xdr:grpSp>
      <xdr:nvGrpSpPr>
        <xdr:cNvPr id="78" name="Group 77">
          <a:extLst>
            <a:ext uri="{FF2B5EF4-FFF2-40B4-BE49-F238E27FC236}">
              <a16:creationId xmlns:a16="http://schemas.microsoft.com/office/drawing/2014/main" id="{31CB32AE-7A97-4F89-EF3E-73635DB9C9AD}"/>
            </a:ext>
          </a:extLst>
        </xdr:cNvPr>
        <xdr:cNvGrpSpPr/>
      </xdr:nvGrpSpPr>
      <xdr:grpSpPr>
        <a:xfrm>
          <a:off x="15410568" y="3648158"/>
          <a:ext cx="3598610" cy="764893"/>
          <a:chOff x="15238211" y="3688979"/>
          <a:chExt cx="3228043" cy="783036"/>
        </a:xfrm>
      </xdr:grpSpPr>
      <xdr:sp macro="" textlink="">
        <xdr:nvSpPr>
          <xdr:cNvPr id="72" name="TextBox 71">
            <a:extLst>
              <a:ext uri="{FF2B5EF4-FFF2-40B4-BE49-F238E27FC236}">
                <a16:creationId xmlns:a16="http://schemas.microsoft.com/office/drawing/2014/main" id="{9273453C-71E2-819F-1637-F5DA4DA63378}"/>
              </a:ext>
            </a:extLst>
          </xdr:cNvPr>
          <xdr:cNvSpPr txBox="1"/>
        </xdr:nvSpPr>
        <xdr:spPr>
          <a:xfrm>
            <a:off x="15238211" y="3688979"/>
            <a:ext cx="3228043" cy="783036"/>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000000"/>
                </a:solidFill>
                <a:latin typeface="Lato"/>
                <a:ea typeface="Lato"/>
                <a:cs typeface="Lato"/>
              </a:rPr>
              <a:t>Driver &amp;   Buddy income   Per</a:t>
            </a:r>
            <a:r>
              <a:rPr lang="en-US" sz="1600" b="0" i="0" u="none" strike="noStrike" baseline="0">
                <a:solidFill>
                  <a:srgbClr val="000000"/>
                </a:solidFill>
                <a:latin typeface="Lato"/>
                <a:ea typeface="Lato"/>
                <a:cs typeface="Lato"/>
              </a:rPr>
              <a:t> Trip Classify</a:t>
            </a:r>
            <a:endParaRPr lang="en-US" sz="1600" b="0" i="0" u="none" strike="noStrike">
              <a:solidFill>
                <a:srgbClr val="000000"/>
              </a:solidFill>
              <a:latin typeface="Lato"/>
              <a:ea typeface="Lato"/>
              <a:cs typeface="Lato"/>
            </a:endParaRPr>
          </a:p>
        </xdr:txBody>
      </xdr:sp>
      <xdr:cxnSp macro="">
        <xdr:nvCxnSpPr>
          <xdr:cNvPr id="74" name="Straight Connector 73">
            <a:extLst>
              <a:ext uri="{FF2B5EF4-FFF2-40B4-BE49-F238E27FC236}">
                <a16:creationId xmlns:a16="http://schemas.microsoft.com/office/drawing/2014/main" id="{6877AEB7-B098-CF8D-3C0D-5B6FC6CF33D8}"/>
              </a:ext>
            </a:extLst>
          </xdr:cNvPr>
          <xdr:cNvCxnSpPr/>
        </xdr:nvCxnSpPr>
        <xdr:spPr>
          <a:xfrm>
            <a:off x="16064981" y="3832753"/>
            <a:ext cx="0" cy="278954"/>
          </a:xfrm>
          <a:prstGeom prst="line">
            <a:avLst/>
          </a:prstGeom>
          <a:ln w="5715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AF18D149-C99F-0C06-BCBE-A00032930776}"/>
              </a:ext>
            </a:extLst>
          </xdr:cNvPr>
          <xdr:cNvCxnSpPr/>
        </xdr:nvCxnSpPr>
        <xdr:spPr>
          <a:xfrm>
            <a:off x="15262559" y="3842493"/>
            <a:ext cx="0" cy="278954"/>
          </a:xfrm>
          <a:prstGeom prst="line">
            <a:avLst/>
          </a:prstGeom>
          <a:ln w="57150">
            <a:solidFill>
              <a:srgbClr val="00206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22</xdr:col>
      <xdr:colOff>149678</xdr:colOff>
      <xdr:row>32</xdr:row>
      <xdr:rowOff>16328</xdr:rowOff>
    </xdr:from>
    <xdr:to>
      <xdr:col>27</xdr:col>
      <xdr:colOff>489857</xdr:colOff>
      <xdr:row>42</xdr:row>
      <xdr:rowOff>149679</xdr:rowOff>
    </xdr:to>
    <xdr:sp macro="" textlink="">
      <xdr:nvSpPr>
        <xdr:cNvPr id="79" name="Rectangle: Rounded Corners 78">
          <a:extLst>
            <a:ext uri="{FF2B5EF4-FFF2-40B4-BE49-F238E27FC236}">
              <a16:creationId xmlns:a16="http://schemas.microsoft.com/office/drawing/2014/main" id="{5B9CB876-9698-472E-8790-8F73F33513AE}"/>
            </a:ext>
          </a:extLst>
        </xdr:cNvPr>
        <xdr:cNvSpPr/>
      </xdr:nvSpPr>
      <xdr:spPr>
        <a:xfrm>
          <a:off x="15117535" y="6547757"/>
          <a:ext cx="3741965" cy="2174422"/>
        </a:xfrm>
        <a:prstGeom prst="roundRect">
          <a:avLst>
            <a:gd name="adj" fmla="val 25437"/>
          </a:avLst>
        </a:prstGeom>
        <a:solidFill>
          <a:srgbClr val="F4F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158032</xdr:colOff>
      <xdr:row>31</xdr:row>
      <xdr:rowOff>189628</xdr:rowOff>
    </xdr:from>
    <xdr:to>
      <xdr:col>26</xdr:col>
      <xdr:colOff>-1</xdr:colOff>
      <xdr:row>33</xdr:row>
      <xdr:rowOff>136070</xdr:rowOff>
    </xdr:to>
    <xdr:sp macro="" textlink="">
      <xdr:nvSpPr>
        <xdr:cNvPr id="80" name="TextBox 79">
          <a:extLst>
            <a:ext uri="{FF2B5EF4-FFF2-40B4-BE49-F238E27FC236}">
              <a16:creationId xmlns:a16="http://schemas.microsoft.com/office/drawing/2014/main" id="{C1946CF0-B2B7-0B72-5F66-B0D992DAAC80}"/>
            </a:ext>
          </a:extLst>
        </xdr:cNvPr>
        <xdr:cNvSpPr txBox="1"/>
      </xdr:nvSpPr>
      <xdr:spPr>
        <a:xfrm>
          <a:off x="15806246" y="6516949"/>
          <a:ext cx="1883039" cy="354657"/>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chemeClr val="tx1">
                  <a:lumMod val="65000"/>
                  <a:lumOff val="35000"/>
                </a:schemeClr>
              </a:solidFill>
              <a:latin typeface="Lato"/>
              <a:ea typeface="Lato"/>
              <a:cs typeface="Lato"/>
            </a:rPr>
            <a:t>Cargo Types</a:t>
          </a:r>
        </a:p>
      </xdr:txBody>
    </xdr:sp>
    <xdr:clientData/>
  </xdr:twoCellAnchor>
  <xdr:twoCellAnchor>
    <xdr:from>
      <xdr:col>22</xdr:col>
      <xdr:colOff>204107</xdr:colOff>
      <xdr:row>33</xdr:row>
      <xdr:rowOff>29935</xdr:rowOff>
    </xdr:from>
    <xdr:to>
      <xdr:col>27</xdr:col>
      <xdr:colOff>462643</xdr:colOff>
      <xdr:row>41</xdr:row>
      <xdr:rowOff>108857</xdr:rowOff>
    </xdr:to>
    <xdr:graphicFrame macro="">
      <xdr:nvGraphicFramePr>
        <xdr:cNvPr id="83" name="Chart 82">
          <a:extLst>
            <a:ext uri="{FF2B5EF4-FFF2-40B4-BE49-F238E27FC236}">
              <a16:creationId xmlns:a16="http://schemas.microsoft.com/office/drawing/2014/main" id="{E2C26488-2B80-447E-A6F2-C0FCA04AE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204106</xdr:colOff>
      <xdr:row>9</xdr:row>
      <xdr:rowOff>176893</xdr:rowOff>
    </xdr:from>
    <xdr:to>
      <xdr:col>8</xdr:col>
      <xdr:colOff>557893</xdr:colOff>
      <xdr:row>12</xdr:row>
      <xdr:rowOff>68035</xdr:rowOff>
    </xdr:to>
    <xdr:sp macro="" textlink="'Pivot Tables'!AQ2">
      <xdr:nvSpPr>
        <xdr:cNvPr id="84" name="TextBox 83">
          <a:extLst>
            <a:ext uri="{FF2B5EF4-FFF2-40B4-BE49-F238E27FC236}">
              <a16:creationId xmlns:a16="http://schemas.microsoft.com/office/drawing/2014/main" id="{6148FCFB-0C75-8D18-D89C-700C59A15EA3}"/>
            </a:ext>
          </a:extLst>
        </xdr:cNvPr>
        <xdr:cNvSpPr txBox="1"/>
      </xdr:nvSpPr>
      <xdr:spPr>
        <a:xfrm>
          <a:off x="3605892" y="2013857"/>
          <a:ext cx="2394858"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3B47D97-AD9F-48BA-B37B-8E4C278A9598}" type="TxLink">
            <a:rPr lang="en-US" sz="2400" b="1" i="0" u="none" strike="noStrike">
              <a:solidFill>
                <a:srgbClr val="000000"/>
              </a:solidFill>
              <a:latin typeface="Lato"/>
              <a:ea typeface="Lato"/>
              <a:cs typeface="Lato"/>
            </a:rPr>
            <a:pPr algn="r"/>
            <a:t>Total Expenses</a:t>
          </a:fld>
          <a:endParaRPr lang="en-US" sz="2000" b="1"/>
        </a:p>
      </xdr:txBody>
    </xdr:sp>
    <xdr:clientData/>
  </xdr:twoCellAnchor>
  <xdr:twoCellAnchor>
    <xdr:from>
      <xdr:col>5</xdr:col>
      <xdr:colOff>380999</xdr:colOff>
      <xdr:row>13</xdr:row>
      <xdr:rowOff>149678</xdr:rowOff>
    </xdr:from>
    <xdr:to>
      <xdr:col>9</xdr:col>
      <xdr:colOff>54429</xdr:colOff>
      <xdr:row>16</xdr:row>
      <xdr:rowOff>40821</xdr:rowOff>
    </xdr:to>
    <xdr:sp macro="" textlink="'Pivot Tables'!AQ5">
      <xdr:nvSpPr>
        <xdr:cNvPr id="85" name="TextBox 84">
          <a:extLst>
            <a:ext uri="{FF2B5EF4-FFF2-40B4-BE49-F238E27FC236}">
              <a16:creationId xmlns:a16="http://schemas.microsoft.com/office/drawing/2014/main" id="{7F27E0A0-E43A-A33D-463D-D89FEF0C0C06}"/>
            </a:ext>
          </a:extLst>
        </xdr:cNvPr>
        <xdr:cNvSpPr txBox="1"/>
      </xdr:nvSpPr>
      <xdr:spPr>
        <a:xfrm>
          <a:off x="3782785" y="2803071"/>
          <a:ext cx="2394858"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151635-CA64-462D-8427-9EEE6AB90C96}" type="TxLink">
            <a:rPr lang="en-US" sz="3600" b="1" i="0" u="none" strike="noStrike">
              <a:solidFill>
                <a:srgbClr val="F9C80E"/>
              </a:solidFill>
              <a:latin typeface="Lato"/>
              <a:ea typeface="Lato"/>
              <a:cs typeface="Lato"/>
            </a:rPr>
            <a:pPr algn="ctr"/>
            <a:t> ฿29,950 </a:t>
          </a:fld>
          <a:endParaRPr lang="en-US" sz="5400" b="1">
            <a:solidFill>
              <a:srgbClr val="F9C80E"/>
            </a:solidFill>
          </a:endParaRPr>
        </a:p>
      </xdr:txBody>
    </xdr:sp>
    <xdr:clientData/>
  </xdr:twoCellAnchor>
  <xdr:twoCellAnchor editAs="oneCell">
    <xdr:from>
      <xdr:col>4</xdr:col>
      <xdr:colOff>223589</xdr:colOff>
      <xdr:row>11</xdr:row>
      <xdr:rowOff>11867</xdr:rowOff>
    </xdr:from>
    <xdr:to>
      <xdr:col>6</xdr:col>
      <xdr:colOff>116472</xdr:colOff>
      <xdr:row>17</xdr:row>
      <xdr:rowOff>40822</xdr:rowOff>
    </xdr:to>
    <xdr:pic>
      <xdr:nvPicPr>
        <xdr:cNvPr id="86" name="Picture 85">
          <a:extLst>
            <a:ext uri="{FF2B5EF4-FFF2-40B4-BE49-F238E27FC236}">
              <a16:creationId xmlns:a16="http://schemas.microsoft.com/office/drawing/2014/main" id="{1371F5CE-9DA8-3386-5C6D-A64FFF8CFC8F}"/>
            </a:ext>
          </a:extLst>
        </xdr:cNvPr>
        <xdr:cNvPicPr>
          <a:picLocks noChangeAspect="1"/>
        </xdr:cNvPicPr>
      </xdr:nvPicPr>
      <xdr:blipFill>
        <a:blip xmlns:r="http://schemas.openxmlformats.org/officeDocument/2006/relationships" r:embed="rId13"/>
        <a:stretch>
          <a:fillRect/>
        </a:stretch>
      </xdr:blipFill>
      <xdr:spPr>
        <a:xfrm>
          <a:off x="2945018" y="2257046"/>
          <a:ext cx="1253597" cy="1253597"/>
        </a:xfrm>
        <a:prstGeom prst="ellipse">
          <a:avLst/>
        </a:prstGeom>
      </xdr:spPr>
    </xdr:pic>
    <xdr:clientData/>
  </xdr:twoCellAnchor>
  <xdr:twoCellAnchor>
    <xdr:from>
      <xdr:col>11</xdr:col>
      <xdr:colOff>530679</xdr:colOff>
      <xdr:row>10</xdr:row>
      <xdr:rowOff>81643</xdr:rowOff>
    </xdr:from>
    <xdr:to>
      <xdr:col>15</xdr:col>
      <xdr:colOff>204109</xdr:colOff>
      <xdr:row>12</xdr:row>
      <xdr:rowOff>176892</xdr:rowOff>
    </xdr:to>
    <xdr:sp macro="" textlink="'Pivot Tables'!AU2">
      <xdr:nvSpPr>
        <xdr:cNvPr id="87" name="TextBox 86">
          <a:extLst>
            <a:ext uri="{FF2B5EF4-FFF2-40B4-BE49-F238E27FC236}">
              <a16:creationId xmlns:a16="http://schemas.microsoft.com/office/drawing/2014/main" id="{FC67B35C-B7D8-5CF2-7736-02519AE5FD6A}"/>
            </a:ext>
          </a:extLst>
        </xdr:cNvPr>
        <xdr:cNvSpPr txBox="1"/>
      </xdr:nvSpPr>
      <xdr:spPr>
        <a:xfrm>
          <a:off x="8014608" y="2122714"/>
          <a:ext cx="2394858"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5D33E4-02C6-4C88-B70C-80408279ACC3}" type="TxLink">
            <a:rPr lang="en-US" sz="2000" b="1" i="0" u="none" strike="noStrike">
              <a:solidFill>
                <a:srgbClr val="000000"/>
              </a:solidFill>
              <a:latin typeface="Lato"/>
              <a:ea typeface="Lato"/>
              <a:cs typeface="Lato"/>
            </a:rPr>
            <a:pPr algn="ctr"/>
            <a:t>Total Salaries</a:t>
          </a:fld>
          <a:endParaRPr lang="en-US" sz="3600" b="1"/>
        </a:p>
      </xdr:txBody>
    </xdr:sp>
    <xdr:clientData/>
  </xdr:twoCellAnchor>
  <xdr:twoCellAnchor>
    <xdr:from>
      <xdr:col>17</xdr:col>
      <xdr:colOff>312965</xdr:colOff>
      <xdr:row>9</xdr:row>
      <xdr:rowOff>190499</xdr:rowOff>
    </xdr:from>
    <xdr:to>
      <xdr:col>20</xdr:col>
      <xdr:colOff>666751</xdr:colOff>
      <xdr:row>13</xdr:row>
      <xdr:rowOff>27212</xdr:rowOff>
    </xdr:to>
    <xdr:sp macro="" textlink="'Pivot Tables'!BA2">
      <xdr:nvSpPr>
        <xdr:cNvPr id="88" name="TextBox 87">
          <a:extLst>
            <a:ext uri="{FF2B5EF4-FFF2-40B4-BE49-F238E27FC236}">
              <a16:creationId xmlns:a16="http://schemas.microsoft.com/office/drawing/2014/main" id="{8AB30A2C-85B8-F7C0-8AAD-6F860B1618B1}"/>
            </a:ext>
          </a:extLst>
        </xdr:cNvPr>
        <xdr:cNvSpPr txBox="1"/>
      </xdr:nvSpPr>
      <xdr:spPr>
        <a:xfrm>
          <a:off x="11879036" y="2027463"/>
          <a:ext cx="2394858" cy="653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271AFD2-4BAF-46F7-9EAB-7D2ABC6E589E}" type="TxLink">
            <a:rPr lang="en-US" sz="2400" b="1" i="0" u="none" strike="noStrike">
              <a:solidFill>
                <a:srgbClr val="000000"/>
              </a:solidFill>
              <a:latin typeface="Lato"/>
              <a:ea typeface="Lato"/>
              <a:cs typeface="Lato"/>
            </a:rPr>
            <a:pPr algn="r"/>
            <a:t>Total Wage's</a:t>
          </a:fld>
          <a:endParaRPr lang="en-US" sz="4000" b="1"/>
        </a:p>
      </xdr:txBody>
    </xdr:sp>
    <xdr:clientData/>
  </xdr:twoCellAnchor>
  <xdr:twoCellAnchor>
    <xdr:from>
      <xdr:col>17</xdr:col>
      <xdr:colOff>299356</xdr:colOff>
      <xdr:row>13</xdr:row>
      <xdr:rowOff>136072</xdr:rowOff>
    </xdr:from>
    <xdr:to>
      <xdr:col>20</xdr:col>
      <xdr:colOff>653142</xdr:colOff>
      <xdr:row>16</xdr:row>
      <xdr:rowOff>176893</xdr:rowOff>
    </xdr:to>
    <xdr:sp macro="" textlink="'Pivot Tables'!BA5">
      <xdr:nvSpPr>
        <xdr:cNvPr id="89" name="TextBox 88">
          <a:extLst>
            <a:ext uri="{FF2B5EF4-FFF2-40B4-BE49-F238E27FC236}">
              <a16:creationId xmlns:a16="http://schemas.microsoft.com/office/drawing/2014/main" id="{4C904CD5-3F08-9EDF-DD7D-03A39CFDA4C4}"/>
            </a:ext>
          </a:extLst>
        </xdr:cNvPr>
        <xdr:cNvSpPr txBox="1"/>
      </xdr:nvSpPr>
      <xdr:spPr>
        <a:xfrm>
          <a:off x="11865427" y="2789465"/>
          <a:ext cx="2394858" cy="653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C3AA2A1-54F1-43D6-95CC-F4ACC4C43D32}" type="TxLink">
            <a:rPr lang="en-US" sz="3200" b="1" i="0" u="none" strike="noStrike">
              <a:solidFill>
                <a:srgbClr val="FF6392"/>
              </a:solidFill>
              <a:latin typeface="Lato"/>
              <a:ea typeface="Lato"/>
              <a:cs typeface="Lato"/>
            </a:rPr>
            <a:pPr algn="r"/>
            <a:t> ฿15,100 </a:t>
          </a:fld>
          <a:endParaRPr lang="en-US" sz="4800" b="1">
            <a:solidFill>
              <a:srgbClr val="FF6392"/>
            </a:solidFill>
          </a:endParaRPr>
        </a:p>
      </xdr:txBody>
    </xdr:sp>
    <xdr:clientData/>
  </xdr:twoCellAnchor>
  <xdr:twoCellAnchor>
    <xdr:from>
      <xdr:col>11</xdr:col>
      <xdr:colOff>489855</xdr:colOff>
      <xdr:row>14</xdr:row>
      <xdr:rowOff>54428</xdr:rowOff>
    </xdr:from>
    <xdr:to>
      <xdr:col>15</xdr:col>
      <xdr:colOff>163285</xdr:colOff>
      <xdr:row>16</xdr:row>
      <xdr:rowOff>149678</xdr:rowOff>
    </xdr:to>
    <xdr:sp macro="" textlink="'Pivot Tables'!AU5">
      <xdr:nvSpPr>
        <xdr:cNvPr id="90" name="TextBox 89">
          <a:extLst>
            <a:ext uri="{FF2B5EF4-FFF2-40B4-BE49-F238E27FC236}">
              <a16:creationId xmlns:a16="http://schemas.microsoft.com/office/drawing/2014/main" id="{54AB7ED5-4BC1-E36D-F8A7-59580998EFBE}"/>
            </a:ext>
          </a:extLst>
        </xdr:cNvPr>
        <xdr:cNvSpPr txBox="1"/>
      </xdr:nvSpPr>
      <xdr:spPr>
        <a:xfrm>
          <a:off x="7973784" y="2911928"/>
          <a:ext cx="2394858"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1D88D3-A200-421D-9FB4-D013ED4DDC3B}" type="TxLink">
            <a:rPr lang="en-US" sz="3200" b="1" i="0" u="none" strike="noStrike">
              <a:solidFill>
                <a:srgbClr val="00BBF9"/>
              </a:solidFill>
              <a:latin typeface="Lato"/>
              <a:ea typeface="Lato"/>
              <a:cs typeface="Lato"/>
            </a:rPr>
            <a:pPr algn="ctr"/>
            <a:t> ฿14,850 </a:t>
          </a:fld>
          <a:endParaRPr lang="en-US" sz="4800" b="1">
            <a:solidFill>
              <a:srgbClr val="00BBF9"/>
            </a:solidFill>
          </a:endParaRPr>
        </a:p>
      </xdr:txBody>
    </xdr:sp>
    <xdr:clientData/>
  </xdr:twoCellAnchor>
  <xdr:twoCellAnchor editAs="absolute">
    <xdr:from>
      <xdr:col>9</xdr:col>
      <xdr:colOff>482124</xdr:colOff>
      <xdr:row>10</xdr:row>
      <xdr:rowOff>13608</xdr:rowOff>
    </xdr:from>
    <xdr:to>
      <xdr:col>13</xdr:col>
      <xdr:colOff>54429</xdr:colOff>
      <xdr:row>17</xdr:row>
      <xdr:rowOff>134111</xdr:rowOff>
    </xdr:to>
    <xdr:graphicFrame macro="">
      <xdr:nvGraphicFramePr>
        <xdr:cNvPr id="91" name="Chart 90">
          <a:extLst>
            <a:ext uri="{FF2B5EF4-FFF2-40B4-BE49-F238E27FC236}">
              <a16:creationId xmlns:a16="http://schemas.microsoft.com/office/drawing/2014/main" id="{CBB376BE-0F05-4375-AB9D-892869D8D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592103</xdr:colOff>
      <xdr:row>10</xdr:row>
      <xdr:rowOff>96783</xdr:rowOff>
    </xdr:from>
    <xdr:to>
      <xdr:col>19</xdr:col>
      <xdr:colOff>40821</xdr:colOff>
      <xdr:row>17</xdr:row>
      <xdr:rowOff>163287</xdr:rowOff>
    </xdr:to>
    <xdr:graphicFrame macro="">
      <xdr:nvGraphicFramePr>
        <xdr:cNvPr id="96" name="Chart 95">
          <a:extLst>
            <a:ext uri="{FF2B5EF4-FFF2-40B4-BE49-F238E27FC236}">
              <a16:creationId xmlns:a16="http://schemas.microsoft.com/office/drawing/2014/main" id="{178FDF4E-9E32-4FBE-8DCC-727AD32F2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480325</xdr:colOff>
      <xdr:row>12</xdr:row>
      <xdr:rowOff>100732</xdr:rowOff>
    </xdr:from>
    <xdr:to>
      <xdr:col>12</xdr:col>
      <xdr:colOff>27213</xdr:colOff>
      <xdr:row>15</xdr:row>
      <xdr:rowOff>9548</xdr:rowOff>
    </xdr:to>
    <xdr:sp macro="" textlink="'Pivot Tables'!BB8">
      <xdr:nvSpPr>
        <xdr:cNvPr id="97" name="TextBox 96">
          <a:extLst>
            <a:ext uri="{FF2B5EF4-FFF2-40B4-BE49-F238E27FC236}">
              <a16:creationId xmlns:a16="http://schemas.microsoft.com/office/drawing/2014/main" id="{929E4B4B-4EF8-CC07-9F60-B7271268F616}"/>
            </a:ext>
          </a:extLst>
        </xdr:cNvPr>
        <xdr:cNvSpPr txBox="1"/>
      </xdr:nvSpPr>
      <xdr:spPr>
        <a:xfrm>
          <a:off x="7283896" y="2550018"/>
          <a:ext cx="907603" cy="521137"/>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13BF87-5B9D-4898-BA18-F535DF32CA1D}" type="TxLink">
            <a:rPr lang="en-US" sz="2800" b="1" i="0" u="none" strike="noStrike">
              <a:solidFill>
                <a:srgbClr val="000000"/>
              </a:solidFill>
              <a:latin typeface="Lato"/>
              <a:ea typeface="Lato"/>
              <a:cs typeface="Lato"/>
            </a:rPr>
            <a:pPr algn="ctr"/>
            <a:t>50%</a:t>
          </a:fld>
          <a:endParaRPr lang="en-US" sz="48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16</xdr:col>
      <xdr:colOff>589184</xdr:colOff>
      <xdr:row>12</xdr:row>
      <xdr:rowOff>168769</xdr:rowOff>
    </xdr:from>
    <xdr:to>
      <xdr:col>18</xdr:col>
      <xdr:colOff>108857</xdr:colOff>
      <xdr:row>15</xdr:row>
      <xdr:rowOff>77585</xdr:rowOff>
    </xdr:to>
    <xdr:sp macro="" textlink="'Pivot Tables'!AV9">
      <xdr:nvSpPr>
        <xdr:cNvPr id="98" name="TextBox 97">
          <a:extLst>
            <a:ext uri="{FF2B5EF4-FFF2-40B4-BE49-F238E27FC236}">
              <a16:creationId xmlns:a16="http://schemas.microsoft.com/office/drawing/2014/main" id="{0F3E31C0-77BC-6B53-C545-C557FD18A3B4}"/>
            </a:ext>
          </a:extLst>
        </xdr:cNvPr>
        <xdr:cNvSpPr txBox="1"/>
      </xdr:nvSpPr>
      <xdr:spPr>
        <a:xfrm>
          <a:off x="11474898" y="2618055"/>
          <a:ext cx="880388" cy="521137"/>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5C72B2-4544-4853-93C3-AFD55763423F}" type="TxLink">
            <a:rPr lang="en-US" sz="2800" b="1" i="0" u="none" strike="noStrike">
              <a:solidFill>
                <a:srgbClr val="000000"/>
              </a:solidFill>
              <a:latin typeface="Calibri"/>
              <a:ea typeface="Lato" panose="020F0502020204030203" pitchFamily="34" charset="0"/>
              <a:cs typeface="Calibri"/>
            </a:rPr>
            <a:pPr algn="ctr"/>
            <a:t>50%</a:t>
          </a:fld>
          <a:endParaRPr lang="en-US" sz="48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4</xdr:col>
      <xdr:colOff>190498</xdr:colOff>
      <xdr:row>18</xdr:row>
      <xdr:rowOff>136072</xdr:rowOff>
    </xdr:from>
    <xdr:to>
      <xdr:col>9</xdr:col>
      <xdr:colOff>81642</xdr:colOff>
      <xdr:row>20</xdr:row>
      <xdr:rowOff>163286</xdr:rowOff>
    </xdr:to>
    <xdr:sp macro="" textlink="">
      <xdr:nvSpPr>
        <xdr:cNvPr id="99" name="TextBox 98">
          <a:extLst>
            <a:ext uri="{FF2B5EF4-FFF2-40B4-BE49-F238E27FC236}">
              <a16:creationId xmlns:a16="http://schemas.microsoft.com/office/drawing/2014/main" id="{D1E42A82-6532-9266-F163-48BC9F2D1F57}"/>
            </a:ext>
          </a:extLst>
        </xdr:cNvPr>
        <xdr:cNvSpPr txBox="1"/>
      </xdr:nvSpPr>
      <xdr:spPr>
        <a:xfrm>
          <a:off x="2911927" y="3810001"/>
          <a:ext cx="3292929"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u="none" strike="noStrike">
              <a:solidFill>
                <a:schemeClr val="bg1">
                  <a:lumMod val="65000"/>
                </a:schemeClr>
              </a:solidFill>
              <a:latin typeface="Lato"/>
              <a:ea typeface="Lato"/>
              <a:cs typeface="Lato"/>
            </a:rPr>
            <a:t>Expenses by Month</a:t>
          </a:r>
        </a:p>
      </xdr:txBody>
    </xdr:sp>
    <xdr:clientData/>
  </xdr:twoCellAnchor>
  <xdr:twoCellAnchor>
    <xdr:from>
      <xdr:col>4</xdr:col>
      <xdr:colOff>141946</xdr:colOff>
      <xdr:row>19</xdr:row>
      <xdr:rowOff>147940</xdr:rowOff>
    </xdr:from>
    <xdr:to>
      <xdr:col>12</xdr:col>
      <xdr:colOff>381001</xdr:colOff>
      <xdr:row>30</xdr:row>
      <xdr:rowOff>27215</xdr:rowOff>
    </xdr:to>
    <xdr:graphicFrame macro="">
      <xdr:nvGraphicFramePr>
        <xdr:cNvPr id="100" name="Chart 99">
          <a:extLst>
            <a:ext uri="{FF2B5EF4-FFF2-40B4-BE49-F238E27FC236}">
              <a16:creationId xmlns:a16="http://schemas.microsoft.com/office/drawing/2014/main" id="{4DC3C415-4BD2-47D7-8AF4-64E8C7828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27214</xdr:colOff>
      <xdr:row>33</xdr:row>
      <xdr:rowOff>27214</xdr:rowOff>
    </xdr:from>
    <xdr:to>
      <xdr:col>21</xdr:col>
      <xdr:colOff>326571</xdr:colOff>
      <xdr:row>43</xdr:row>
      <xdr:rowOff>25385</xdr:rowOff>
    </xdr:to>
    <xdr:graphicFrame macro="">
      <xdr:nvGraphicFramePr>
        <xdr:cNvPr id="101" name="Chart 100">
          <a:extLst>
            <a:ext uri="{FF2B5EF4-FFF2-40B4-BE49-F238E27FC236}">
              <a16:creationId xmlns:a16="http://schemas.microsoft.com/office/drawing/2014/main" id="{394985C0-2585-4BE2-8D88-F862065DF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149677</xdr:colOff>
      <xdr:row>31</xdr:row>
      <xdr:rowOff>122466</xdr:rowOff>
    </xdr:from>
    <xdr:to>
      <xdr:col>16</xdr:col>
      <xdr:colOff>217715</xdr:colOff>
      <xdr:row>33</xdr:row>
      <xdr:rowOff>40821</xdr:rowOff>
    </xdr:to>
    <xdr:sp macro="" textlink="">
      <xdr:nvSpPr>
        <xdr:cNvPr id="102" name="TextBox 101">
          <a:extLst>
            <a:ext uri="{FF2B5EF4-FFF2-40B4-BE49-F238E27FC236}">
              <a16:creationId xmlns:a16="http://schemas.microsoft.com/office/drawing/2014/main" id="{781E48DC-2783-6CDE-F3CA-FE377C417A6F}"/>
            </a:ext>
          </a:extLst>
        </xdr:cNvPr>
        <xdr:cNvSpPr txBox="1"/>
      </xdr:nvSpPr>
      <xdr:spPr>
        <a:xfrm>
          <a:off x="8994320" y="6449787"/>
          <a:ext cx="2109109" cy="326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u="none" strike="noStrike">
              <a:solidFill>
                <a:schemeClr val="bg1">
                  <a:lumMod val="65000"/>
                </a:schemeClr>
              </a:solidFill>
              <a:latin typeface="Lato"/>
              <a:ea typeface="Lato"/>
              <a:cs typeface="Lato"/>
            </a:rPr>
            <a:t>Trip by Month</a:t>
          </a:r>
        </a:p>
      </xdr:txBody>
    </xdr:sp>
    <xdr:clientData/>
  </xdr:twoCellAnchor>
  <xdr:twoCellAnchor>
    <xdr:from>
      <xdr:col>3</xdr:col>
      <xdr:colOff>620125</xdr:colOff>
      <xdr:row>31</xdr:row>
      <xdr:rowOff>56676</xdr:rowOff>
    </xdr:from>
    <xdr:to>
      <xdr:col>12</xdr:col>
      <xdr:colOff>449035</xdr:colOff>
      <xdr:row>43</xdr:row>
      <xdr:rowOff>13598</xdr:rowOff>
    </xdr:to>
    <xdr:grpSp>
      <xdr:nvGrpSpPr>
        <xdr:cNvPr id="109" name="Group 108">
          <a:extLst>
            <a:ext uri="{FF2B5EF4-FFF2-40B4-BE49-F238E27FC236}">
              <a16:creationId xmlns:a16="http://schemas.microsoft.com/office/drawing/2014/main" id="{301A286D-AAA8-9439-3E36-479FDD0C827E}"/>
            </a:ext>
          </a:extLst>
        </xdr:cNvPr>
        <xdr:cNvGrpSpPr/>
      </xdr:nvGrpSpPr>
      <xdr:grpSpPr>
        <a:xfrm>
          <a:off x="2688411" y="6243390"/>
          <a:ext cx="6033767" cy="2351779"/>
          <a:chOff x="2661196" y="6383997"/>
          <a:chExt cx="5775233" cy="2406208"/>
        </a:xfrm>
      </xdr:grpSpPr>
      <xdr:sp macro="" textlink="">
        <xdr:nvSpPr>
          <xdr:cNvPr id="38" name="Rectangle: Rounded Corners 37">
            <a:extLst>
              <a:ext uri="{FF2B5EF4-FFF2-40B4-BE49-F238E27FC236}">
                <a16:creationId xmlns:a16="http://schemas.microsoft.com/office/drawing/2014/main" id="{5122E3A2-E8A0-D841-230D-6A0F689E2F6F}"/>
              </a:ext>
            </a:extLst>
          </xdr:cNvPr>
          <xdr:cNvSpPr/>
        </xdr:nvSpPr>
        <xdr:spPr>
          <a:xfrm>
            <a:off x="2661196" y="6383997"/>
            <a:ext cx="1815554" cy="2406208"/>
          </a:xfrm>
          <a:prstGeom prst="roundRect">
            <a:avLst>
              <a:gd name="adj" fmla="val 22357"/>
            </a:avLst>
          </a:prstGeom>
          <a:solidFill>
            <a:schemeClr val="bg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7" name="Rectangle: Rounded Corners 106">
            <a:extLst>
              <a:ext uri="{FF2B5EF4-FFF2-40B4-BE49-F238E27FC236}">
                <a16:creationId xmlns:a16="http://schemas.microsoft.com/office/drawing/2014/main" id="{73796B8B-BAD9-1555-2FEA-F7B8F9759946}"/>
              </a:ext>
            </a:extLst>
          </xdr:cNvPr>
          <xdr:cNvSpPr/>
        </xdr:nvSpPr>
        <xdr:spPr>
          <a:xfrm>
            <a:off x="4641036" y="6383997"/>
            <a:ext cx="1815554" cy="2406208"/>
          </a:xfrm>
          <a:prstGeom prst="roundRect">
            <a:avLst>
              <a:gd name="adj" fmla="val 24606"/>
            </a:avLst>
          </a:prstGeom>
          <a:solidFill>
            <a:schemeClr val="bg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8" name="Rectangle: Rounded Corners 107">
            <a:extLst>
              <a:ext uri="{FF2B5EF4-FFF2-40B4-BE49-F238E27FC236}">
                <a16:creationId xmlns:a16="http://schemas.microsoft.com/office/drawing/2014/main" id="{3514F05F-F0FF-DA44-2D61-C0B5FBBF4D88}"/>
              </a:ext>
            </a:extLst>
          </xdr:cNvPr>
          <xdr:cNvSpPr/>
        </xdr:nvSpPr>
        <xdr:spPr>
          <a:xfrm>
            <a:off x="6620875" y="6383997"/>
            <a:ext cx="1815554" cy="2406208"/>
          </a:xfrm>
          <a:prstGeom prst="roundRect">
            <a:avLst>
              <a:gd name="adj" fmla="val 23856"/>
            </a:avLst>
          </a:prstGeom>
          <a:solidFill>
            <a:schemeClr val="bg1"/>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10</xdr:col>
      <xdr:colOff>27215</xdr:colOff>
      <xdr:row>31</xdr:row>
      <xdr:rowOff>136073</xdr:rowOff>
    </xdr:from>
    <xdr:to>
      <xdr:col>12</xdr:col>
      <xdr:colOff>312964</xdr:colOff>
      <xdr:row>37</xdr:row>
      <xdr:rowOff>27215</xdr:rowOff>
    </xdr:to>
    <xdr:pic>
      <xdr:nvPicPr>
        <xdr:cNvPr id="114" name="Picture 113">
          <a:extLst>
            <a:ext uri="{FF2B5EF4-FFF2-40B4-BE49-F238E27FC236}">
              <a16:creationId xmlns:a16="http://schemas.microsoft.com/office/drawing/2014/main" id="{D6D01130-2C21-7DE3-283B-B3331E0142BE}"/>
            </a:ext>
          </a:extLst>
        </xdr:cNvPr>
        <xdr:cNvPicPr>
          <a:picLocks noChangeAspect="1"/>
        </xdr:cNvPicPr>
      </xdr:nvPicPr>
      <xdr:blipFill>
        <a:blip xmlns:r="http://schemas.openxmlformats.org/officeDocument/2006/relationships" r:embed="rId18"/>
        <a:stretch>
          <a:fillRect/>
        </a:stretch>
      </xdr:blipFill>
      <xdr:spPr>
        <a:xfrm>
          <a:off x="6830786" y="6463394"/>
          <a:ext cx="1646464" cy="1115785"/>
        </a:xfrm>
        <a:prstGeom prst="round2SameRect">
          <a:avLst>
            <a:gd name="adj1" fmla="val 28572"/>
            <a:gd name="adj2" fmla="val 0"/>
          </a:avLst>
        </a:prstGeom>
        <a:solidFill>
          <a:srgbClr val="B2F7EF"/>
        </a:solidFill>
      </xdr:spPr>
    </xdr:pic>
    <xdr:clientData/>
  </xdr:twoCellAnchor>
  <xdr:twoCellAnchor>
    <xdr:from>
      <xdr:col>6</xdr:col>
      <xdr:colOff>666749</xdr:colOff>
      <xdr:row>31</xdr:row>
      <xdr:rowOff>108859</xdr:rowOff>
    </xdr:from>
    <xdr:to>
      <xdr:col>9</xdr:col>
      <xdr:colOff>380999</xdr:colOff>
      <xdr:row>37</xdr:row>
      <xdr:rowOff>27215</xdr:rowOff>
    </xdr:to>
    <xdr:grpSp>
      <xdr:nvGrpSpPr>
        <xdr:cNvPr id="117" name="Group 116">
          <a:extLst>
            <a:ext uri="{FF2B5EF4-FFF2-40B4-BE49-F238E27FC236}">
              <a16:creationId xmlns:a16="http://schemas.microsoft.com/office/drawing/2014/main" id="{3AEF0324-2DCC-ED1B-A3B8-4530509222A2}"/>
            </a:ext>
          </a:extLst>
        </xdr:cNvPr>
        <xdr:cNvGrpSpPr/>
      </xdr:nvGrpSpPr>
      <xdr:grpSpPr>
        <a:xfrm>
          <a:off x="4803320" y="6295573"/>
          <a:ext cx="1782536" cy="1115785"/>
          <a:chOff x="4776106" y="6204859"/>
          <a:chExt cx="1755321" cy="1142998"/>
        </a:xfrm>
      </xdr:grpSpPr>
      <xdr:sp macro="" textlink="">
        <xdr:nvSpPr>
          <xdr:cNvPr id="116" name="Rectangle: Rounded Corners 115">
            <a:extLst>
              <a:ext uri="{FF2B5EF4-FFF2-40B4-BE49-F238E27FC236}">
                <a16:creationId xmlns:a16="http://schemas.microsoft.com/office/drawing/2014/main" id="{36A9389B-E940-924E-EB81-A2DF457C79C6}"/>
              </a:ext>
            </a:extLst>
          </xdr:cNvPr>
          <xdr:cNvSpPr/>
        </xdr:nvSpPr>
        <xdr:spPr>
          <a:xfrm>
            <a:off x="4776106" y="6204859"/>
            <a:ext cx="1755321" cy="1142998"/>
          </a:xfrm>
          <a:prstGeom prst="roundRect">
            <a:avLst>
              <a:gd name="adj" fmla="val 35429"/>
            </a:avLst>
          </a:prstGeom>
          <a:solidFill>
            <a:srgbClr val="B2F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15" name="Picture 114">
            <a:extLst>
              <a:ext uri="{FF2B5EF4-FFF2-40B4-BE49-F238E27FC236}">
                <a16:creationId xmlns:a16="http://schemas.microsoft.com/office/drawing/2014/main" id="{3142D45C-7C28-4531-8DE0-0FD0525CFEB0}"/>
              </a:ext>
            </a:extLst>
          </xdr:cNvPr>
          <xdr:cNvPicPr>
            <a:picLocks noChangeAspect="1"/>
          </xdr:cNvPicPr>
        </xdr:nvPicPr>
        <xdr:blipFill>
          <a:blip xmlns:r="http://schemas.openxmlformats.org/officeDocument/2006/relationships" r:embed="rId19"/>
          <a:stretch>
            <a:fillRect/>
          </a:stretch>
        </xdr:blipFill>
        <xdr:spPr>
          <a:xfrm>
            <a:off x="4966606" y="6286500"/>
            <a:ext cx="1020537" cy="1020535"/>
          </a:xfrm>
          <a:prstGeom prst="roundRect">
            <a:avLst/>
          </a:prstGeom>
        </xdr:spPr>
      </xdr:pic>
    </xdr:grpSp>
    <xdr:clientData/>
  </xdr:twoCellAnchor>
  <xdr:twoCellAnchor>
    <xdr:from>
      <xdr:col>3</xdr:col>
      <xdr:colOff>669472</xdr:colOff>
      <xdr:row>31</xdr:row>
      <xdr:rowOff>125188</xdr:rowOff>
    </xdr:from>
    <xdr:to>
      <xdr:col>6</xdr:col>
      <xdr:colOff>367394</xdr:colOff>
      <xdr:row>37</xdr:row>
      <xdr:rowOff>43545</xdr:rowOff>
    </xdr:to>
    <xdr:grpSp>
      <xdr:nvGrpSpPr>
        <xdr:cNvPr id="122" name="Group 121">
          <a:extLst>
            <a:ext uri="{FF2B5EF4-FFF2-40B4-BE49-F238E27FC236}">
              <a16:creationId xmlns:a16="http://schemas.microsoft.com/office/drawing/2014/main" id="{61495CC2-F069-95F4-AA8C-49452CF3F5B7}"/>
            </a:ext>
          </a:extLst>
        </xdr:cNvPr>
        <xdr:cNvGrpSpPr/>
      </xdr:nvGrpSpPr>
      <xdr:grpSpPr>
        <a:xfrm>
          <a:off x="2737758" y="6311902"/>
          <a:ext cx="1766207" cy="1115786"/>
          <a:chOff x="2710543" y="6466116"/>
          <a:chExt cx="1738994" cy="1143000"/>
        </a:xfrm>
      </xdr:grpSpPr>
      <xdr:sp macro="" textlink="">
        <xdr:nvSpPr>
          <xdr:cNvPr id="118" name="Rectangle: Rounded Corners 117">
            <a:extLst>
              <a:ext uri="{FF2B5EF4-FFF2-40B4-BE49-F238E27FC236}">
                <a16:creationId xmlns:a16="http://schemas.microsoft.com/office/drawing/2014/main" id="{43A3F272-FEB5-4949-98DE-86FFC437735B}"/>
              </a:ext>
            </a:extLst>
          </xdr:cNvPr>
          <xdr:cNvSpPr/>
        </xdr:nvSpPr>
        <xdr:spPr>
          <a:xfrm>
            <a:off x="2710543" y="6466116"/>
            <a:ext cx="1738994" cy="1143000"/>
          </a:xfrm>
          <a:prstGeom prst="roundRect">
            <a:avLst>
              <a:gd name="adj" fmla="val 35429"/>
            </a:avLst>
          </a:prstGeom>
          <a:solidFill>
            <a:srgbClr val="B2F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1" name="Picture 120">
            <a:extLst>
              <a:ext uri="{FF2B5EF4-FFF2-40B4-BE49-F238E27FC236}">
                <a16:creationId xmlns:a16="http://schemas.microsoft.com/office/drawing/2014/main" id="{8FD8BE5A-B61B-463C-C298-E1180759BB5B}"/>
              </a:ext>
            </a:extLst>
          </xdr:cNvPr>
          <xdr:cNvPicPr>
            <a:picLocks noChangeAspect="1"/>
          </xdr:cNvPicPr>
        </xdr:nvPicPr>
        <xdr:blipFill>
          <a:blip xmlns:r="http://schemas.openxmlformats.org/officeDocument/2006/relationships" r:embed="rId20"/>
          <a:stretch>
            <a:fillRect/>
          </a:stretch>
        </xdr:blipFill>
        <xdr:spPr>
          <a:xfrm>
            <a:off x="3034392" y="6531429"/>
            <a:ext cx="993321" cy="993321"/>
          </a:xfrm>
          <a:prstGeom prst="rect">
            <a:avLst/>
          </a:prstGeom>
          <a:solidFill>
            <a:srgbClr val="B2F7EF"/>
          </a:solidFill>
        </xdr:spPr>
      </xdr:pic>
    </xdr:grpSp>
    <xdr:clientData/>
  </xdr:twoCellAnchor>
  <xdr:twoCellAnchor>
    <xdr:from>
      <xdr:col>3</xdr:col>
      <xdr:colOff>643612</xdr:colOff>
      <xdr:row>37</xdr:row>
      <xdr:rowOff>34019</xdr:rowOff>
    </xdr:from>
    <xdr:to>
      <xdr:col>6</xdr:col>
      <xdr:colOff>244928</xdr:colOff>
      <xdr:row>38</xdr:row>
      <xdr:rowOff>156483</xdr:rowOff>
    </xdr:to>
    <xdr:sp macro="" textlink="">
      <xdr:nvSpPr>
        <xdr:cNvPr id="23" name="TextBox 22">
          <a:extLst>
            <a:ext uri="{FF2B5EF4-FFF2-40B4-BE49-F238E27FC236}">
              <a16:creationId xmlns:a16="http://schemas.microsoft.com/office/drawing/2014/main" id="{3266654E-7B9B-759F-56BE-21FC80472DD1}"/>
            </a:ext>
          </a:extLst>
        </xdr:cNvPr>
        <xdr:cNvSpPr txBox="1"/>
      </xdr:nvSpPr>
      <xdr:spPr>
        <a:xfrm>
          <a:off x="2684683" y="7585983"/>
          <a:ext cx="1642388" cy="326571"/>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1"/>
              </a:solidFill>
              <a:latin typeface="Lato" panose="020F0502020204030203" pitchFamily="34" charset="0"/>
              <a:ea typeface="Lato" panose="020F0502020204030203" pitchFamily="34" charset="0"/>
              <a:cs typeface="Lato" panose="020F0502020204030203" pitchFamily="34" charset="0"/>
            </a:rPr>
            <a:t>Total Distance</a:t>
          </a:r>
        </a:p>
      </xdr:txBody>
    </xdr:sp>
    <xdr:clientData/>
  </xdr:twoCellAnchor>
  <xdr:twoCellAnchor>
    <xdr:from>
      <xdr:col>7</xdr:col>
      <xdr:colOff>4076</xdr:colOff>
      <xdr:row>37</xdr:row>
      <xdr:rowOff>34019</xdr:rowOff>
    </xdr:from>
    <xdr:to>
      <xdr:col>9</xdr:col>
      <xdr:colOff>285750</xdr:colOff>
      <xdr:row>38</xdr:row>
      <xdr:rowOff>156483</xdr:rowOff>
    </xdr:to>
    <xdr:sp macro="" textlink="">
      <xdr:nvSpPr>
        <xdr:cNvPr id="123" name="TextBox 122">
          <a:extLst>
            <a:ext uri="{FF2B5EF4-FFF2-40B4-BE49-F238E27FC236}">
              <a16:creationId xmlns:a16="http://schemas.microsoft.com/office/drawing/2014/main" id="{88210219-29AB-345F-C44A-D8A3C5EE502D}"/>
            </a:ext>
          </a:extLst>
        </xdr:cNvPr>
        <xdr:cNvSpPr txBox="1"/>
      </xdr:nvSpPr>
      <xdr:spPr>
        <a:xfrm>
          <a:off x="4766576" y="7585983"/>
          <a:ext cx="1642388" cy="326571"/>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1"/>
              </a:solidFill>
              <a:latin typeface="Lato" panose="020F0502020204030203" pitchFamily="34" charset="0"/>
              <a:ea typeface="Lato" panose="020F0502020204030203" pitchFamily="34" charset="0"/>
              <a:cs typeface="Lato" panose="020F0502020204030203" pitchFamily="34" charset="0"/>
            </a:rPr>
            <a:t>Return</a:t>
          </a:r>
        </a:p>
      </xdr:txBody>
    </xdr:sp>
    <xdr:clientData/>
  </xdr:twoCellAnchor>
  <xdr:twoCellAnchor>
    <xdr:from>
      <xdr:col>10</xdr:col>
      <xdr:colOff>44898</xdr:colOff>
      <xdr:row>37</xdr:row>
      <xdr:rowOff>34019</xdr:rowOff>
    </xdr:from>
    <xdr:to>
      <xdr:col>12</xdr:col>
      <xdr:colOff>326571</xdr:colOff>
      <xdr:row>38</xdr:row>
      <xdr:rowOff>142876</xdr:rowOff>
    </xdr:to>
    <xdr:sp macro="" textlink="">
      <xdr:nvSpPr>
        <xdr:cNvPr id="124" name="TextBox 123">
          <a:extLst>
            <a:ext uri="{FF2B5EF4-FFF2-40B4-BE49-F238E27FC236}">
              <a16:creationId xmlns:a16="http://schemas.microsoft.com/office/drawing/2014/main" id="{C5E16396-C697-2F64-C4C7-B5BE80616974}"/>
            </a:ext>
          </a:extLst>
        </xdr:cNvPr>
        <xdr:cNvSpPr txBox="1"/>
      </xdr:nvSpPr>
      <xdr:spPr>
        <a:xfrm>
          <a:off x="6848469" y="7585983"/>
          <a:ext cx="1642388" cy="312964"/>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1"/>
              </a:solidFill>
              <a:latin typeface="Lato" panose="020F0502020204030203" pitchFamily="34" charset="0"/>
              <a:ea typeface="Lato" panose="020F0502020204030203" pitchFamily="34" charset="0"/>
              <a:cs typeface="Lato" panose="020F0502020204030203" pitchFamily="34" charset="0"/>
            </a:rPr>
            <a:t>One-Way</a:t>
          </a:r>
        </a:p>
      </xdr:txBody>
    </xdr:sp>
    <xdr:clientData/>
  </xdr:twoCellAnchor>
  <xdr:twoCellAnchor>
    <xdr:from>
      <xdr:col>3</xdr:col>
      <xdr:colOff>480328</xdr:colOff>
      <xdr:row>39</xdr:row>
      <xdr:rowOff>68037</xdr:rowOff>
    </xdr:from>
    <xdr:to>
      <xdr:col>6</xdr:col>
      <xdr:colOff>81644</xdr:colOff>
      <xdr:row>41</xdr:row>
      <xdr:rowOff>136073</xdr:rowOff>
    </xdr:to>
    <xdr:sp macro="" textlink="'Pivot Tables'!BZ5">
      <xdr:nvSpPr>
        <xdr:cNvPr id="125" name="TextBox 124">
          <a:extLst>
            <a:ext uri="{FF2B5EF4-FFF2-40B4-BE49-F238E27FC236}">
              <a16:creationId xmlns:a16="http://schemas.microsoft.com/office/drawing/2014/main" id="{4A33AE2D-9BD9-6195-3B70-771F5C64B19D}"/>
            </a:ext>
          </a:extLst>
        </xdr:cNvPr>
        <xdr:cNvSpPr txBox="1"/>
      </xdr:nvSpPr>
      <xdr:spPr>
        <a:xfrm>
          <a:off x="2521399" y="8028216"/>
          <a:ext cx="1642388" cy="476250"/>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F68481-3762-48BF-9E0E-E249AB31AF0E}" type="TxLink">
            <a:rPr lang="en-US" sz="3600" b="1" i="0" u="none" strike="noStrike">
              <a:solidFill>
                <a:srgbClr val="000000"/>
              </a:solidFill>
              <a:latin typeface="Lato"/>
              <a:ea typeface="Lato"/>
              <a:cs typeface="Lato"/>
            </a:rPr>
            <a:pPr algn="ctr"/>
            <a:t>868</a:t>
          </a:fld>
          <a:endParaRPr lang="en-US" sz="4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6</xdr:col>
      <xdr:colOff>507542</xdr:colOff>
      <xdr:row>39</xdr:row>
      <xdr:rowOff>68037</xdr:rowOff>
    </xdr:from>
    <xdr:to>
      <xdr:col>9</xdr:col>
      <xdr:colOff>108859</xdr:colOff>
      <xdr:row>41</xdr:row>
      <xdr:rowOff>136073</xdr:rowOff>
    </xdr:to>
    <xdr:sp macro="" textlink="'Pivot Tables'!CC6">
      <xdr:nvSpPr>
        <xdr:cNvPr id="126" name="TextBox 125">
          <a:extLst>
            <a:ext uri="{FF2B5EF4-FFF2-40B4-BE49-F238E27FC236}">
              <a16:creationId xmlns:a16="http://schemas.microsoft.com/office/drawing/2014/main" id="{5CB7EA87-E976-98F5-87BD-7615C7D0668B}"/>
            </a:ext>
          </a:extLst>
        </xdr:cNvPr>
        <xdr:cNvSpPr txBox="1"/>
      </xdr:nvSpPr>
      <xdr:spPr>
        <a:xfrm>
          <a:off x="4589685" y="8028216"/>
          <a:ext cx="1642388" cy="476250"/>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B8396-B00A-49E8-8BFC-E01E3D113ABE}" type="TxLink">
            <a:rPr lang="en-US" sz="3600" b="1" i="0" u="none" strike="noStrike">
              <a:solidFill>
                <a:srgbClr val="000000"/>
              </a:solidFill>
              <a:latin typeface="Lato"/>
              <a:ea typeface="Lato"/>
              <a:cs typeface="Lato"/>
            </a:rPr>
            <a:pPr algn="ctr"/>
            <a:t>8</a:t>
          </a:fld>
          <a:endParaRPr lang="en-US" sz="4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9</xdr:col>
      <xdr:colOff>534756</xdr:colOff>
      <xdr:row>39</xdr:row>
      <xdr:rowOff>68037</xdr:rowOff>
    </xdr:from>
    <xdr:to>
      <xdr:col>12</xdr:col>
      <xdr:colOff>136072</xdr:colOff>
      <xdr:row>41</xdr:row>
      <xdr:rowOff>136073</xdr:rowOff>
    </xdr:to>
    <xdr:sp macro="" textlink="'Pivot Tables'!CC5">
      <xdr:nvSpPr>
        <xdr:cNvPr id="127" name="TextBox 126">
          <a:extLst>
            <a:ext uri="{FF2B5EF4-FFF2-40B4-BE49-F238E27FC236}">
              <a16:creationId xmlns:a16="http://schemas.microsoft.com/office/drawing/2014/main" id="{8E6492DF-DF22-9979-5996-260CAD561D82}"/>
            </a:ext>
          </a:extLst>
        </xdr:cNvPr>
        <xdr:cNvSpPr txBox="1"/>
      </xdr:nvSpPr>
      <xdr:spPr>
        <a:xfrm>
          <a:off x="6657970" y="8028216"/>
          <a:ext cx="1642388" cy="476250"/>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9A26D0C-D669-42F4-85CB-42C12D061C0A}" type="TxLink">
            <a:rPr lang="en-US" sz="3600" b="1" i="0" u="none" strike="noStrike">
              <a:solidFill>
                <a:srgbClr val="000000"/>
              </a:solidFill>
              <a:latin typeface="Lato"/>
              <a:ea typeface="Lato"/>
              <a:cs typeface="Lato"/>
            </a:rPr>
            <a:pPr marL="0" indent="0" algn="ctr"/>
            <a:t>16</a:t>
          </a:fld>
          <a:endParaRPr lang="en-US" sz="3600" b="1" i="0" u="none" strike="noStrike">
            <a:solidFill>
              <a:srgbClr val="000000"/>
            </a:solidFill>
            <a:latin typeface="Lato"/>
            <a:ea typeface="Lato"/>
            <a:cs typeface="Lato"/>
          </a:endParaRPr>
        </a:p>
      </xdr:txBody>
    </xdr:sp>
    <xdr:clientData/>
  </xdr:twoCellAnchor>
  <xdr:twoCellAnchor>
    <xdr:from>
      <xdr:col>5</xdr:col>
      <xdr:colOff>194575</xdr:colOff>
      <xdr:row>40</xdr:row>
      <xdr:rowOff>34018</xdr:rowOff>
    </xdr:from>
    <xdr:to>
      <xdr:col>6</xdr:col>
      <xdr:colOff>299356</xdr:colOff>
      <xdr:row>41</xdr:row>
      <xdr:rowOff>176893</xdr:rowOff>
    </xdr:to>
    <xdr:sp macro="" textlink="">
      <xdr:nvSpPr>
        <xdr:cNvPr id="128" name="TextBox 127">
          <a:extLst>
            <a:ext uri="{FF2B5EF4-FFF2-40B4-BE49-F238E27FC236}">
              <a16:creationId xmlns:a16="http://schemas.microsoft.com/office/drawing/2014/main" id="{C8B9FF7B-1359-5A03-E704-78789F352E94}"/>
            </a:ext>
          </a:extLst>
        </xdr:cNvPr>
        <xdr:cNvSpPr txBox="1"/>
      </xdr:nvSpPr>
      <xdr:spPr>
        <a:xfrm>
          <a:off x="3596361" y="8198304"/>
          <a:ext cx="785138" cy="346982"/>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KM</a:t>
          </a:r>
        </a:p>
      </xdr:txBody>
    </xdr:sp>
    <xdr:clientData/>
  </xdr:twoCellAnchor>
  <xdr:twoCellAnchor>
    <xdr:from>
      <xdr:col>8</xdr:col>
      <xdr:colOff>4076</xdr:colOff>
      <xdr:row>40</xdr:row>
      <xdr:rowOff>34018</xdr:rowOff>
    </xdr:from>
    <xdr:to>
      <xdr:col>9</xdr:col>
      <xdr:colOff>108857</xdr:colOff>
      <xdr:row>41</xdr:row>
      <xdr:rowOff>176893</xdr:rowOff>
    </xdr:to>
    <xdr:sp macro="" textlink="">
      <xdr:nvSpPr>
        <xdr:cNvPr id="129" name="TextBox 128">
          <a:extLst>
            <a:ext uri="{FF2B5EF4-FFF2-40B4-BE49-F238E27FC236}">
              <a16:creationId xmlns:a16="http://schemas.microsoft.com/office/drawing/2014/main" id="{6B87021D-FCE1-30E8-43B8-A502BC86A919}"/>
            </a:ext>
          </a:extLst>
        </xdr:cNvPr>
        <xdr:cNvSpPr txBox="1"/>
      </xdr:nvSpPr>
      <xdr:spPr>
        <a:xfrm>
          <a:off x="5446933" y="8198304"/>
          <a:ext cx="785138" cy="346982"/>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Trips</a:t>
          </a:r>
        </a:p>
      </xdr:txBody>
    </xdr:sp>
    <xdr:clientData/>
  </xdr:twoCellAnchor>
  <xdr:twoCellAnchor>
    <xdr:from>
      <xdr:col>11</xdr:col>
      <xdr:colOff>167361</xdr:colOff>
      <xdr:row>40</xdr:row>
      <xdr:rowOff>61233</xdr:rowOff>
    </xdr:from>
    <xdr:to>
      <xdr:col>12</xdr:col>
      <xdr:colOff>272142</xdr:colOff>
      <xdr:row>42</xdr:row>
      <xdr:rowOff>1</xdr:rowOff>
    </xdr:to>
    <xdr:sp macro="" textlink="">
      <xdr:nvSpPr>
        <xdr:cNvPr id="131" name="TextBox 130">
          <a:extLst>
            <a:ext uri="{FF2B5EF4-FFF2-40B4-BE49-F238E27FC236}">
              <a16:creationId xmlns:a16="http://schemas.microsoft.com/office/drawing/2014/main" id="{BE101C63-BEE7-C480-6DC0-8A9CCAE8345F}"/>
            </a:ext>
          </a:extLst>
        </xdr:cNvPr>
        <xdr:cNvSpPr txBox="1"/>
      </xdr:nvSpPr>
      <xdr:spPr>
        <a:xfrm>
          <a:off x="7651290" y="8225519"/>
          <a:ext cx="785138" cy="346982"/>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Trips</a:t>
          </a:r>
        </a:p>
      </xdr:txBody>
    </xdr:sp>
    <xdr:clientData/>
  </xdr:twoCellAnchor>
  <xdr:twoCellAnchor>
    <xdr:from>
      <xdr:col>13</xdr:col>
      <xdr:colOff>453111</xdr:colOff>
      <xdr:row>18</xdr:row>
      <xdr:rowOff>142876</xdr:rowOff>
    </xdr:from>
    <xdr:to>
      <xdr:col>16</xdr:col>
      <xdr:colOff>54428</xdr:colOff>
      <xdr:row>20</xdr:row>
      <xdr:rowOff>61233</xdr:rowOff>
    </xdr:to>
    <xdr:sp macro="" textlink="">
      <xdr:nvSpPr>
        <xdr:cNvPr id="132" name="TextBox 131">
          <a:extLst>
            <a:ext uri="{FF2B5EF4-FFF2-40B4-BE49-F238E27FC236}">
              <a16:creationId xmlns:a16="http://schemas.microsoft.com/office/drawing/2014/main" id="{0E7EA8D3-9169-17F4-E1C6-D476E14B6763}"/>
            </a:ext>
          </a:extLst>
        </xdr:cNvPr>
        <xdr:cNvSpPr txBox="1"/>
      </xdr:nvSpPr>
      <xdr:spPr>
        <a:xfrm>
          <a:off x="9297754" y="3816805"/>
          <a:ext cx="1642388" cy="326571"/>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lumMod val="65000"/>
                </a:schemeClr>
              </a:solidFill>
              <a:latin typeface="Lato" panose="020F0502020204030203" pitchFamily="34" charset="0"/>
              <a:ea typeface="Lato" panose="020F0502020204030203" pitchFamily="34" charset="0"/>
              <a:cs typeface="Lato" panose="020F0502020204030203" pitchFamily="34" charset="0"/>
            </a:rPr>
            <a:t>Wage's</a:t>
          </a:r>
          <a:endParaRPr lang="en-US" sz="1600" b="1">
            <a:solidFill>
              <a:schemeClr val="bg1">
                <a:lumMod val="65000"/>
              </a:schemeClr>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18</xdr:col>
      <xdr:colOff>112933</xdr:colOff>
      <xdr:row>19</xdr:row>
      <xdr:rowOff>6806</xdr:rowOff>
    </xdr:from>
    <xdr:to>
      <xdr:col>20</xdr:col>
      <xdr:colOff>394607</xdr:colOff>
      <xdr:row>20</xdr:row>
      <xdr:rowOff>129270</xdr:rowOff>
    </xdr:to>
    <xdr:sp macro="" textlink="">
      <xdr:nvSpPr>
        <xdr:cNvPr id="133" name="TextBox 132">
          <a:extLst>
            <a:ext uri="{FF2B5EF4-FFF2-40B4-BE49-F238E27FC236}">
              <a16:creationId xmlns:a16="http://schemas.microsoft.com/office/drawing/2014/main" id="{A73FD305-83F2-E316-8AAF-67BD7A9D5EC1}"/>
            </a:ext>
          </a:extLst>
        </xdr:cNvPr>
        <xdr:cNvSpPr txBox="1"/>
      </xdr:nvSpPr>
      <xdr:spPr>
        <a:xfrm>
          <a:off x="12359362" y="3884842"/>
          <a:ext cx="1642388" cy="326571"/>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lumMod val="65000"/>
                </a:schemeClr>
              </a:solidFill>
              <a:latin typeface="Lato" panose="020F0502020204030203" pitchFamily="34" charset="0"/>
              <a:ea typeface="Lato" panose="020F0502020204030203" pitchFamily="34" charset="0"/>
              <a:cs typeface="Lato" panose="020F0502020204030203" pitchFamily="34" charset="0"/>
            </a:rPr>
            <a:t>Salary</a:t>
          </a:r>
        </a:p>
      </xdr:txBody>
    </xdr:sp>
    <xdr:clientData/>
  </xdr:twoCellAnchor>
  <xdr:twoCellAnchor>
    <xdr:from>
      <xdr:col>17</xdr:col>
      <xdr:colOff>149679</xdr:colOff>
      <xdr:row>18</xdr:row>
      <xdr:rowOff>163285</xdr:rowOff>
    </xdr:from>
    <xdr:to>
      <xdr:col>17</xdr:col>
      <xdr:colOff>149679</xdr:colOff>
      <xdr:row>29</xdr:row>
      <xdr:rowOff>112667</xdr:rowOff>
    </xdr:to>
    <xdr:cxnSp macro="">
      <xdr:nvCxnSpPr>
        <xdr:cNvPr id="135" name="Straight Connector 134">
          <a:extLst>
            <a:ext uri="{FF2B5EF4-FFF2-40B4-BE49-F238E27FC236}">
              <a16:creationId xmlns:a16="http://schemas.microsoft.com/office/drawing/2014/main" id="{9CDA50D2-4213-20B9-AB5F-3EF927E8C4B9}"/>
            </a:ext>
          </a:extLst>
        </xdr:cNvPr>
        <xdr:cNvCxnSpPr/>
      </xdr:nvCxnSpPr>
      <xdr:spPr>
        <a:xfrm>
          <a:off x="11715750" y="3837214"/>
          <a:ext cx="0" cy="2194560"/>
        </a:xfrm>
        <a:prstGeom prst="line">
          <a:avLst/>
        </a:prstGeom>
        <a:ln w="38100">
          <a:solidFill>
            <a:srgbClr val="FFD60A"/>
          </a:solidFill>
          <a:prstDash val="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176893</xdr:colOff>
      <xdr:row>24</xdr:row>
      <xdr:rowOff>174579</xdr:rowOff>
    </xdr:from>
    <xdr:to>
      <xdr:col>21</xdr:col>
      <xdr:colOff>311876</xdr:colOff>
      <xdr:row>24</xdr:row>
      <xdr:rowOff>190501</xdr:rowOff>
    </xdr:to>
    <xdr:cxnSp macro="">
      <xdr:nvCxnSpPr>
        <xdr:cNvPr id="136" name="Straight Connector 135">
          <a:extLst>
            <a:ext uri="{FF2B5EF4-FFF2-40B4-BE49-F238E27FC236}">
              <a16:creationId xmlns:a16="http://schemas.microsoft.com/office/drawing/2014/main" id="{FBE57DEB-C9B6-10C7-B393-B6D9D89DDD3A}"/>
            </a:ext>
          </a:extLst>
        </xdr:cNvPr>
        <xdr:cNvCxnSpPr/>
      </xdr:nvCxnSpPr>
      <xdr:spPr>
        <a:xfrm flipH="1">
          <a:off x="9021536" y="5073150"/>
          <a:ext cx="5577840" cy="15922"/>
        </a:xfrm>
        <a:prstGeom prst="line">
          <a:avLst/>
        </a:prstGeom>
        <a:ln w="38100">
          <a:solidFill>
            <a:srgbClr val="FFD60A"/>
          </a:solidFill>
          <a:prstDash val="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108857</xdr:colOff>
      <xdr:row>20</xdr:row>
      <xdr:rowOff>81643</xdr:rowOff>
    </xdr:from>
    <xdr:to>
      <xdr:col>17</xdr:col>
      <xdr:colOff>108858</xdr:colOff>
      <xdr:row>24</xdr:row>
      <xdr:rowOff>81643</xdr:rowOff>
    </xdr:to>
    <xdr:sp macro="" textlink="">
      <xdr:nvSpPr>
        <xdr:cNvPr id="140" name="Rectangle: Top Corners Rounded 139">
          <a:extLst>
            <a:ext uri="{FF2B5EF4-FFF2-40B4-BE49-F238E27FC236}">
              <a16:creationId xmlns:a16="http://schemas.microsoft.com/office/drawing/2014/main" id="{F90FD894-CFD2-BA7E-B36A-741307094E11}"/>
            </a:ext>
          </a:extLst>
        </xdr:cNvPr>
        <xdr:cNvSpPr/>
      </xdr:nvSpPr>
      <xdr:spPr>
        <a:xfrm>
          <a:off x="8953500" y="4163786"/>
          <a:ext cx="2721429" cy="816428"/>
        </a:xfrm>
        <a:prstGeom prst="round2SameRect">
          <a:avLst>
            <a:gd name="adj1" fmla="val 50000"/>
            <a:gd name="adj2" fmla="val 0"/>
          </a:avLst>
        </a:prstGeom>
        <a:solidFill>
          <a:srgbClr val="B2F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108857</xdr:colOff>
      <xdr:row>25</xdr:row>
      <xdr:rowOff>136070</xdr:rowOff>
    </xdr:from>
    <xdr:to>
      <xdr:col>17</xdr:col>
      <xdr:colOff>108857</xdr:colOff>
      <xdr:row>29</xdr:row>
      <xdr:rowOff>190499</xdr:rowOff>
    </xdr:to>
    <xdr:sp macro="" textlink="">
      <xdr:nvSpPr>
        <xdr:cNvPr id="141" name="Rectangle: Top Corners Rounded 140">
          <a:extLst>
            <a:ext uri="{FF2B5EF4-FFF2-40B4-BE49-F238E27FC236}">
              <a16:creationId xmlns:a16="http://schemas.microsoft.com/office/drawing/2014/main" id="{B3BB0B37-EFDA-D86E-D4DC-347ACF30C4CB}"/>
            </a:ext>
          </a:extLst>
        </xdr:cNvPr>
        <xdr:cNvSpPr/>
      </xdr:nvSpPr>
      <xdr:spPr>
        <a:xfrm rot="10800000">
          <a:off x="8953500" y="5238749"/>
          <a:ext cx="2721428" cy="870857"/>
        </a:xfrm>
        <a:prstGeom prst="round2SameRect">
          <a:avLst>
            <a:gd name="adj1" fmla="val 31429"/>
            <a:gd name="adj2" fmla="val 0"/>
          </a:avLst>
        </a:prstGeom>
        <a:solidFill>
          <a:srgbClr val="B2F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244927</xdr:colOff>
      <xdr:row>20</xdr:row>
      <xdr:rowOff>95249</xdr:rowOff>
    </xdr:from>
    <xdr:to>
      <xdr:col>14</xdr:col>
      <xdr:colOff>421821</xdr:colOff>
      <xdr:row>22</xdr:row>
      <xdr:rowOff>68035</xdr:rowOff>
    </xdr:to>
    <xdr:sp macro="" textlink="">
      <xdr:nvSpPr>
        <xdr:cNvPr id="142" name="TextBox 141">
          <a:extLst>
            <a:ext uri="{FF2B5EF4-FFF2-40B4-BE49-F238E27FC236}">
              <a16:creationId xmlns:a16="http://schemas.microsoft.com/office/drawing/2014/main" id="{2FC92604-31B2-5FF8-6D7C-AFBB86FA66B0}"/>
            </a:ext>
          </a:extLst>
        </xdr:cNvPr>
        <xdr:cNvSpPr txBox="1"/>
      </xdr:nvSpPr>
      <xdr:spPr>
        <a:xfrm>
          <a:off x="9089570" y="4177392"/>
          <a:ext cx="85725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FF70A6"/>
              </a:solidFill>
              <a:latin typeface="Lato" panose="020F0502020204030203" pitchFamily="34" charset="0"/>
              <a:ea typeface="Lato" panose="020F0502020204030203" pitchFamily="34" charset="0"/>
              <a:cs typeface="Lato" panose="020F0502020204030203" pitchFamily="34" charset="0"/>
            </a:rPr>
            <a:t>Driver</a:t>
          </a:r>
        </a:p>
      </xdr:txBody>
    </xdr:sp>
    <xdr:clientData/>
  </xdr:twoCellAnchor>
  <xdr:twoCellAnchor>
    <xdr:from>
      <xdr:col>13</xdr:col>
      <xdr:colOff>244927</xdr:colOff>
      <xdr:row>25</xdr:row>
      <xdr:rowOff>136070</xdr:rowOff>
    </xdr:from>
    <xdr:to>
      <xdr:col>14</xdr:col>
      <xdr:colOff>421821</xdr:colOff>
      <xdr:row>27</xdr:row>
      <xdr:rowOff>108856</xdr:rowOff>
    </xdr:to>
    <xdr:sp macro="" textlink="">
      <xdr:nvSpPr>
        <xdr:cNvPr id="143" name="TextBox 142">
          <a:extLst>
            <a:ext uri="{FF2B5EF4-FFF2-40B4-BE49-F238E27FC236}">
              <a16:creationId xmlns:a16="http://schemas.microsoft.com/office/drawing/2014/main" id="{BB6BB2A7-B297-5CFB-C09A-5FDF7509B016}"/>
            </a:ext>
          </a:extLst>
        </xdr:cNvPr>
        <xdr:cNvSpPr txBox="1"/>
      </xdr:nvSpPr>
      <xdr:spPr>
        <a:xfrm>
          <a:off x="9089570" y="5238749"/>
          <a:ext cx="85725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FF70A6"/>
              </a:solidFill>
              <a:latin typeface="Lato" panose="020F0502020204030203" pitchFamily="34" charset="0"/>
              <a:ea typeface="Lato" panose="020F0502020204030203" pitchFamily="34" charset="0"/>
              <a:cs typeface="Lato" panose="020F0502020204030203" pitchFamily="34" charset="0"/>
            </a:rPr>
            <a:t>Buddy</a:t>
          </a:r>
        </a:p>
      </xdr:txBody>
    </xdr:sp>
    <xdr:clientData/>
  </xdr:twoCellAnchor>
  <xdr:twoCellAnchor>
    <xdr:from>
      <xdr:col>13</xdr:col>
      <xdr:colOff>108855</xdr:colOff>
      <xdr:row>22</xdr:row>
      <xdr:rowOff>27214</xdr:rowOff>
    </xdr:from>
    <xdr:to>
      <xdr:col>15</xdr:col>
      <xdr:colOff>204107</xdr:colOff>
      <xdr:row>24</xdr:row>
      <xdr:rowOff>0</xdr:rowOff>
    </xdr:to>
    <xdr:sp macro="" textlink="'Pivot Tables'!CM6">
      <xdr:nvSpPr>
        <xdr:cNvPr id="146" name="TextBox 145">
          <a:extLst>
            <a:ext uri="{FF2B5EF4-FFF2-40B4-BE49-F238E27FC236}">
              <a16:creationId xmlns:a16="http://schemas.microsoft.com/office/drawing/2014/main" id="{18D97A33-AC71-6465-E2E0-FE73342D3CDF}"/>
            </a:ext>
          </a:extLst>
        </xdr:cNvPr>
        <xdr:cNvSpPr txBox="1"/>
      </xdr:nvSpPr>
      <xdr:spPr>
        <a:xfrm>
          <a:off x="8953498" y="4517571"/>
          <a:ext cx="145596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1C164CB-6E54-4833-BB83-BC72B25BE024}" type="TxLink">
            <a:rPr lang="en-US" sz="1800" b="1" i="0" u="none" strike="noStrike">
              <a:solidFill>
                <a:srgbClr val="FFD60A"/>
              </a:solidFill>
              <a:latin typeface="Lato"/>
              <a:ea typeface="Lato"/>
              <a:cs typeface="Lato"/>
            </a:rPr>
            <a:pPr algn="l"/>
            <a:t> ฿11,200 </a:t>
          </a:fld>
          <a:endParaRPr lang="en-US" sz="2400" b="1">
            <a:solidFill>
              <a:srgbClr val="FFD60A"/>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13</xdr:col>
      <xdr:colOff>163284</xdr:colOff>
      <xdr:row>27</xdr:row>
      <xdr:rowOff>95250</xdr:rowOff>
    </xdr:from>
    <xdr:to>
      <xdr:col>15</xdr:col>
      <xdr:colOff>40822</xdr:colOff>
      <xdr:row>29</xdr:row>
      <xdr:rowOff>68036</xdr:rowOff>
    </xdr:to>
    <xdr:sp macro="" textlink="'Pivot Tables'!CV6">
      <xdr:nvSpPr>
        <xdr:cNvPr id="147" name="TextBox 146">
          <a:extLst>
            <a:ext uri="{FF2B5EF4-FFF2-40B4-BE49-F238E27FC236}">
              <a16:creationId xmlns:a16="http://schemas.microsoft.com/office/drawing/2014/main" id="{B4A4AF07-D048-CB18-BBED-C2BEAB69AAE4}"/>
            </a:ext>
          </a:extLst>
        </xdr:cNvPr>
        <xdr:cNvSpPr txBox="1"/>
      </xdr:nvSpPr>
      <xdr:spPr>
        <a:xfrm>
          <a:off x="9007927" y="5606143"/>
          <a:ext cx="123825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E4D629D-F511-4A57-9810-D9CB44EE9536}" type="TxLink">
            <a:rPr lang="en-US" sz="2000" b="1" i="0" u="none" strike="noStrike">
              <a:solidFill>
                <a:srgbClr val="FFD60A"/>
              </a:solidFill>
              <a:latin typeface="Lato"/>
              <a:ea typeface="Lato"/>
              <a:cs typeface="Lato"/>
            </a:rPr>
            <a:pPr algn="l"/>
            <a:t> ฿3,900 </a:t>
          </a:fld>
          <a:endParaRPr lang="en-US" sz="2800" b="1">
            <a:solidFill>
              <a:srgbClr val="FFD60A"/>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14</xdr:col>
      <xdr:colOff>108858</xdr:colOff>
      <xdr:row>20</xdr:row>
      <xdr:rowOff>81642</xdr:rowOff>
    </xdr:from>
    <xdr:to>
      <xdr:col>17</xdr:col>
      <xdr:colOff>312965</xdr:colOff>
      <xdr:row>25</xdr:row>
      <xdr:rowOff>27214</xdr:rowOff>
    </xdr:to>
    <xdr:graphicFrame macro="">
      <xdr:nvGraphicFramePr>
        <xdr:cNvPr id="149" name="Chart 148">
          <a:extLst>
            <a:ext uri="{FF2B5EF4-FFF2-40B4-BE49-F238E27FC236}">
              <a16:creationId xmlns:a16="http://schemas.microsoft.com/office/drawing/2014/main" id="{3416739B-5256-4E2F-87BB-8A6438AE2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231322</xdr:colOff>
      <xdr:row>25</xdr:row>
      <xdr:rowOff>27214</xdr:rowOff>
    </xdr:from>
    <xdr:to>
      <xdr:col>17</xdr:col>
      <xdr:colOff>299359</xdr:colOff>
      <xdr:row>31</xdr:row>
      <xdr:rowOff>122465</xdr:rowOff>
    </xdr:to>
    <xdr:graphicFrame macro="">
      <xdr:nvGraphicFramePr>
        <xdr:cNvPr id="150" name="Chart 149">
          <a:extLst>
            <a:ext uri="{FF2B5EF4-FFF2-40B4-BE49-F238E27FC236}">
              <a16:creationId xmlns:a16="http://schemas.microsoft.com/office/drawing/2014/main" id="{C32B2C65-B69E-4BCE-B238-A84E0A223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650416</xdr:colOff>
      <xdr:row>20</xdr:row>
      <xdr:rowOff>122465</xdr:rowOff>
    </xdr:from>
    <xdr:to>
      <xdr:col>20</xdr:col>
      <xdr:colOff>251732</xdr:colOff>
      <xdr:row>23</xdr:row>
      <xdr:rowOff>95251</xdr:rowOff>
    </xdr:to>
    <xdr:sp macro="" textlink="'Pivot Tables'!$CN$6">
      <xdr:nvSpPr>
        <xdr:cNvPr id="151" name="TextBox 150">
          <a:extLst>
            <a:ext uri="{FF2B5EF4-FFF2-40B4-BE49-F238E27FC236}">
              <a16:creationId xmlns:a16="http://schemas.microsoft.com/office/drawing/2014/main" id="{9747D17E-CF82-13A3-44A1-B4297FD5648A}"/>
            </a:ext>
          </a:extLst>
        </xdr:cNvPr>
        <xdr:cNvSpPr txBox="1"/>
      </xdr:nvSpPr>
      <xdr:spPr>
        <a:xfrm>
          <a:off x="12216487" y="4204608"/>
          <a:ext cx="1642388" cy="585107"/>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83B10B-D648-4AE2-911B-456401A8EAD0}" type="TxLink">
            <a:rPr lang="en-US" sz="2800" b="1" i="0" u="none" strike="noStrike">
              <a:solidFill>
                <a:srgbClr val="FF6392"/>
              </a:solidFill>
              <a:latin typeface="Lato"/>
              <a:ea typeface="Lato"/>
              <a:cs typeface="Lato"/>
            </a:rPr>
            <a:pPr algn="ctr"/>
            <a:t> ฿10,600 </a:t>
          </a:fld>
          <a:endParaRPr lang="en-US" sz="4000" b="1">
            <a:solidFill>
              <a:srgbClr val="FF6392"/>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17</xdr:col>
      <xdr:colOff>664023</xdr:colOff>
      <xdr:row>25</xdr:row>
      <xdr:rowOff>108857</xdr:rowOff>
    </xdr:from>
    <xdr:to>
      <xdr:col>20</xdr:col>
      <xdr:colOff>265339</xdr:colOff>
      <xdr:row>28</xdr:row>
      <xdr:rowOff>81643</xdr:rowOff>
    </xdr:to>
    <xdr:sp macro="" textlink="'Pivot Tables'!$CW$6">
      <xdr:nvSpPr>
        <xdr:cNvPr id="152" name="TextBox 151">
          <a:extLst>
            <a:ext uri="{FF2B5EF4-FFF2-40B4-BE49-F238E27FC236}">
              <a16:creationId xmlns:a16="http://schemas.microsoft.com/office/drawing/2014/main" id="{9658BA5F-0441-9207-7EF6-1D29C37A7852}"/>
            </a:ext>
          </a:extLst>
        </xdr:cNvPr>
        <xdr:cNvSpPr txBox="1"/>
      </xdr:nvSpPr>
      <xdr:spPr>
        <a:xfrm>
          <a:off x="12230094" y="5211536"/>
          <a:ext cx="1642388" cy="585107"/>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5B9F9-504F-4F0F-B3B8-855BA3953FCC}" type="TxLink">
            <a:rPr lang="en-US" sz="2800" b="1" i="0" u="none" strike="noStrike">
              <a:solidFill>
                <a:srgbClr val="FF6392"/>
              </a:solidFill>
              <a:latin typeface="Lato"/>
              <a:ea typeface="Lato"/>
              <a:cs typeface="Lato"/>
            </a:rPr>
            <a:pPr algn="ctr"/>
            <a:t> ฿4,250 </a:t>
          </a:fld>
          <a:endParaRPr lang="en-US" sz="4000" b="1">
            <a:solidFill>
              <a:srgbClr val="FF6392"/>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18</xdr:col>
      <xdr:colOff>17683</xdr:colOff>
      <xdr:row>22</xdr:row>
      <xdr:rowOff>156485</xdr:rowOff>
    </xdr:from>
    <xdr:to>
      <xdr:col>20</xdr:col>
      <xdr:colOff>299357</xdr:colOff>
      <xdr:row>24</xdr:row>
      <xdr:rowOff>74842</xdr:rowOff>
    </xdr:to>
    <xdr:sp macro="" textlink="">
      <xdr:nvSpPr>
        <xdr:cNvPr id="153" name="TextBox 152">
          <a:extLst>
            <a:ext uri="{FF2B5EF4-FFF2-40B4-BE49-F238E27FC236}">
              <a16:creationId xmlns:a16="http://schemas.microsoft.com/office/drawing/2014/main" id="{630E846E-1340-F618-83E3-685587289127}"/>
            </a:ext>
          </a:extLst>
        </xdr:cNvPr>
        <xdr:cNvSpPr txBox="1"/>
      </xdr:nvSpPr>
      <xdr:spPr>
        <a:xfrm>
          <a:off x="12264112" y="4646842"/>
          <a:ext cx="1642388" cy="326571"/>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lumMod val="65000"/>
                </a:schemeClr>
              </a:solidFill>
              <a:latin typeface="Lato" panose="020F0502020204030203" pitchFamily="34" charset="0"/>
              <a:ea typeface="Lato" panose="020F0502020204030203" pitchFamily="34" charset="0"/>
              <a:cs typeface="Lato" panose="020F0502020204030203" pitchFamily="34" charset="0"/>
            </a:rPr>
            <a:t>Thia baht</a:t>
          </a:r>
        </a:p>
      </xdr:txBody>
    </xdr:sp>
    <xdr:clientData/>
  </xdr:twoCellAnchor>
  <xdr:twoCellAnchor>
    <xdr:from>
      <xdr:col>18</xdr:col>
      <xdr:colOff>31290</xdr:colOff>
      <xdr:row>28</xdr:row>
      <xdr:rowOff>34020</xdr:rowOff>
    </xdr:from>
    <xdr:to>
      <xdr:col>20</xdr:col>
      <xdr:colOff>312964</xdr:colOff>
      <xdr:row>29</xdr:row>
      <xdr:rowOff>156484</xdr:rowOff>
    </xdr:to>
    <xdr:sp macro="" textlink="">
      <xdr:nvSpPr>
        <xdr:cNvPr id="155" name="TextBox 154">
          <a:extLst>
            <a:ext uri="{FF2B5EF4-FFF2-40B4-BE49-F238E27FC236}">
              <a16:creationId xmlns:a16="http://schemas.microsoft.com/office/drawing/2014/main" id="{9728EA71-28FE-1D77-BA11-76BE665114C0}"/>
            </a:ext>
          </a:extLst>
        </xdr:cNvPr>
        <xdr:cNvSpPr txBox="1"/>
      </xdr:nvSpPr>
      <xdr:spPr>
        <a:xfrm>
          <a:off x="12277719" y="5749020"/>
          <a:ext cx="1642388" cy="326571"/>
        </a:xfrm>
        <a:prstGeom prst="rect">
          <a:avLst/>
        </a:prstGeom>
        <a:noFill/>
        <a:ln w="9525" cmpd="sng">
          <a:noFill/>
        </a:ln>
        <a:scene3d>
          <a:camera prst="orthographicFront"/>
          <a:lightRig rig="threePt" dir="t"/>
        </a:scene3d>
        <a:sp3d>
          <a:bevelT w="15875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lumMod val="65000"/>
                </a:schemeClr>
              </a:solidFill>
              <a:latin typeface="Lato" panose="020F0502020204030203" pitchFamily="34" charset="0"/>
              <a:ea typeface="Lato" panose="020F0502020204030203" pitchFamily="34" charset="0"/>
              <a:cs typeface="Lato" panose="020F0502020204030203" pitchFamily="34" charset="0"/>
            </a:rPr>
            <a:t>Thia baht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0.637920949077" createdVersion="8" refreshedVersion="8" minRefreshableVersion="3" recordCount="24" xr:uid="{11DEB9DF-15E3-4EA2-B3C7-8B209C3003E4}">
  <cacheSource type="worksheet">
    <worksheetSource name="Main_Table"/>
  </cacheSource>
  <cacheFields count="26">
    <cacheField name="N" numFmtId="1">
      <sharedItems containsSemiMixedTypes="0" containsString="0" containsNumber="1" containsInteger="1" minValue="1" maxValue="24"/>
    </cacheField>
    <cacheField name="Date" numFmtId="165">
      <sharedItems containsSemiMixedTypes="0" containsNonDate="0" containsDate="1" containsString="0" minDate="2022-01-01T00:00:00" maxDate="2022-12-02T00:00:00"/>
    </cacheField>
    <cacheField name="Year" numFmtId="0">
      <sharedItems containsSemiMixedTypes="0" containsString="0" containsNumber="1" containsInteger="1" minValue="2022" maxValue="2022"/>
    </cacheField>
    <cacheField name="Month" numFmtId="166">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acheField>
    <cacheField name="Vehicle" numFmtId="0">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167">
      <sharedItems count="2">
        <s v="Return"/>
        <s v="One-Way"/>
      </sharedItems>
    </cacheField>
    <cacheField name="From" numFmtId="0">
      <sharedItems/>
    </cacheField>
    <cacheField name="To" numFmtId="0">
      <sharedItems/>
    </cacheField>
    <cacheField name="Goods" numFmtId="0">
      <sharedItems count="2">
        <s v="Woodchip"/>
        <s v="Woodpellet"/>
      </sharedItems>
    </cacheField>
    <cacheField name="Driver wage/trip" numFmtId="167">
      <sharedItems containsSemiMixedTypes="0" containsString="0" containsNumber="1" containsInteger="1" minValue="400" maxValue="800" count="3">
        <n v="400"/>
        <n v="600"/>
        <n v="800"/>
      </sharedItems>
    </cacheField>
    <cacheField name="Buddy wage/trip" numFmtId="167">
      <sharedItems containsSemiMixedTypes="0" containsString="0" containsNumber="1" containsInteger="1" minValue="100" maxValue="400"/>
    </cacheField>
    <cacheField name="Driver Salary" numFmtId="167">
      <sharedItems containsSemiMixedTypes="0" containsString="0" containsNumber="1" containsInteger="1" minValue="200" maxValue="800"/>
    </cacheField>
    <cacheField name="Buddy Salary" numFmtId="167">
      <sharedItems containsSemiMixedTypes="0" containsString="0" containsNumber="1" containsInteger="1" minValue="100" maxValue="400"/>
    </cacheField>
    <cacheField name="Weight (Tons)" numFmtId="1">
      <sharedItems containsSemiMixedTypes="0" containsString="0" containsNumber="1" containsInteger="1" minValue="9" maxValue="18"/>
    </cacheField>
    <cacheField name="Hired Transportation" numFmtId="167">
      <sharedItems count="2">
        <s v="No"/>
        <s v="Yes"/>
      </sharedItems>
    </cacheField>
    <cacheField name="Total Expenses" numFmtId="0" formula="'Driver wage/trip'+'Buddy wage/trip'+'Driver Salary'+'Buddy Salary'" databaseField="0"/>
    <cacheField name="Total" numFmtId="0" formula="'Driver wage/trip'+'Buddy wage/trip'+'Driver Salary'+'Buddy Salary'" databaseField="0"/>
    <cacheField name="Expenses" numFmtId="0" formula="'Driver wage/trip'+'Buddy wage/trip'+'Driver Salary'+'Buddy Salary'" databaseField="0"/>
    <cacheField name="T&amp; E" numFmtId="0" formula="'Driver wage/trip'+'Buddy wage/trip'+'Driver Salary'+'Buddy Salary'" databaseField="0"/>
    <cacheField name="Total Salaries" numFmtId="0" formula="'Driver Salary'+'Buddy Salary'" databaseField="0"/>
    <cacheField name="Total Wage's" numFmtId="0" formula="'Driver wage/trip'+'Buddy wage/trip'" databaseField="0"/>
  </cacheFields>
  <extLst>
    <ext xmlns:x14="http://schemas.microsoft.com/office/spreadsheetml/2009/9/main" uri="{725AE2AE-9491-48be-B2B4-4EB974FC3084}">
      <x14:pivotCacheDefinition pivotCacheId="1925377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
    <d v="2022-01-01T00:00:00"/>
    <n v="2022"/>
    <x v="0"/>
    <n v="1"/>
    <x v="0"/>
    <s v="Mike"/>
    <s v="72-0466/0467"/>
    <n v="25"/>
    <x v="0"/>
    <x v="0"/>
    <s v="Xunthai"/>
    <s v="Gidec"/>
    <x v="0"/>
    <x v="0"/>
    <n v="400"/>
    <n v="400"/>
    <n v="400"/>
    <n v="14"/>
    <x v="0"/>
  </r>
  <r>
    <n v="2"/>
    <d v="2022-02-01T00:00:00"/>
    <n v="2022"/>
    <x v="1"/>
    <n v="1"/>
    <x v="1"/>
    <s v="Mike"/>
    <s v="72-1001/1002"/>
    <n v="15"/>
    <x v="0"/>
    <x v="0"/>
    <s v="Port Said"/>
    <s v="Safeskin"/>
    <x v="1"/>
    <x v="0"/>
    <n v="100"/>
    <n v="400"/>
    <n v="100"/>
    <n v="11"/>
    <x v="0"/>
  </r>
  <r>
    <n v="3"/>
    <d v="2022-03-01T00:00:00"/>
    <n v="2022"/>
    <x v="2"/>
    <n v="1"/>
    <x v="0"/>
    <s v="Mike"/>
    <s v="72-0466/0467"/>
    <n v="65"/>
    <x v="1"/>
    <x v="0"/>
    <s v="Gidec"/>
    <s v="Suies"/>
    <x v="0"/>
    <x v="1"/>
    <n v="100"/>
    <n v="600"/>
    <n v="100"/>
    <n v="15"/>
    <x v="0"/>
  </r>
  <r>
    <n v="4"/>
    <d v="2022-04-01T00:00:00"/>
    <n v="2022"/>
    <x v="3"/>
    <n v="1"/>
    <x v="1"/>
    <s v="Mike"/>
    <s v="72-1001/1002"/>
    <n v="44"/>
    <x v="2"/>
    <x v="1"/>
    <s v="Safeskin"/>
    <s v="X1 Port"/>
    <x v="1"/>
    <x v="0"/>
    <n v="100"/>
    <n v="400"/>
    <n v="100"/>
    <n v="13"/>
    <x v="0"/>
  </r>
  <r>
    <n v="5"/>
    <d v="2022-05-01T00:00:00"/>
    <n v="2022"/>
    <x v="4"/>
    <n v="1"/>
    <x v="0"/>
    <s v="Lee"/>
    <s v="72-0466/0467"/>
    <n v="65"/>
    <x v="1"/>
    <x v="1"/>
    <s v="Top glove"/>
    <s v="X1 Port"/>
    <x v="0"/>
    <x v="1"/>
    <n v="100"/>
    <n v="600"/>
    <n v="100"/>
    <n v="12"/>
    <x v="0"/>
  </r>
  <r>
    <n v="6"/>
    <d v="2022-06-01T00:00:00"/>
    <n v="2022"/>
    <x v="5"/>
    <n v="1"/>
    <x v="1"/>
    <s v="Mike"/>
    <s v="72-1001/1002"/>
    <n v="80"/>
    <x v="1"/>
    <x v="1"/>
    <s v="Alex"/>
    <s v="Top glove"/>
    <x v="1"/>
    <x v="2"/>
    <n v="100"/>
    <n v="800"/>
    <n v="100"/>
    <n v="11"/>
    <x v="0"/>
  </r>
  <r>
    <n v="7"/>
    <d v="2022-07-01T00:00:00"/>
    <n v="2022"/>
    <x v="6"/>
    <n v="1"/>
    <x v="0"/>
    <s v="Lee"/>
    <s v="72-0466/0467"/>
    <n v="25"/>
    <x v="0"/>
    <x v="1"/>
    <s v="Giza"/>
    <s v="X1 Port"/>
    <x v="0"/>
    <x v="0"/>
    <n v="150"/>
    <n v="400"/>
    <n v="150"/>
    <n v="18"/>
    <x v="0"/>
  </r>
  <r>
    <n v="8"/>
    <d v="2022-08-01T00:00:00"/>
    <n v="2022"/>
    <x v="7"/>
    <n v="1"/>
    <x v="1"/>
    <s v="Lee"/>
    <s v="72-1001/1002"/>
    <n v="25"/>
    <x v="0"/>
    <x v="0"/>
    <s v="Gidec"/>
    <s v="Safeskin"/>
    <x v="1"/>
    <x v="0"/>
    <n v="100"/>
    <n v="400"/>
    <n v="100"/>
    <n v="13"/>
    <x v="1"/>
  </r>
  <r>
    <n v="9"/>
    <d v="2022-09-01T00:00:00"/>
    <n v="2022"/>
    <x v="8"/>
    <n v="1"/>
    <x v="0"/>
    <s v="Lee"/>
    <s v="72-0466/0467"/>
    <n v="25"/>
    <x v="0"/>
    <x v="1"/>
    <s v="Safeskin"/>
    <s v="Mina"/>
    <x v="0"/>
    <x v="0"/>
    <n v="100"/>
    <n v="400"/>
    <n v="100"/>
    <n v="15"/>
    <x v="1"/>
  </r>
  <r>
    <n v="10"/>
    <d v="2022-10-01T00:00:00"/>
    <n v="2022"/>
    <x v="9"/>
    <n v="1"/>
    <x v="1"/>
    <s v="Mike"/>
    <s v="72-1001/1002"/>
    <n v="25"/>
    <x v="0"/>
    <x v="1"/>
    <s v="Air Port"/>
    <s v="X1 Port"/>
    <x v="1"/>
    <x v="0"/>
    <n v="200"/>
    <n v="400"/>
    <n v="200"/>
    <n v="14"/>
    <x v="0"/>
  </r>
  <r>
    <n v="11"/>
    <d v="2022-11-01T00:00:00"/>
    <n v="2022"/>
    <x v="10"/>
    <n v="1"/>
    <x v="0"/>
    <s v="Mike"/>
    <s v="72-0466/0467"/>
    <n v="25"/>
    <x v="0"/>
    <x v="1"/>
    <s v="Xunthai"/>
    <s v="Gidec"/>
    <x v="0"/>
    <x v="0"/>
    <n v="400"/>
    <n v="400"/>
    <n v="400"/>
    <n v="12"/>
    <x v="0"/>
  </r>
  <r>
    <n v="12"/>
    <d v="2022-12-01T00:00:00"/>
    <n v="2022"/>
    <x v="11"/>
    <n v="1"/>
    <x v="1"/>
    <s v="Mike"/>
    <s v="72-1001/1002"/>
    <n v="15"/>
    <x v="0"/>
    <x v="1"/>
    <s v="PT"/>
    <s v="Safeskin"/>
    <x v="1"/>
    <x v="0"/>
    <n v="100"/>
    <n v="400"/>
    <n v="100"/>
    <n v="9"/>
    <x v="0"/>
  </r>
  <r>
    <n v="13"/>
    <d v="2022-01-01T00:00:00"/>
    <n v="2022"/>
    <x v="0"/>
    <n v="1"/>
    <x v="0"/>
    <s v="Mike"/>
    <s v="72-0466/0467"/>
    <n v="25"/>
    <x v="0"/>
    <x v="0"/>
    <s v="Xunthai"/>
    <s v="Gidec"/>
    <x v="0"/>
    <x v="0"/>
    <n v="400"/>
    <n v="400"/>
    <n v="400"/>
    <n v="14"/>
    <x v="0"/>
  </r>
  <r>
    <n v="14"/>
    <d v="2022-02-01T00:00:00"/>
    <n v="2022"/>
    <x v="1"/>
    <n v="1"/>
    <x v="1"/>
    <s v="Mike"/>
    <s v="72-1001/1002"/>
    <n v="15"/>
    <x v="0"/>
    <x v="0"/>
    <s v="Port Said"/>
    <s v="Safeskin"/>
    <x v="1"/>
    <x v="0"/>
    <n v="100"/>
    <n v="400"/>
    <n v="100"/>
    <n v="11"/>
    <x v="1"/>
  </r>
  <r>
    <n v="15"/>
    <d v="2022-03-01T00:00:00"/>
    <n v="2022"/>
    <x v="2"/>
    <n v="1"/>
    <x v="0"/>
    <s v="Mike"/>
    <s v="72-0466/0467"/>
    <n v="65"/>
    <x v="1"/>
    <x v="0"/>
    <s v="Gidec"/>
    <s v="Suies"/>
    <x v="0"/>
    <x v="1"/>
    <n v="100"/>
    <n v="600"/>
    <n v="100"/>
    <n v="15"/>
    <x v="0"/>
  </r>
  <r>
    <n v="16"/>
    <d v="2022-03-01T00:00:00"/>
    <n v="2022"/>
    <x v="2"/>
    <n v="1"/>
    <x v="1"/>
    <s v="Mike"/>
    <s v="72-1001/1002"/>
    <n v="44"/>
    <x v="2"/>
    <x v="1"/>
    <s v="Safeskin"/>
    <s v="X1 Port"/>
    <x v="1"/>
    <x v="0"/>
    <n v="100"/>
    <n v="300"/>
    <n v="200"/>
    <n v="13"/>
    <x v="0"/>
  </r>
  <r>
    <n v="17"/>
    <d v="2022-03-01T00:00:00"/>
    <n v="2022"/>
    <x v="2"/>
    <n v="1"/>
    <x v="0"/>
    <s v="Lee"/>
    <s v="72-0466/0467"/>
    <n v="65"/>
    <x v="1"/>
    <x v="1"/>
    <s v="Top glove"/>
    <s v="X1 Port"/>
    <x v="0"/>
    <x v="1"/>
    <n v="100"/>
    <n v="200"/>
    <n v="400"/>
    <n v="12"/>
    <x v="0"/>
  </r>
  <r>
    <n v="18"/>
    <d v="2022-06-01T00:00:00"/>
    <n v="2022"/>
    <x v="5"/>
    <n v="1"/>
    <x v="1"/>
    <s v="Lee"/>
    <s v="72-1001/1002"/>
    <n v="80"/>
    <x v="1"/>
    <x v="1"/>
    <s v="Alex"/>
    <s v="Top glove"/>
    <x v="1"/>
    <x v="2"/>
    <n v="100"/>
    <n v="800"/>
    <n v="100"/>
    <n v="11"/>
    <x v="0"/>
  </r>
  <r>
    <n v="19"/>
    <d v="2022-07-01T00:00:00"/>
    <n v="2022"/>
    <x v="6"/>
    <n v="1"/>
    <x v="0"/>
    <s v="Lee"/>
    <s v="72-0466/0467"/>
    <n v="25"/>
    <x v="0"/>
    <x v="1"/>
    <s v="Giza"/>
    <s v="X1 Port"/>
    <x v="0"/>
    <x v="0"/>
    <n v="150"/>
    <n v="400"/>
    <n v="150"/>
    <n v="18"/>
    <x v="0"/>
  </r>
  <r>
    <n v="20"/>
    <d v="2022-08-01T00:00:00"/>
    <n v="2022"/>
    <x v="7"/>
    <n v="1"/>
    <x v="1"/>
    <s v="Lee"/>
    <s v="72-1001/1002"/>
    <n v="25"/>
    <x v="0"/>
    <x v="0"/>
    <s v="Gidec"/>
    <s v="Safeskin"/>
    <x v="1"/>
    <x v="0"/>
    <n v="100"/>
    <n v="400"/>
    <n v="100"/>
    <n v="13"/>
    <x v="1"/>
  </r>
  <r>
    <n v="21"/>
    <d v="2022-08-01T00:00:00"/>
    <n v="2022"/>
    <x v="7"/>
    <n v="1"/>
    <x v="0"/>
    <s v="Lee"/>
    <s v="72-0466/0467"/>
    <n v="25"/>
    <x v="0"/>
    <x v="1"/>
    <s v="Safeskin"/>
    <s v="Mina"/>
    <x v="0"/>
    <x v="0"/>
    <n v="100"/>
    <n v="400"/>
    <n v="300"/>
    <n v="15"/>
    <x v="1"/>
  </r>
  <r>
    <n v="22"/>
    <d v="2022-10-01T00:00:00"/>
    <n v="2022"/>
    <x v="9"/>
    <n v="1"/>
    <x v="1"/>
    <s v="Mike"/>
    <s v="72-1001/1002"/>
    <n v="25"/>
    <x v="0"/>
    <x v="1"/>
    <s v="Air Port"/>
    <s v="X1 Port"/>
    <x v="1"/>
    <x v="0"/>
    <n v="200"/>
    <n v="400"/>
    <n v="200"/>
    <n v="14"/>
    <x v="0"/>
  </r>
  <r>
    <n v="23"/>
    <d v="2022-10-01T00:00:00"/>
    <n v="2022"/>
    <x v="9"/>
    <n v="1"/>
    <x v="0"/>
    <s v="Mike"/>
    <s v="72-0466/0467"/>
    <n v="25"/>
    <x v="0"/>
    <x v="1"/>
    <s v="Xunthai"/>
    <s v="Gidec"/>
    <x v="0"/>
    <x v="0"/>
    <n v="400"/>
    <n v="300"/>
    <n v="150"/>
    <n v="12"/>
    <x v="0"/>
  </r>
  <r>
    <n v="24"/>
    <d v="2022-10-01T00:00:00"/>
    <n v="2022"/>
    <x v="9"/>
    <n v="1"/>
    <x v="1"/>
    <s v="Mike"/>
    <s v="72-1001/1002"/>
    <n v="15"/>
    <x v="0"/>
    <x v="1"/>
    <s v="PT"/>
    <s v="Safeskin"/>
    <x v="1"/>
    <x v="0"/>
    <n v="100"/>
    <n v="400"/>
    <n v="100"/>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2EB49E-1473-42E2-8504-0EDBA8D3032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Q4:BR17" firstHeaderRow="1" firstDataRow="1" firstDataCol="1"/>
  <pivotFields count="26">
    <pivotField numFmtId="1" showAll="0"/>
    <pivotField numFmtId="165"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dataField="1" showAll="0"/>
    <pivotField showAll="0"/>
    <pivotField showAll="0"/>
    <pivotField showAll="0"/>
    <pivotField showAll="0"/>
    <pivotField numFmtId="167" showAll="0">
      <items count="4">
        <item x="0"/>
        <item x="1"/>
        <item x="2"/>
        <item t="default"/>
      </items>
    </pivotField>
    <pivotField numFmtId="167" showAll="0"/>
    <pivotField numFmtId="167" showAll="0"/>
    <pivotField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Count of Trip Classify" fld="9" subtotal="count" baseField="0" baseItem="0"/>
  </dataFields>
  <formats count="9">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40A491-A302-45DF-AB45-A0364504E39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U4:AU5" firstHeaderRow="1" firstDataRow="1" firstDataCol="0"/>
  <pivotFields count="26">
    <pivotField numFmtId="1" showAll="0"/>
    <pivotField numFmtId="165"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items count="4">
        <item x="0"/>
        <item x="1"/>
        <item x="2"/>
        <item t="default"/>
      </items>
    </pivotField>
    <pivotField numFmtId="167" showAll="0"/>
    <pivotField numFmtId="167" showAll="0"/>
    <pivotField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Total Salaries" fld="24" baseField="0" baseItem="0" numFmtId="167"/>
  </dataFields>
  <formats count="9">
    <format dxfId="120">
      <pivotArea type="all" dataOnly="0" outline="0" fieldPosition="0"/>
    </format>
    <format dxfId="119">
      <pivotArea outline="0" collapsedLevelsAreSubtotals="1" fieldPosition="0"/>
    </format>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41EF8AB-A796-41F7-BB6F-8E19493B962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G4:AH7" firstHeaderRow="1" firstDataRow="1" firstDataCol="1"/>
  <pivotFields count="26">
    <pivotField numFmtId="1" showAll="0"/>
    <pivotField numFmtId="165"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 numFmtId="167" showAll="0">
      <items count="4">
        <item x="0"/>
        <item x="1"/>
        <item x="2"/>
        <item t="default"/>
      </items>
    </pivotField>
    <pivotField numFmtId="167" showAll="0"/>
    <pivotField numFmtId="167" showAll="0"/>
    <pivotField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3"/>
  </rowFields>
  <rowItems count="3">
    <i>
      <x/>
    </i>
    <i>
      <x v="1"/>
    </i>
    <i t="grand">
      <x/>
    </i>
  </rowItems>
  <colItems count="1">
    <i/>
  </colItems>
  <dataFields count="1">
    <dataField name="Count of Goods" fld="13" subtotal="count" baseField="13" baseItem="0"/>
  </dataFields>
  <formats count="9">
    <format dxfId="129">
      <pivotArea type="all" dataOnly="0" outline="0" fieldPosition="0"/>
    </format>
    <format dxfId="128">
      <pivotArea outline="0" collapsedLevelsAreSubtotals="1" fieldPosition="0"/>
    </format>
    <format dxfId="127">
      <pivotArea dataOnly="0" labelOnly="1" outline="0" axis="axisValues" fieldPosition="0"/>
    </format>
    <format dxfId="126">
      <pivotArea type="all" dataOnly="0" outline="0" fieldPosition="0"/>
    </format>
    <format dxfId="125">
      <pivotArea outline="0" collapsedLevelsAreSubtotals="1" fieldPosition="0"/>
    </format>
    <format dxfId="124">
      <pivotArea dataOnly="0" labelOnly="1" outline="0" axis="axisValues" fieldPosition="0"/>
    </format>
    <format dxfId="123">
      <pivotArea type="all" dataOnly="0" outline="0" fieldPosition="0"/>
    </format>
    <format dxfId="122">
      <pivotArea outline="0" collapsedLevelsAreSubtotals="1" fieldPosition="0"/>
    </format>
    <format dxfId="121">
      <pivotArea dataOnly="0" labelOnly="1" outline="0" axis="axisValues" fieldPosition="0"/>
    </format>
  </format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3" count="1" selected="0">
            <x v="1"/>
          </reference>
        </references>
      </pivotArea>
    </chartFormat>
    <chartFormat chart="8" format="4">
      <pivotArea type="data" outline="0" fieldPosition="0">
        <references count="2">
          <reference field="4294967294" count="1" selected="0">
            <x v="0"/>
          </reference>
          <reference field="13"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353931C-F6E1-4A40-80CE-420087D19F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7" firstHeaderRow="1" firstDataRow="1" firstDataCol="1"/>
  <pivotFields count="26">
    <pivotField numFmtId="1" showAll="0"/>
    <pivotField numFmtId="165"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numFmtId="167" showAll="0"/>
    <pivotField numFmtId="167" showAll="0"/>
    <pivotField numFmtId="167" showAll="0"/>
    <pivotField numFmtId="167"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9"/>
  </rowFields>
  <rowItems count="3">
    <i>
      <x/>
    </i>
    <i>
      <x v="1"/>
    </i>
    <i t="grand">
      <x/>
    </i>
  </rowItems>
  <colItems count="1">
    <i/>
  </colItems>
  <dataFields count="1">
    <dataField name="Count of Hired Transportation" fld="19" subtotal="count" baseField="19" baseItem="0"/>
  </dataFields>
  <formats count="15">
    <format dxfId="144">
      <pivotArea type="all" dataOnly="0" outline="0" fieldPosition="0"/>
    </format>
    <format dxfId="143">
      <pivotArea outline="0" collapsedLevelsAreSubtotals="1" fieldPosition="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dataOnly="0" labelOnly="1" outline="0" axis="axisValues" fieldPosition="0"/>
    </format>
    <format dxfId="138">
      <pivotArea type="all" dataOnly="0" outline="0" fieldPosition="0"/>
    </format>
    <format dxfId="137">
      <pivotArea outline="0" collapsedLevelsAreSubtotals="1" fieldPosition="0"/>
    </format>
    <format dxfId="136">
      <pivotArea dataOnly="0" labelOnly="1" outline="0" axis="axisValues" fieldPosition="0"/>
    </format>
    <format dxfId="135">
      <pivotArea type="all" dataOnly="0" outline="0" fieldPosition="0"/>
    </format>
    <format dxfId="134">
      <pivotArea outline="0" collapsedLevelsAreSubtotals="1" fieldPosition="0"/>
    </format>
    <format dxfId="133">
      <pivotArea field="19" type="button" dataOnly="0" labelOnly="1" outline="0" axis="axisRow" fieldPosition="0"/>
    </format>
    <format dxfId="132">
      <pivotArea dataOnly="0" labelOnly="1" fieldPosition="0">
        <references count="1">
          <reference field="19" count="0"/>
        </references>
      </pivotArea>
    </format>
    <format dxfId="131">
      <pivotArea dataOnly="0" labelOnly="1" grandRow="1" outline="0" fieldPosition="0"/>
    </format>
    <format dxfId="130">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23403CA-0FD0-4471-88E2-CADAFC94A7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X4:Z8" firstHeaderRow="0" firstDataRow="1" firstDataCol="1"/>
  <pivotFields count="26">
    <pivotField numFmtId="1" showAll="0"/>
    <pivotField numFmtId="165"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dataField="1" numFmtId="167" showAll="0">
      <items count="4">
        <item x="0"/>
        <item x="1"/>
        <item x="2"/>
        <item t="default"/>
      </items>
    </pivotField>
    <pivotField dataField="1" numFmtId="167" showAll="0"/>
    <pivotField numFmtId="167" showAll="0"/>
    <pivotField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Fields count="1">
    <field x="-2"/>
  </colFields>
  <colItems count="2">
    <i>
      <x/>
    </i>
    <i i="1">
      <x v="1"/>
    </i>
  </colItems>
  <dataFields count="2">
    <dataField name="Sum of Driver wage/trip" fld="14" baseField="0" baseItem="0"/>
    <dataField name="Sum of Buddy wage/trip" fld="15" baseField="0" baseItem="0"/>
  </dataFields>
  <formats count="10">
    <format dxfId="154">
      <pivotArea type="all" dataOnly="0" outline="0" fieldPosition="0"/>
    </format>
    <format dxfId="153">
      <pivotArea outline="0" collapsedLevelsAreSubtotals="1" fieldPosition="0"/>
    </format>
    <format dxfId="152">
      <pivotArea dataOnly="0" labelOnly="1" outline="0" axis="axisValues" fieldPosition="0"/>
    </format>
    <format dxfId="151">
      <pivotArea type="all" dataOnly="0" outline="0" fieldPosition="0"/>
    </format>
    <format dxfId="150">
      <pivotArea outline="0" collapsedLevelsAreSubtotals="1"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dataOnly="0" labelOnly="1" outline="0" axis="axisValues" fieldPosition="0"/>
    </format>
    <format dxfId="145">
      <pivotArea collapsedLevelsAreSubtotals="1" fieldPosition="0">
        <references count="1">
          <reference field="9" count="0"/>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7C3B30D-914F-4936-8A80-877BE42900A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Z4:BZ5" firstHeaderRow="1" firstDataRow="1" firstDataCol="0"/>
  <pivotFields count="26">
    <pivotField numFmtId="1" showAll="0"/>
    <pivotField numFmtId="165"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dataField="1" showAll="0"/>
    <pivotField showAll="0"/>
    <pivotField showAll="0"/>
    <pivotField showAll="0"/>
    <pivotField showAll="0"/>
    <pivotField showAll="0"/>
    <pivotField numFmtId="167" showAll="0">
      <items count="4">
        <item x="0"/>
        <item x="1"/>
        <item x="2"/>
        <item t="default"/>
      </items>
    </pivotField>
    <pivotField numFmtId="167" showAll="0"/>
    <pivotField numFmtId="167" showAll="0"/>
    <pivotField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Distance (km)" fld="8" baseField="0" baseItem="0"/>
  </dataFields>
  <formats count="15">
    <format dxfId="169">
      <pivotArea type="all" dataOnly="0" outline="0" fieldPosition="0"/>
    </format>
    <format dxfId="168">
      <pivotArea outline="0" collapsedLevelsAreSubtotals="1" fieldPosition="0"/>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dataOnly="0" labelOnly="1" outline="0" axis="axisValues" fieldPosition="0"/>
    </format>
    <format dxfId="160">
      <pivotArea type="all" dataOnly="0" outline="0" fieldPosition="0"/>
    </format>
    <format dxfId="159">
      <pivotArea outline="0" collapsedLevelsAreSubtotals="1" fieldPosition="0"/>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48AC9-810C-491B-81F8-4F97C797E4A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A4:BA5" firstHeaderRow="1" firstDataRow="1" firstDataCol="0"/>
  <pivotFields count="26">
    <pivotField numFmtId="1" showAll="0"/>
    <pivotField numFmtId="165"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items count="4">
        <item x="0"/>
        <item x="1"/>
        <item x="2"/>
        <item t="default"/>
      </items>
    </pivotField>
    <pivotField numFmtId="167" showAll="0"/>
    <pivotField numFmtId="167" showAll="0"/>
    <pivotField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Items count="1">
    <i/>
  </rowItems>
  <colItems count="1">
    <i/>
  </colItems>
  <dataFields count="1">
    <dataField name="Sum of Total Wage's" fld="25" baseField="0" baseItem="0" numFmtId="167"/>
  </dataFields>
  <formats count="9">
    <format dxfId="17">
      <pivotArea type="all" dataOnly="0" outline="0" fieldPosition="0"/>
    </format>
    <format dxfId="16">
      <pivotArea outline="0" collapsedLevelsAreSubtotals="1"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AA4470-C195-4D87-85AC-8F953B2ADF8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H4:BI17" firstHeaderRow="1" firstDataRow="1" firstDataCol="1"/>
  <pivotFields count="26">
    <pivotField numFmtId="1" showAll="0"/>
    <pivotField numFmtId="165"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items count="4">
        <item x="0"/>
        <item x="1"/>
        <item x="2"/>
        <item t="default"/>
      </items>
    </pivotField>
    <pivotField numFmtId="167" showAll="0"/>
    <pivotField numFmtId="167" showAll="0"/>
    <pivotField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Total Salaries" fld="24" baseField="0" baseItem="0" numFmtId="167"/>
  </dataFields>
  <formats count="12">
    <format dxfId="29">
      <pivotArea type="all" dataOnly="0" outline="0" fieldPosition="0"/>
    </format>
    <format dxfId="28">
      <pivotArea outline="0" collapsedLevelsAreSubtotals="1"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collapsedLevelsAreSubtotals="1" fieldPosition="0">
        <references count="1">
          <reference field="3" count="1">
            <x v="0"/>
          </reference>
        </references>
      </pivotArea>
    </format>
    <format dxfId="19">
      <pivotArea collapsedLevelsAreSubtotals="1" fieldPosition="0">
        <references count="1">
          <reference field="3" count="11">
            <x v="1"/>
            <x v="2"/>
            <x v="3"/>
            <x v="4"/>
            <x v="5"/>
            <x v="6"/>
            <x v="7"/>
            <x v="8"/>
            <x v="9"/>
            <x v="10"/>
            <x v="11"/>
          </reference>
        </references>
      </pivotArea>
    </format>
    <format dxfId="18">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ECD8C5-7DC0-4C51-B6DA-FAA4A39B1B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Q4:AQ5" firstHeaderRow="1" firstDataRow="1" firstDataCol="0"/>
  <pivotFields count="26">
    <pivotField numFmtId="1" showAll="0"/>
    <pivotField numFmtId="165"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items count="4">
        <item x="0"/>
        <item x="1"/>
        <item x="2"/>
        <item t="default"/>
      </items>
    </pivotField>
    <pivotField numFmtId="167" showAll="0"/>
    <pivotField numFmtId="167" showAll="0"/>
    <pivotField numFmtId="167" showAll="0"/>
    <pivotField numFmtId="1"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Expenses" fld="21" baseField="0" baseItem="0" numFmtId="167"/>
  </dataFields>
  <formats count="9">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84BA3F-BD93-4BA3-A70E-7E216C0B2B18}"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S5:CT6" firstHeaderRow="0" firstDataRow="1" firstDataCol="0"/>
  <pivotFields count="26">
    <pivotField numFmtId="1" showAll="0"/>
    <pivotField numFmtId="165"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items count="4">
        <item x="0"/>
        <item x="1"/>
        <item x="2"/>
        <item t="default"/>
      </items>
    </pivotField>
    <pivotField dataField="1" numFmtId="167" showAll="0"/>
    <pivotField numFmtId="167" showAll="0"/>
    <pivotField dataField="1"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Buddy wage/trip" fld="15" baseField="0" baseItem="0"/>
    <dataField name="Sum of Buddy Salary" fld="17" baseField="0" baseItem="0"/>
  </dataFields>
  <formats count="16">
    <format dxfId="54">
      <pivotArea type="all" dataOnly="0" outline="0" fieldPosition="0"/>
    </format>
    <format dxfId="53">
      <pivotArea outline="0" collapsedLevelsAreSubtotals="1"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dataOnly="0" labelOnly="1" outline="0" axis="axisValues" fieldPosition="0"/>
    </format>
    <format dxfId="39">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2169A8-337A-4BEC-9288-F8619206330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J5:CK6" firstHeaderRow="0" firstDataRow="1" firstDataCol="0"/>
  <pivotFields count="26">
    <pivotField numFmtId="1" showAll="0"/>
    <pivotField numFmtId="165"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numFmtId="167" showAll="0">
      <items count="4">
        <item x="0"/>
        <item x="1"/>
        <item x="2"/>
        <item t="default"/>
      </items>
    </pivotField>
    <pivotField numFmtId="167" showAll="0"/>
    <pivotField dataField="1" numFmtId="167" showAll="0"/>
    <pivotField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Driver wage/trip" fld="14" baseField="0" baseItem="0"/>
    <dataField name="Sum of Driver Salary" fld="16" baseField="0" baseItem="0"/>
  </dataFields>
  <formats count="16">
    <format dxfId="70">
      <pivotArea type="all" dataOnly="0" outline="0" fieldPosition="0"/>
    </format>
    <format dxfId="69">
      <pivotArea outline="0" collapsedLevelsAreSubtotals="1"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dataOnly="0" labelOnly="1" outline="0" axis="axisValues" fieldPosition="0"/>
    </format>
    <format dxfId="55">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2C2D51-FAEB-4159-9A52-C618B1A5022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4:P8" firstHeaderRow="1" firstDataRow="1" firstDataCol="1"/>
  <pivotFields count="26">
    <pivotField numFmtId="1" showAll="0"/>
    <pivotField numFmtId="165"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 numFmtId="167" showAll="0">
      <items count="4">
        <item x="0"/>
        <item x="1"/>
        <item x="2"/>
        <item t="default"/>
      </items>
    </pivotField>
    <pivotField numFmtId="167" showAll="0"/>
    <pivotField numFmtId="167" showAll="0"/>
    <pivotField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Items count="1">
    <i/>
  </colItems>
  <dataFields count="1">
    <dataField name="Count of Trip Classify" fld="9" subtotal="count" baseField="0" baseItem="0"/>
  </dataFields>
  <formats count="9">
    <format dxfId="79">
      <pivotArea type="all" dataOnly="0" outline="0" fieldPosition="0"/>
    </format>
    <format dxfId="78">
      <pivotArea outline="0" collapsedLevelsAreSubtotals="1"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F877B9-F06B-4056-9714-F0933C071F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26">
    <pivotField dataField="1" numFmtId="1" showAll="0"/>
    <pivotField numFmtId="165"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items count="4">
        <item x="0"/>
        <item x="1"/>
        <item x="2"/>
        <item t="default"/>
      </items>
    </pivotField>
    <pivotField numFmtId="167" showAll="0"/>
    <pivotField numFmtId="167" showAll="0"/>
    <pivotField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N" fld="0" subtotal="count" baseField="9" baseItem="1480528168"/>
  </dataFields>
  <formats count="12">
    <format dxfId="91">
      <pivotArea type="all" dataOnly="0" outline="0" fieldPosition="0"/>
    </format>
    <format dxfId="90">
      <pivotArea outline="0" collapsedLevelsAreSubtotals="1"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13ED34-7FAD-4B66-AFCE-EDE21C7703DE}"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CB4:CC6" firstHeaderRow="1" firstDataRow="1" firstDataCol="1"/>
  <pivotFields count="26">
    <pivotField numFmtId="1" showAll="0"/>
    <pivotField numFmtId="165"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axis="axisRow" dataField="1" showAll="0">
      <items count="3">
        <item x="1"/>
        <item x="0"/>
        <item t="default"/>
      </items>
    </pivotField>
    <pivotField showAll="0"/>
    <pivotField showAll="0"/>
    <pivotField showAll="0"/>
    <pivotField numFmtId="167" showAll="0">
      <items count="4">
        <item x="0"/>
        <item x="1"/>
        <item x="2"/>
        <item t="default"/>
      </items>
    </pivotField>
    <pivotField numFmtId="167" showAll="0"/>
    <pivotField numFmtId="167" showAll="0"/>
    <pivotField numFmtId="167"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2">
    <i>
      <x/>
    </i>
    <i>
      <x v="1"/>
    </i>
  </rowItems>
  <colItems count="1">
    <i/>
  </colItems>
  <dataFields count="1">
    <dataField name="Count of Distance Traveled" fld="10" subtotal="count" baseField="0" baseItem="0"/>
  </dataFields>
  <formats count="20">
    <format dxfId="111">
      <pivotArea type="all" dataOnly="0" outline="0" fieldPosition="0"/>
    </format>
    <format dxfId="110">
      <pivotArea outline="0" collapsedLevelsAreSubtotals="1"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10" type="button" dataOnly="0" labelOnly="1" outline="0" axis="axisRow" fieldPosition="0"/>
    </format>
    <format dxfId="93">
      <pivotArea dataOnly="0" labelOnly="1" fieldPosition="0">
        <references count="1">
          <reference field="10" count="0"/>
        </references>
      </pivotArea>
    </format>
    <format dxfId="92">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32BB967-40A0-48B8-8B91-1E29AB54E112}" sourceName="Month">
  <pivotTables>
    <pivotTable tabId="4" name="PivotTable1"/>
    <pivotTable tabId="4" name="PivotTable4"/>
    <pivotTable tabId="4" name="PivotTable5"/>
    <pivotTable tabId="4" name="PivotTable6"/>
    <pivotTable tabId="4" name="PivotTable8"/>
    <pivotTable tabId="4" name="PivotTable9"/>
    <pivotTable tabId="4" name="PivotTable10"/>
    <pivotTable tabId="4" name="PivotTable7"/>
    <pivotTable tabId="4" name="PivotTable14"/>
    <pivotTable tabId="4" name="PivotTable2"/>
    <pivotTable tabId="4" name="PivotTable15"/>
    <pivotTable tabId="4" name="PivotTable16"/>
    <pivotTable tabId="4" name="PivotTable18"/>
    <pivotTable tabId="4" name="PivotTable19"/>
  </pivotTables>
  <data>
    <tabular pivotCacheId="1925377210">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1BBD3654-3C0F-42B6-9A56-9BBE925351A1}" sourceName="Driver">
  <pivotTables>
    <pivotTable tabId="4" name="PivotTable1"/>
    <pivotTable tabId="4" name="PivotTable4"/>
    <pivotTable tabId="4" name="PivotTable5"/>
    <pivotTable tabId="4" name="PivotTable6"/>
    <pivotTable tabId="4" name="PivotTable8"/>
    <pivotTable tabId="4" name="PivotTable9"/>
    <pivotTable tabId="4" name="PivotTable10"/>
    <pivotTable tabId="4" name="PivotTable7"/>
    <pivotTable tabId="4" name="PivotTable14"/>
    <pivotTable tabId="4" name="PivotTable15"/>
    <pivotTable tabId="4" name="PivotTable16"/>
    <pivotTable tabId="4" name="PivotTable18"/>
    <pivotTable tabId="4" name="PivotTable19"/>
  </pivotTables>
  <data>
    <tabular pivotCacheId="19253772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D5EF1A0-4934-4CEB-A119-B418062D0F4E}" cache="Slicer_Month" caption="Month" style="Slicer Style 1 2 3" rowHeight="257175"/>
  <slicer name="Driver" xr10:uid="{29432E99-1277-4C6D-B33B-9911F93C5E17}" cache="Slicer_Driver" caption="Driver" style="Slicer Style 1 2 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AB10936A-43AB-4B0F-99CC-77AECCD97C2D}" cache="Slicer_Month" caption="Month" columnCount="3" showCaption="0" style="Slicer Style 1 2 3" lockedPosition="1" rowHeight="457200"/>
  <slicer name="Driver 1" xr10:uid="{A0141632-1EE2-4EDD-A2EA-7D2E901BA67D}" cache="Slicer_Driver" caption="Driver" showCaption="0" style="Slicer Style 1 2 3" rowHeight="8229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5FFC4-0F95-E849-AFB2-F8EA7D483F1F}" name="Main_Table" displayName="Main_Table" ref="A1:T25" totalsRowShown="0" headerRowDxfId="193" dataDxfId="191" headerRowBorderDxfId="192" tableBorderDxfId="190" dataCellStyle="Currency">
  <autoFilter ref="A1:T25" xr:uid="{84C5FFC4-0F95-E849-AFB2-F8EA7D483F1F}"/>
  <tableColumns count="20">
    <tableColumn id="1" xr3:uid="{C0331F21-017F-9047-A7BC-00708DAEF677}" name="N" dataDxfId="189" dataCellStyle="Currency"/>
    <tableColumn id="2" xr3:uid="{E8E25A6D-4457-5A43-885F-D4B8523BEC7B}" name="Date" dataDxfId="188"/>
    <tableColumn id="3" xr3:uid="{ED5F65CF-8DAF-A64A-B330-FC8CA06635F4}" name="Year" dataDxfId="187"/>
    <tableColumn id="4" xr3:uid="{1A82F85F-568B-554A-B629-F33CE74DDCAA}" name="Month" dataDxfId="186"/>
    <tableColumn id="5" xr3:uid="{8274E1F1-5607-FB48-9F63-46DF798A0B43}" name="Day" dataDxfId="185"/>
    <tableColumn id="6" xr3:uid="{6A90C817-EF5C-5343-AF91-F6C5871ACAA1}" name="Driver" dataDxfId="184"/>
    <tableColumn id="7" xr3:uid="{277D6442-277D-0043-963E-BFFB33A8373C}" name="Buddy" dataDxfId="183"/>
    <tableColumn id="8" xr3:uid="{7ED7BC23-6522-724C-A392-A4B00AF01FD7}" name="Vehicle" dataDxfId="182"/>
    <tableColumn id="9" xr3:uid="{70870C9B-2D80-CC47-AD37-7769803E6A1C}" name="Distance (km)" dataDxfId="181"/>
    <tableColumn id="10" xr3:uid="{B33E6540-F9D4-A843-9D57-1CBE78A543BA}" name="Trip Classify" dataDxfId="180"/>
    <tableColumn id="11" xr3:uid="{1BDA710B-6EC4-F847-A14A-14D68A05A486}" name="Distance Traveled" dataDxfId="179" dataCellStyle="Currency"/>
    <tableColumn id="12" xr3:uid="{790B5258-1600-2941-A6EA-82D2FA062478}" name="From" dataDxfId="178"/>
    <tableColumn id="13" xr3:uid="{85F1EE10-5F00-7A4C-A1DD-AB3EF15E3045}" name="To" dataDxfId="177"/>
    <tableColumn id="14" xr3:uid="{976AE6D9-A46B-B747-BBB0-D5B9975EA329}" name="Goods" dataDxfId="176"/>
    <tableColumn id="15" xr3:uid="{7AD2D6FF-E3D2-CB41-8956-2E011A8C5614}" name="Driver wage/trip" dataDxfId="175" dataCellStyle="Currency"/>
    <tableColumn id="16" xr3:uid="{C5CE1DF6-14FC-DA4B-B26B-8B39CACEF84D}" name="Buddy wage/trip" dataDxfId="174" dataCellStyle="Currency"/>
    <tableColumn id="17" xr3:uid="{882E4C0E-58CD-4040-932A-F9725C18E032}" name="Driver Salary" dataDxfId="173" dataCellStyle="Currency"/>
    <tableColumn id="18" xr3:uid="{99CC0155-F377-B146-9559-6004A670A781}" name="Buddy Salary" dataDxfId="172" dataCellStyle="Currency"/>
    <tableColumn id="19" xr3:uid="{615C606D-28CF-2447-9B2F-33672EDF766A}" name="Weight (Tons)" dataDxfId="171" dataCellStyle="Currency"/>
    <tableColumn id="20" xr3:uid="{78A21D70-2B4D-3C4D-9257-910B3072CE20}" name="Hired Transportation" dataDxfId="170" dataCellStyle="Currency"/>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089CD-EDED-45C7-8EF0-5BEB0E422270}">
  <sheetPr>
    <tabColor rgb="FFFFFF00"/>
  </sheetPr>
  <dimension ref="A1"/>
  <sheetViews>
    <sheetView showGridLines="0" workbookViewId="0">
      <selection activeCell="D13" sqref="D13"/>
    </sheetView>
  </sheetViews>
  <sheetFormatPr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F814E-496A-4AFF-9FC6-4F7F0B6C6F7E}">
  <sheetPr>
    <tabColor rgb="FF00FF00"/>
  </sheetPr>
  <dimension ref="B2"/>
  <sheetViews>
    <sheetView showGridLines="0" tabSelected="1" topLeftCell="A4" workbookViewId="0">
      <selection activeCell="E32" sqref="E32"/>
    </sheetView>
  </sheetViews>
  <sheetFormatPr defaultRowHeight="15.5"/>
  <cols>
    <col min="2" max="2" width="9" customWidth="1"/>
  </cols>
  <sheetData>
    <row r="2" spans="2:2">
      <c r="B2" s="14"/>
    </row>
  </sheetData>
  <sheetProtection algorithmName="SHA-512" hashValue="hMLVp2qK5zfVHw6UGB5ZKu0jkn73+tWuvPxf7VvgW0kC51OAVLVpgxunzqQB6ThOKkb4yuCEn5nV/i8M6B7ehg==" saltValue="culLVRNIF5iZE6XX52GDxg==" spinCount="100000" sheet="1" objects="1" scenarios="1" selectLockedCell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AC4-AEB6-CA43-8C29-B2F3A85BECA9}">
  <sheetPr>
    <tabColor rgb="FF0066FF"/>
  </sheetPr>
  <dimension ref="A1:T25"/>
  <sheetViews>
    <sheetView showGridLines="0" zoomScale="85" zoomScaleNormal="85" workbookViewId="0">
      <selection activeCell="C29" sqref="C29"/>
    </sheetView>
  </sheetViews>
  <sheetFormatPr defaultColWidth="32.25" defaultRowHeight="15.5"/>
  <cols>
    <col min="1" max="16384" width="32.25" style="1"/>
  </cols>
  <sheetData>
    <row r="1" spans="1:20" s="13" customFormat="1" ht="35.15" customHeight="1">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row>
    <row r="2" spans="1:20" ht="24" customHeight="1">
      <c r="A2" s="2">
        <v>1</v>
      </c>
      <c r="B2" s="10">
        <v>44562</v>
      </c>
      <c r="C2" s="3">
        <v>2022</v>
      </c>
      <c r="D2" s="4" t="s">
        <v>20</v>
      </c>
      <c r="E2" s="3">
        <v>1</v>
      </c>
      <c r="F2" s="3" t="s">
        <v>21</v>
      </c>
      <c r="G2" s="3" t="s">
        <v>22</v>
      </c>
      <c r="H2" s="3" t="s">
        <v>23</v>
      </c>
      <c r="I2" s="3">
        <v>25</v>
      </c>
      <c r="J2" s="3" t="s">
        <v>56</v>
      </c>
      <c r="K2" s="5" t="s">
        <v>24</v>
      </c>
      <c r="L2" s="3" t="s">
        <v>25</v>
      </c>
      <c r="M2" s="3" t="s">
        <v>26</v>
      </c>
      <c r="N2" s="3" t="s">
        <v>27</v>
      </c>
      <c r="O2" s="5">
        <v>400</v>
      </c>
      <c r="P2" s="5">
        <v>400</v>
      </c>
      <c r="Q2" s="5">
        <v>400</v>
      </c>
      <c r="R2" s="5">
        <v>400</v>
      </c>
      <c r="S2" s="2">
        <v>14</v>
      </c>
      <c r="T2" s="5" t="s">
        <v>28</v>
      </c>
    </row>
    <row r="3" spans="1:20" ht="24" customHeight="1">
      <c r="A3" s="6">
        <v>2</v>
      </c>
      <c r="B3" s="11">
        <v>44593</v>
      </c>
      <c r="C3" s="7">
        <v>2022</v>
      </c>
      <c r="D3" s="8" t="s">
        <v>29</v>
      </c>
      <c r="E3" s="7">
        <v>1</v>
      </c>
      <c r="F3" s="7" t="s">
        <v>30</v>
      </c>
      <c r="G3" s="7" t="s">
        <v>22</v>
      </c>
      <c r="H3" s="7" t="s">
        <v>31</v>
      </c>
      <c r="I3" s="7">
        <v>15</v>
      </c>
      <c r="J3" s="7" t="s">
        <v>56</v>
      </c>
      <c r="K3" s="9" t="s">
        <v>24</v>
      </c>
      <c r="L3" s="7" t="s">
        <v>32</v>
      </c>
      <c r="M3" s="7" t="s">
        <v>33</v>
      </c>
      <c r="N3" s="7" t="s">
        <v>34</v>
      </c>
      <c r="O3" s="9">
        <v>400</v>
      </c>
      <c r="P3" s="9">
        <v>100</v>
      </c>
      <c r="Q3" s="9">
        <v>400</v>
      </c>
      <c r="R3" s="9">
        <v>100</v>
      </c>
      <c r="S3" s="6">
        <v>11</v>
      </c>
      <c r="T3" s="9" t="s">
        <v>28</v>
      </c>
    </row>
    <row r="4" spans="1:20" ht="24" customHeight="1">
      <c r="A4" s="2">
        <v>3</v>
      </c>
      <c r="B4" s="10">
        <v>44621</v>
      </c>
      <c r="C4" s="3">
        <v>2022</v>
      </c>
      <c r="D4" s="4" t="s">
        <v>35</v>
      </c>
      <c r="E4" s="3">
        <v>1</v>
      </c>
      <c r="F4" s="3" t="s">
        <v>21</v>
      </c>
      <c r="G4" s="3" t="s">
        <v>22</v>
      </c>
      <c r="H4" s="3" t="s">
        <v>23</v>
      </c>
      <c r="I4" s="3">
        <v>65</v>
      </c>
      <c r="J4" s="3" t="s">
        <v>57</v>
      </c>
      <c r="K4" s="5" t="s">
        <v>24</v>
      </c>
      <c r="L4" s="3" t="s">
        <v>26</v>
      </c>
      <c r="M4" s="3" t="s">
        <v>36</v>
      </c>
      <c r="N4" s="3" t="s">
        <v>27</v>
      </c>
      <c r="O4" s="5">
        <v>600</v>
      </c>
      <c r="P4" s="5">
        <v>100</v>
      </c>
      <c r="Q4" s="5">
        <v>600</v>
      </c>
      <c r="R4" s="5">
        <v>100</v>
      </c>
      <c r="S4" s="2">
        <v>15</v>
      </c>
      <c r="T4" s="5" t="s">
        <v>28</v>
      </c>
    </row>
    <row r="5" spans="1:20" ht="24" customHeight="1">
      <c r="A5" s="6">
        <v>4</v>
      </c>
      <c r="B5" s="11">
        <v>44652</v>
      </c>
      <c r="C5" s="7">
        <v>2022</v>
      </c>
      <c r="D5" s="8" t="s">
        <v>37</v>
      </c>
      <c r="E5" s="7">
        <v>1</v>
      </c>
      <c r="F5" s="7" t="s">
        <v>30</v>
      </c>
      <c r="G5" s="7" t="s">
        <v>22</v>
      </c>
      <c r="H5" s="7" t="s">
        <v>31</v>
      </c>
      <c r="I5" s="7">
        <v>44</v>
      </c>
      <c r="J5" s="7" t="s">
        <v>58</v>
      </c>
      <c r="K5" s="9" t="s">
        <v>38</v>
      </c>
      <c r="L5" s="7" t="s">
        <v>33</v>
      </c>
      <c r="M5" s="7" t="s">
        <v>39</v>
      </c>
      <c r="N5" s="7" t="s">
        <v>34</v>
      </c>
      <c r="O5" s="9">
        <v>400</v>
      </c>
      <c r="P5" s="9">
        <v>100</v>
      </c>
      <c r="Q5" s="9">
        <v>400</v>
      </c>
      <c r="R5" s="9">
        <v>100</v>
      </c>
      <c r="S5" s="6">
        <v>13</v>
      </c>
      <c r="T5" s="9" t="s">
        <v>28</v>
      </c>
    </row>
    <row r="6" spans="1:20" ht="24" customHeight="1">
      <c r="A6" s="2">
        <v>5</v>
      </c>
      <c r="B6" s="10">
        <v>44682</v>
      </c>
      <c r="C6" s="3">
        <v>2022</v>
      </c>
      <c r="D6" s="4" t="s">
        <v>40</v>
      </c>
      <c r="E6" s="3">
        <v>1</v>
      </c>
      <c r="F6" s="3" t="s">
        <v>21</v>
      </c>
      <c r="G6" s="3" t="s">
        <v>41</v>
      </c>
      <c r="H6" s="3" t="s">
        <v>23</v>
      </c>
      <c r="I6" s="3">
        <v>65</v>
      </c>
      <c r="J6" s="3" t="s">
        <v>57</v>
      </c>
      <c r="K6" s="5" t="s">
        <v>38</v>
      </c>
      <c r="L6" s="3" t="s">
        <v>42</v>
      </c>
      <c r="M6" s="3" t="s">
        <v>39</v>
      </c>
      <c r="N6" s="3" t="s">
        <v>27</v>
      </c>
      <c r="O6" s="5">
        <v>600</v>
      </c>
      <c r="P6" s="5">
        <v>100</v>
      </c>
      <c r="Q6" s="5">
        <v>600</v>
      </c>
      <c r="R6" s="5">
        <v>100</v>
      </c>
      <c r="S6" s="2">
        <v>12</v>
      </c>
      <c r="T6" s="5" t="s">
        <v>28</v>
      </c>
    </row>
    <row r="7" spans="1:20" ht="24" customHeight="1">
      <c r="A7" s="6">
        <v>6</v>
      </c>
      <c r="B7" s="11">
        <v>44713</v>
      </c>
      <c r="C7" s="7">
        <v>2022</v>
      </c>
      <c r="D7" s="8" t="s">
        <v>43</v>
      </c>
      <c r="E7" s="7">
        <v>1</v>
      </c>
      <c r="F7" s="7" t="s">
        <v>30</v>
      </c>
      <c r="G7" s="7" t="s">
        <v>22</v>
      </c>
      <c r="H7" s="7" t="s">
        <v>31</v>
      </c>
      <c r="I7" s="7">
        <v>80</v>
      </c>
      <c r="J7" s="7" t="s">
        <v>57</v>
      </c>
      <c r="K7" s="9" t="s">
        <v>38</v>
      </c>
      <c r="L7" s="7" t="s">
        <v>44</v>
      </c>
      <c r="M7" s="7" t="s">
        <v>42</v>
      </c>
      <c r="N7" s="7" t="s">
        <v>34</v>
      </c>
      <c r="O7" s="9">
        <v>800</v>
      </c>
      <c r="P7" s="9">
        <v>100</v>
      </c>
      <c r="Q7" s="9">
        <v>800</v>
      </c>
      <c r="R7" s="9">
        <v>100</v>
      </c>
      <c r="S7" s="6">
        <v>11</v>
      </c>
      <c r="T7" s="9" t="s">
        <v>28</v>
      </c>
    </row>
    <row r="8" spans="1:20" ht="24" customHeight="1">
      <c r="A8" s="2">
        <v>7</v>
      </c>
      <c r="B8" s="10">
        <v>44743</v>
      </c>
      <c r="C8" s="3">
        <v>2022</v>
      </c>
      <c r="D8" s="4" t="s">
        <v>45</v>
      </c>
      <c r="E8" s="3">
        <v>1</v>
      </c>
      <c r="F8" s="3" t="s">
        <v>21</v>
      </c>
      <c r="G8" s="3" t="s">
        <v>41</v>
      </c>
      <c r="H8" s="3" t="s">
        <v>23</v>
      </c>
      <c r="I8" s="3">
        <v>25</v>
      </c>
      <c r="J8" s="3" t="s">
        <v>56</v>
      </c>
      <c r="K8" s="5" t="s">
        <v>38</v>
      </c>
      <c r="L8" s="3" t="s">
        <v>46</v>
      </c>
      <c r="M8" s="3" t="s">
        <v>39</v>
      </c>
      <c r="N8" s="3" t="s">
        <v>27</v>
      </c>
      <c r="O8" s="5">
        <v>400</v>
      </c>
      <c r="P8" s="5">
        <v>150</v>
      </c>
      <c r="Q8" s="5">
        <v>400</v>
      </c>
      <c r="R8" s="5">
        <v>150</v>
      </c>
      <c r="S8" s="2">
        <v>18</v>
      </c>
      <c r="T8" s="5" t="s">
        <v>28</v>
      </c>
    </row>
    <row r="9" spans="1:20" ht="24" customHeight="1">
      <c r="A9" s="6">
        <v>8</v>
      </c>
      <c r="B9" s="11">
        <v>44774</v>
      </c>
      <c r="C9" s="7">
        <v>2022</v>
      </c>
      <c r="D9" s="8" t="s">
        <v>47</v>
      </c>
      <c r="E9" s="7">
        <v>1</v>
      </c>
      <c r="F9" s="7" t="s">
        <v>30</v>
      </c>
      <c r="G9" s="7" t="s">
        <v>41</v>
      </c>
      <c r="H9" s="7" t="s">
        <v>31</v>
      </c>
      <c r="I9" s="7">
        <v>25</v>
      </c>
      <c r="J9" s="7" t="s">
        <v>56</v>
      </c>
      <c r="K9" s="9" t="s">
        <v>24</v>
      </c>
      <c r="L9" s="7" t="s">
        <v>26</v>
      </c>
      <c r="M9" s="7" t="s">
        <v>33</v>
      </c>
      <c r="N9" s="7" t="s">
        <v>34</v>
      </c>
      <c r="O9" s="9">
        <v>400</v>
      </c>
      <c r="P9" s="9">
        <v>100</v>
      </c>
      <c r="Q9" s="9">
        <v>400</v>
      </c>
      <c r="R9" s="9">
        <v>100</v>
      </c>
      <c r="S9" s="6">
        <v>13</v>
      </c>
      <c r="T9" s="9" t="s">
        <v>48</v>
      </c>
    </row>
    <row r="10" spans="1:20" ht="24" customHeight="1">
      <c r="A10" s="2">
        <v>9</v>
      </c>
      <c r="B10" s="10">
        <v>44805</v>
      </c>
      <c r="C10" s="3">
        <v>2022</v>
      </c>
      <c r="D10" s="4" t="s">
        <v>49</v>
      </c>
      <c r="E10" s="3">
        <v>1</v>
      </c>
      <c r="F10" s="3" t="s">
        <v>21</v>
      </c>
      <c r="G10" s="3" t="s">
        <v>41</v>
      </c>
      <c r="H10" s="3" t="s">
        <v>23</v>
      </c>
      <c r="I10" s="3">
        <v>25</v>
      </c>
      <c r="J10" s="3" t="s">
        <v>56</v>
      </c>
      <c r="K10" s="5" t="s">
        <v>38</v>
      </c>
      <c r="L10" s="3" t="s">
        <v>33</v>
      </c>
      <c r="M10" s="3" t="s">
        <v>50</v>
      </c>
      <c r="N10" s="3" t="s">
        <v>27</v>
      </c>
      <c r="O10" s="5">
        <v>400</v>
      </c>
      <c r="P10" s="5">
        <v>100</v>
      </c>
      <c r="Q10" s="5">
        <v>400</v>
      </c>
      <c r="R10" s="5">
        <v>100</v>
      </c>
      <c r="S10" s="2">
        <v>15</v>
      </c>
      <c r="T10" s="5" t="s">
        <v>48</v>
      </c>
    </row>
    <row r="11" spans="1:20" ht="24" customHeight="1">
      <c r="A11" s="6">
        <v>10</v>
      </c>
      <c r="B11" s="11">
        <v>44835</v>
      </c>
      <c r="C11" s="7">
        <v>2022</v>
      </c>
      <c r="D11" s="8" t="s">
        <v>51</v>
      </c>
      <c r="E11" s="7">
        <v>1</v>
      </c>
      <c r="F11" s="7" t="s">
        <v>30</v>
      </c>
      <c r="G11" s="7" t="s">
        <v>22</v>
      </c>
      <c r="H11" s="7" t="s">
        <v>31</v>
      </c>
      <c r="I11" s="7">
        <v>25</v>
      </c>
      <c r="J11" s="7" t="s">
        <v>56</v>
      </c>
      <c r="K11" s="9" t="s">
        <v>38</v>
      </c>
      <c r="L11" s="7" t="s">
        <v>52</v>
      </c>
      <c r="M11" s="7" t="s">
        <v>39</v>
      </c>
      <c r="N11" s="7" t="s">
        <v>34</v>
      </c>
      <c r="O11" s="9">
        <v>400</v>
      </c>
      <c r="P11" s="9">
        <v>200</v>
      </c>
      <c r="Q11" s="9">
        <v>400</v>
      </c>
      <c r="R11" s="9">
        <v>200</v>
      </c>
      <c r="S11" s="6">
        <v>14</v>
      </c>
      <c r="T11" s="9" t="s">
        <v>28</v>
      </c>
    </row>
    <row r="12" spans="1:20" ht="24" customHeight="1">
      <c r="A12" s="2">
        <v>11</v>
      </c>
      <c r="B12" s="10">
        <v>44866</v>
      </c>
      <c r="C12" s="3">
        <v>2022</v>
      </c>
      <c r="D12" s="4" t="s">
        <v>53</v>
      </c>
      <c r="E12" s="3">
        <v>1</v>
      </c>
      <c r="F12" s="3" t="s">
        <v>21</v>
      </c>
      <c r="G12" s="3" t="s">
        <v>22</v>
      </c>
      <c r="H12" s="3" t="s">
        <v>23</v>
      </c>
      <c r="I12" s="3">
        <v>25</v>
      </c>
      <c r="J12" s="3" t="s">
        <v>56</v>
      </c>
      <c r="K12" s="5" t="s">
        <v>38</v>
      </c>
      <c r="L12" s="3" t="s">
        <v>25</v>
      </c>
      <c r="M12" s="3" t="s">
        <v>26</v>
      </c>
      <c r="N12" s="3" t="s">
        <v>27</v>
      </c>
      <c r="O12" s="5">
        <v>400</v>
      </c>
      <c r="P12" s="5">
        <v>400</v>
      </c>
      <c r="Q12" s="5">
        <v>400</v>
      </c>
      <c r="R12" s="5">
        <v>400</v>
      </c>
      <c r="S12" s="2">
        <v>12</v>
      </c>
      <c r="T12" s="5" t="s">
        <v>28</v>
      </c>
    </row>
    <row r="13" spans="1:20" ht="24" customHeight="1">
      <c r="A13" s="6">
        <v>12</v>
      </c>
      <c r="B13" s="11">
        <v>44896</v>
      </c>
      <c r="C13" s="7">
        <v>2022</v>
      </c>
      <c r="D13" s="8" t="s">
        <v>54</v>
      </c>
      <c r="E13" s="7">
        <v>1</v>
      </c>
      <c r="F13" s="7" t="s">
        <v>30</v>
      </c>
      <c r="G13" s="7" t="s">
        <v>22</v>
      </c>
      <c r="H13" s="7" t="s">
        <v>31</v>
      </c>
      <c r="I13" s="7">
        <v>15</v>
      </c>
      <c r="J13" s="7" t="s">
        <v>56</v>
      </c>
      <c r="K13" s="9" t="s">
        <v>38</v>
      </c>
      <c r="L13" s="7" t="s">
        <v>55</v>
      </c>
      <c r="M13" s="7" t="s">
        <v>33</v>
      </c>
      <c r="N13" s="7" t="s">
        <v>34</v>
      </c>
      <c r="O13" s="9">
        <v>400</v>
      </c>
      <c r="P13" s="9">
        <v>100</v>
      </c>
      <c r="Q13" s="9">
        <v>400</v>
      </c>
      <c r="R13" s="9">
        <v>100</v>
      </c>
      <c r="S13" s="6">
        <v>9</v>
      </c>
      <c r="T13" s="9" t="s">
        <v>28</v>
      </c>
    </row>
    <row r="14" spans="1:20" ht="24" customHeight="1">
      <c r="A14" s="2">
        <v>13</v>
      </c>
      <c r="B14" s="10">
        <v>44562</v>
      </c>
      <c r="C14" s="3">
        <v>2022</v>
      </c>
      <c r="D14" s="4" t="s">
        <v>20</v>
      </c>
      <c r="E14" s="3">
        <v>1</v>
      </c>
      <c r="F14" s="3" t="s">
        <v>21</v>
      </c>
      <c r="G14" s="3" t="s">
        <v>22</v>
      </c>
      <c r="H14" s="3" t="s">
        <v>23</v>
      </c>
      <c r="I14" s="3">
        <v>25</v>
      </c>
      <c r="J14" s="3" t="s">
        <v>56</v>
      </c>
      <c r="K14" s="5" t="s">
        <v>24</v>
      </c>
      <c r="L14" s="3" t="s">
        <v>25</v>
      </c>
      <c r="M14" s="3" t="s">
        <v>26</v>
      </c>
      <c r="N14" s="3" t="s">
        <v>27</v>
      </c>
      <c r="O14" s="5">
        <v>400</v>
      </c>
      <c r="P14" s="5">
        <v>400</v>
      </c>
      <c r="Q14" s="5">
        <v>400</v>
      </c>
      <c r="R14" s="5">
        <v>400</v>
      </c>
      <c r="S14" s="2">
        <v>14</v>
      </c>
      <c r="T14" s="5" t="s">
        <v>28</v>
      </c>
    </row>
    <row r="15" spans="1:20" ht="24" customHeight="1">
      <c r="A15" s="6">
        <v>14</v>
      </c>
      <c r="B15" s="11">
        <v>44593</v>
      </c>
      <c r="C15" s="7">
        <v>2022</v>
      </c>
      <c r="D15" s="8" t="s">
        <v>29</v>
      </c>
      <c r="E15" s="7">
        <v>1</v>
      </c>
      <c r="F15" s="7" t="s">
        <v>30</v>
      </c>
      <c r="G15" s="7" t="s">
        <v>22</v>
      </c>
      <c r="H15" s="7" t="s">
        <v>31</v>
      </c>
      <c r="I15" s="7">
        <v>15</v>
      </c>
      <c r="J15" s="7" t="s">
        <v>56</v>
      </c>
      <c r="K15" s="9" t="s">
        <v>24</v>
      </c>
      <c r="L15" s="7" t="s">
        <v>32</v>
      </c>
      <c r="M15" s="7" t="s">
        <v>33</v>
      </c>
      <c r="N15" s="7" t="s">
        <v>34</v>
      </c>
      <c r="O15" s="9">
        <v>400</v>
      </c>
      <c r="P15" s="9">
        <v>100</v>
      </c>
      <c r="Q15" s="9">
        <v>400</v>
      </c>
      <c r="R15" s="9">
        <v>100</v>
      </c>
      <c r="S15" s="6">
        <v>11</v>
      </c>
      <c r="T15" s="9" t="s">
        <v>48</v>
      </c>
    </row>
    <row r="16" spans="1:20" ht="24" customHeight="1">
      <c r="A16" s="2">
        <v>15</v>
      </c>
      <c r="B16" s="10">
        <v>44621</v>
      </c>
      <c r="C16" s="3">
        <v>2022</v>
      </c>
      <c r="D16" s="4" t="s">
        <v>35</v>
      </c>
      <c r="E16" s="3">
        <v>1</v>
      </c>
      <c r="F16" s="3" t="s">
        <v>21</v>
      </c>
      <c r="G16" s="3" t="s">
        <v>22</v>
      </c>
      <c r="H16" s="3" t="s">
        <v>23</v>
      </c>
      <c r="I16" s="3">
        <v>65</v>
      </c>
      <c r="J16" s="3" t="s">
        <v>57</v>
      </c>
      <c r="K16" s="5" t="s">
        <v>24</v>
      </c>
      <c r="L16" s="3" t="s">
        <v>26</v>
      </c>
      <c r="M16" s="3" t="s">
        <v>36</v>
      </c>
      <c r="N16" s="3" t="s">
        <v>27</v>
      </c>
      <c r="O16" s="5">
        <v>600</v>
      </c>
      <c r="P16" s="5">
        <v>100</v>
      </c>
      <c r="Q16" s="5">
        <v>600</v>
      </c>
      <c r="R16" s="5">
        <v>100</v>
      </c>
      <c r="S16" s="2">
        <v>15</v>
      </c>
      <c r="T16" s="5" t="s">
        <v>28</v>
      </c>
    </row>
    <row r="17" spans="1:20" ht="24" customHeight="1">
      <c r="A17" s="6">
        <v>16</v>
      </c>
      <c r="B17" s="11">
        <v>44621</v>
      </c>
      <c r="C17" s="7">
        <v>2022</v>
      </c>
      <c r="D17" s="8" t="s">
        <v>35</v>
      </c>
      <c r="E17" s="7">
        <v>1</v>
      </c>
      <c r="F17" s="7" t="s">
        <v>30</v>
      </c>
      <c r="G17" s="7" t="s">
        <v>22</v>
      </c>
      <c r="H17" s="7" t="s">
        <v>31</v>
      </c>
      <c r="I17" s="7">
        <v>44</v>
      </c>
      <c r="J17" s="7" t="s">
        <v>58</v>
      </c>
      <c r="K17" s="9" t="s">
        <v>38</v>
      </c>
      <c r="L17" s="7" t="s">
        <v>33</v>
      </c>
      <c r="M17" s="7" t="s">
        <v>39</v>
      </c>
      <c r="N17" s="7" t="s">
        <v>34</v>
      </c>
      <c r="O17" s="9">
        <v>400</v>
      </c>
      <c r="P17" s="9">
        <v>100</v>
      </c>
      <c r="Q17" s="9">
        <v>300</v>
      </c>
      <c r="R17" s="9">
        <v>200</v>
      </c>
      <c r="S17" s="6">
        <v>13</v>
      </c>
      <c r="T17" s="9" t="s">
        <v>28</v>
      </c>
    </row>
    <row r="18" spans="1:20" ht="24" customHeight="1">
      <c r="A18" s="2">
        <v>17</v>
      </c>
      <c r="B18" s="10">
        <v>44621</v>
      </c>
      <c r="C18" s="3">
        <v>2022</v>
      </c>
      <c r="D18" s="4" t="s">
        <v>35</v>
      </c>
      <c r="E18" s="3">
        <v>1</v>
      </c>
      <c r="F18" s="3" t="s">
        <v>21</v>
      </c>
      <c r="G18" s="3" t="s">
        <v>41</v>
      </c>
      <c r="H18" s="3" t="s">
        <v>23</v>
      </c>
      <c r="I18" s="3">
        <v>65</v>
      </c>
      <c r="J18" s="3" t="s">
        <v>57</v>
      </c>
      <c r="K18" s="5" t="s">
        <v>38</v>
      </c>
      <c r="L18" s="3" t="s">
        <v>42</v>
      </c>
      <c r="M18" s="3" t="s">
        <v>39</v>
      </c>
      <c r="N18" s="3" t="s">
        <v>27</v>
      </c>
      <c r="O18" s="5">
        <v>600</v>
      </c>
      <c r="P18" s="5">
        <v>100</v>
      </c>
      <c r="Q18" s="5">
        <v>200</v>
      </c>
      <c r="R18" s="5">
        <v>400</v>
      </c>
      <c r="S18" s="2">
        <v>12</v>
      </c>
      <c r="T18" s="5" t="s">
        <v>28</v>
      </c>
    </row>
    <row r="19" spans="1:20" ht="24" customHeight="1">
      <c r="A19" s="6">
        <v>18</v>
      </c>
      <c r="B19" s="11">
        <v>44713</v>
      </c>
      <c r="C19" s="7">
        <v>2022</v>
      </c>
      <c r="D19" s="8" t="s">
        <v>43</v>
      </c>
      <c r="E19" s="7">
        <v>1</v>
      </c>
      <c r="F19" s="7" t="s">
        <v>30</v>
      </c>
      <c r="G19" s="7" t="s">
        <v>41</v>
      </c>
      <c r="H19" s="7" t="s">
        <v>31</v>
      </c>
      <c r="I19" s="7">
        <v>80</v>
      </c>
      <c r="J19" s="7" t="s">
        <v>57</v>
      </c>
      <c r="K19" s="9" t="s">
        <v>38</v>
      </c>
      <c r="L19" s="7" t="s">
        <v>44</v>
      </c>
      <c r="M19" s="7" t="s">
        <v>42</v>
      </c>
      <c r="N19" s="7" t="s">
        <v>34</v>
      </c>
      <c r="O19" s="9">
        <v>800</v>
      </c>
      <c r="P19" s="9">
        <v>100</v>
      </c>
      <c r="Q19" s="9">
        <v>800</v>
      </c>
      <c r="R19" s="9">
        <v>100</v>
      </c>
      <c r="S19" s="6">
        <v>11</v>
      </c>
      <c r="T19" s="9" t="s">
        <v>28</v>
      </c>
    </row>
    <row r="20" spans="1:20" ht="24" customHeight="1">
      <c r="A20" s="2">
        <v>19</v>
      </c>
      <c r="B20" s="10">
        <v>44743</v>
      </c>
      <c r="C20" s="3">
        <v>2022</v>
      </c>
      <c r="D20" s="4" t="s">
        <v>45</v>
      </c>
      <c r="E20" s="3">
        <v>1</v>
      </c>
      <c r="F20" s="3" t="s">
        <v>21</v>
      </c>
      <c r="G20" s="3" t="s">
        <v>41</v>
      </c>
      <c r="H20" s="3" t="s">
        <v>23</v>
      </c>
      <c r="I20" s="3">
        <v>25</v>
      </c>
      <c r="J20" s="3" t="s">
        <v>56</v>
      </c>
      <c r="K20" s="5" t="s">
        <v>38</v>
      </c>
      <c r="L20" s="3" t="s">
        <v>46</v>
      </c>
      <c r="M20" s="3" t="s">
        <v>39</v>
      </c>
      <c r="N20" s="3" t="s">
        <v>27</v>
      </c>
      <c r="O20" s="5">
        <v>400</v>
      </c>
      <c r="P20" s="5">
        <v>150</v>
      </c>
      <c r="Q20" s="5">
        <v>400</v>
      </c>
      <c r="R20" s="5">
        <v>150</v>
      </c>
      <c r="S20" s="2">
        <v>18</v>
      </c>
      <c r="T20" s="5" t="s">
        <v>28</v>
      </c>
    </row>
    <row r="21" spans="1:20" ht="24" customHeight="1">
      <c r="A21" s="6">
        <v>20</v>
      </c>
      <c r="B21" s="11">
        <v>44774</v>
      </c>
      <c r="C21" s="7">
        <v>2022</v>
      </c>
      <c r="D21" s="8" t="s">
        <v>47</v>
      </c>
      <c r="E21" s="7">
        <v>1</v>
      </c>
      <c r="F21" s="7" t="s">
        <v>30</v>
      </c>
      <c r="G21" s="7" t="s">
        <v>41</v>
      </c>
      <c r="H21" s="7" t="s">
        <v>31</v>
      </c>
      <c r="I21" s="7">
        <v>25</v>
      </c>
      <c r="J21" s="7" t="s">
        <v>56</v>
      </c>
      <c r="K21" s="9" t="s">
        <v>24</v>
      </c>
      <c r="L21" s="7" t="s">
        <v>26</v>
      </c>
      <c r="M21" s="7" t="s">
        <v>33</v>
      </c>
      <c r="N21" s="7" t="s">
        <v>34</v>
      </c>
      <c r="O21" s="9">
        <v>400</v>
      </c>
      <c r="P21" s="9">
        <v>100</v>
      </c>
      <c r="Q21" s="9">
        <v>400</v>
      </c>
      <c r="R21" s="9">
        <v>100</v>
      </c>
      <c r="S21" s="6">
        <v>13</v>
      </c>
      <c r="T21" s="9" t="s">
        <v>48</v>
      </c>
    </row>
    <row r="22" spans="1:20" ht="24" customHeight="1">
      <c r="A22" s="2">
        <v>21</v>
      </c>
      <c r="B22" s="10">
        <v>44774</v>
      </c>
      <c r="C22" s="3">
        <v>2022</v>
      </c>
      <c r="D22" s="4" t="s">
        <v>47</v>
      </c>
      <c r="E22" s="3">
        <v>1</v>
      </c>
      <c r="F22" s="3" t="s">
        <v>21</v>
      </c>
      <c r="G22" s="3" t="s">
        <v>41</v>
      </c>
      <c r="H22" s="3" t="s">
        <v>23</v>
      </c>
      <c r="I22" s="3">
        <v>25</v>
      </c>
      <c r="J22" s="3" t="s">
        <v>56</v>
      </c>
      <c r="K22" s="5" t="s">
        <v>38</v>
      </c>
      <c r="L22" s="3" t="s">
        <v>33</v>
      </c>
      <c r="M22" s="3" t="s">
        <v>50</v>
      </c>
      <c r="N22" s="3" t="s">
        <v>27</v>
      </c>
      <c r="O22" s="5">
        <v>400</v>
      </c>
      <c r="P22" s="5">
        <v>100</v>
      </c>
      <c r="Q22" s="5">
        <v>400</v>
      </c>
      <c r="R22" s="5">
        <v>300</v>
      </c>
      <c r="S22" s="2">
        <v>15</v>
      </c>
      <c r="T22" s="5" t="s">
        <v>48</v>
      </c>
    </row>
    <row r="23" spans="1:20" ht="24" customHeight="1">
      <c r="A23" s="6">
        <v>22</v>
      </c>
      <c r="B23" s="11">
        <v>44835</v>
      </c>
      <c r="C23" s="7">
        <v>2022</v>
      </c>
      <c r="D23" s="8" t="s">
        <v>51</v>
      </c>
      <c r="E23" s="7">
        <v>1</v>
      </c>
      <c r="F23" s="7" t="s">
        <v>30</v>
      </c>
      <c r="G23" s="7" t="s">
        <v>22</v>
      </c>
      <c r="H23" s="7" t="s">
        <v>31</v>
      </c>
      <c r="I23" s="7">
        <v>25</v>
      </c>
      <c r="J23" s="7" t="s">
        <v>56</v>
      </c>
      <c r="K23" s="9" t="s">
        <v>38</v>
      </c>
      <c r="L23" s="7" t="s">
        <v>52</v>
      </c>
      <c r="M23" s="7" t="s">
        <v>39</v>
      </c>
      <c r="N23" s="7" t="s">
        <v>34</v>
      </c>
      <c r="O23" s="9">
        <v>400</v>
      </c>
      <c r="P23" s="9">
        <v>200</v>
      </c>
      <c r="Q23" s="9">
        <v>400</v>
      </c>
      <c r="R23" s="9">
        <v>200</v>
      </c>
      <c r="S23" s="6">
        <v>14</v>
      </c>
      <c r="T23" s="9" t="s">
        <v>28</v>
      </c>
    </row>
    <row r="24" spans="1:20" ht="24" customHeight="1">
      <c r="A24" s="2">
        <v>23</v>
      </c>
      <c r="B24" s="10">
        <v>44835</v>
      </c>
      <c r="C24" s="3">
        <v>2022</v>
      </c>
      <c r="D24" s="4" t="s">
        <v>51</v>
      </c>
      <c r="E24" s="3">
        <v>1</v>
      </c>
      <c r="F24" s="3" t="s">
        <v>21</v>
      </c>
      <c r="G24" s="3" t="s">
        <v>22</v>
      </c>
      <c r="H24" s="3" t="s">
        <v>23</v>
      </c>
      <c r="I24" s="3">
        <v>25</v>
      </c>
      <c r="J24" s="3" t="s">
        <v>56</v>
      </c>
      <c r="K24" s="5" t="s">
        <v>38</v>
      </c>
      <c r="L24" s="3" t="s">
        <v>25</v>
      </c>
      <c r="M24" s="3" t="s">
        <v>26</v>
      </c>
      <c r="N24" s="3" t="s">
        <v>27</v>
      </c>
      <c r="O24" s="5">
        <v>400</v>
      </c>
      <c r="P24" s="5">
        <v>400</v>
      </c>
      <c r="Q24" s="5">
        <v>300</v>
      </c>
      <c r="R24" s="5">
        <v>150</v>
      </c>
      <c r="S24" s="2">
        <v>12</v>
      </c>
      <c r="T24" s="5" t="s">
        <v>28</v>
      </c>
    </row>
    <row r="25" spans="1:20" ht="24" customHeight="1">
      <c r="A25" s="6">
        <v>24</v>
      </c>
      <c r="B25" s="11">
        <v>44835</v>
      </c>
      <c r="C25" s="7">
        <v>2022</v>
      </c>
      <c r="D25" s="8" t="s">
        <v>51</v>
      </c>
      <c r="E25" s="7">
        <v>1</v>
      </c>
      <c r="F25" s="7" t="s">
        <v>30</v>
      </c>
      <c r="G25" s="7" t="s">
        <v>22</v>
      </c>
      <c r="H25" s="7" t="s">
        <v>31</v>
      </c>
      <c r="I25" s="7">
        <v>15</v>
      </c>
      <c r="J25" s="7" t="s">
        <v>56</v>
      </c>
      <c r="K25" s="9" t="s">
        <v>38</v>
      </c>
      <c r="L25" s="7" t="s">
        <v>55</v>
      </c>
      <c r="M25" s="7" t="s">
        <v>33</v>
      </c>
      <c r="N25" s="7" t="s">
        <v>34</v>
      </c>
      <c r="O25" s="9">
        <v>400</v>
      </c>
      <c r="P25" s="9">
        <v>100</v>
      </c>
      <c r="Q25" s="9">
        <v>400</v>
      </c>
      <c r="R25" s="9">
        <v>100</v>
      </c>
      <c r="S25" s="6">
        <v>9</v>
      </c>
      <c r="T25" s="9" t="s">
        <v>28</v>
      </c>
    </row>
  </sheetData>
  <sheetProtection algorithmName="SHA-512" hashValue="7J4JW466ugWzSXIyyAQguJliA2aoOy3pCH1GPQIWB7wEODn8NTkyQucvtJzlEyF0FYVFMyS9WKSdn5oXRpULig==" saltValue="8p0QU8M2d6IlLICS/9YLBg==" spinCount="100000" sheet="1" objects="1" scenarios="1" selectLockedCell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EA47F-45FD-4657-9A8B-B1706E82F053}">
  <sheetPr>
    <tabColor rgb="FFFF00FF"/>
  </sheetPr>
  <dimension ref="B1:DS32"/>
  <sheetViews>
    <sheetView showGridLines="0" workbookViewId="0">
      <selection activeCell="A2" sqref="A2"/>
    </sheetView>
  </sheetViews>
  <sheetFormatPr defaultColWidth="9" defaultRowHeight="15"/>
  <cols>
    <col min="1" max="1" width="9" style="16"/>
    <col min="2" max="2" width="11" style="16" bestFit="1" customWidth="1"/>
    <col min="3" max="3" width="9" style="16"/>
    <col min="4" max="4" width="15.08203125" style="16" bestFit="1" customWidth="1"/>
    <col min="5" max="5" width="28.5" style="16" bestFit="1" customWidth="1"/>
    <col min="6" max="13" width="9" style="16"/>
    <col min="14" max="14" width="9" style="17"/>
    <col min="15" max="15" width="15.08203125" style="16" bestFit="1" customWidth="1"/>
    <col min="16" max="16" width="20.58203125" style="16" bestFit="1" customWidth="1"/>
    <col min="17" max="17" width="9" style="16"/>
    <col min="18" max="18" width="12" style="16" bestFit="1" customWidth="1"/>
    <col min="19" max="22" width="9" style="16"/>
    <col min="23" max="23" width="9" style="17"/>
    <col min="24" max="24" width="15.08203125" style="16" bestFit="1" customWidth="1"/>
    <col min="25" max="25" width="22.83203125" style="16" bestFit="1" customWidth="1"/>
    <col min="26" max="26" width="23" style="16" bestFit="1" customWidth="1"/>
    <col min="27" max="31" width="9" style="16"/>
    <col min="32" max="32" width="9" style="17"/>
    <col min="33" max="33" width="15.08203125" style="16" bestFit="1" customWidth="1"/>
    <col min="34" max="34" width="15.33203125" style="16" bestFit="1" customWidth="1"/>
    <col min="35" max="40" width="9" style="16"/>
    <col min="41" max="41" width="9" style="17"/>
    <col min="42" max="42" width="9" style="16"/>
    <col min="43" max="43" width="21.25" style="16" bestFit="1" customWidth="1"/>
    <col min="44" max="44" width="16.08203125" style="16" bestFit="1" customWidth="1"/>
    <col min="45" max="45" width="9" style="16"/>
    <col min="46" max="46" width="9" style="17"/>
    <col min="47" max="47" width="19.83203125" style="16" bestFit="1" customWidth="1"/>
    <col min="48" max="48" width="14.25" style="16" bestFit="1" customWidth="1"/>
    <col min="49" max="49" width="11.58203125" style="16" bestFit="1" customWidth="1"/>
    <col min="50" max="51" width="12" style="16" customWidth="1"/>
    <col min="52" max="52" width="12" style="16" bestFit="1" customWidth="1"/>
    <col min="53" max="53" width="19.5" style="16" bestFit="1" customWidth="1"/>
    <col min="54" max="58" width="9" style="16"/>
    <col min="59" max="59" width="9" style="17"/>
    <col min="60" max="60" width="15.08203125" style="16" bestFit="1" customWidth="1"/>
    <col min="61" max="61" width="19.83203125" style="16" bestFit="1" customWidth="1"/>
    <col min="62" max="67" width="9" style="16"/>
    <col min="68" max="68" width="9" style="17"/>
    <col min="69" max="69" width="15.08203125" style="16" bestFit="1" customWidth="1"/>
    <col min="70" max="70" width="20.58203125" style="16" bestFit="1" customWidth="1"/>
    <col min="71" max="76" width="9" style="16"/>
    <col min="77" max="77" width="9" style="17"/>
    <col min="78" max="78" width="20.25" style="16" bestFit="1" customWidth="1"/>
    <col min="79" max="79" width="20.58203125" style="16" bestFit="1" customWidth="1"/>
    <col min="80" max="80" width="15.25" style="16" bestFit="1" customWidth="1"/>
    <col min="81" max="81" width="26.25" style="16" bestFit="1" customWidth="1"/>
    <col min="82" max="82" width="20.25" style="16" bestFit="1" customWidth="1"/>
    <col min="83" max="86" width="9" style="16"/>
    <col min="87" max="87" width="9" style="17"/>
    <col min="88" max="88" width="23.08203125" style="16" bestFit="1" customWidth="1"/>
    <col min="89" max="89" width="19.58203125" style="16" bestFit="1" customWidth="1"/>
    <col min="90" max="90" width="9" style="16"/>
    <col min="91" max="91" width="16.25" style="16" bestFit="1" customWidth="1"/>
    <col min="92" max="92" width="15" style="16" bestFit="1" customWidth="1"/>
    <col min="93" max="95" width="9" style="16"/>
    <col min="96" max="96" width="9" style="17"/>
    <col min="97" max="97" width="23.25" style="16" bestFit="1" customWidth="1"/>
    <col min="98" max="98" width="19.75" style="16" bestFit="1" customWidth="1"/>
    <col min="99" max="99" width="9" style="16"/>
    <col min="100" max="100" width="16.25" style="16" bestFit="1" customWidth="1"/>
    <col min="101" max="101" width="15" style="16" bestFit="1" customWidth="1"/>
    <col min="102" max="104" width="9" style="16"/>
    <col min="105" max="105" width="9" style="17"/>
    <col min="106" max="113" width="9" style="16"/>
    <col min="114" max="114" width="9" style="17"/>
    <col min="115" max="122" width="9" style="16"/>
    <col min="123" max="123" width="9" style="17"/>
    <col min="124" max="16384" width="9" style="16"/>
  </cols>
  <sheetData>
    <row r="1" spans="2:123">
      <c r="B1" s="22"/>
      <c r="C1" s="22"/>
      <c r="D1" s="22"/>
      <c r="E1" s="22"/>
      <c r="F1" s="22"/>
      <c r="G1" s="22"/>
      <c r="H1" s="22"/>
      <c r="I1" s="23"/>
    </row>
    <row r="2" spans="2:123" s="18" customFormat="1" ht="20">
      <c r="B2" s="18" t="s">
        <v>60</v>
      </c>
      <c r="D2" s="18" t="s">
        <v>19</v>
      </c>
      <c r="I2" s="24"/>
      <c r="N2" s="19"/>
      <c r="R2" s="18" t="s">
        <v>9</v>
      </c>
      <c r="W2" s="19"/>
      <c r="AF2" s="19"/>
      <c r="AO2" s="19"/>
      <c r="AQ2" s="18" t="s">
        <v>72</v>
      </c>
      <c r="AT2" s="19"/>
      <c r="AU2" s="18" t="s">
        <v>75</v>
      </c>
      <c r="BA2" s="18" t="s">
        <v>77</v>
      </c>
      <c r="BG2" s="19"/>
      <c r="BP2" s="19"/>
      <c r="BY2" s="19"/>
      <c r="BZ2" s="47" t="s">
        <v>81</v>
      </c>
      <c r="CB2" s="18" t="s">
        <v>82</v>
      </c>
      <c r="CI2" s="19"/>
      <c r="CJ2" s="53" t="s">
        <v>85</v>
      </c>
      <c r="CR2" s="19"/>
      <c r="CS2" s="47" t="s">
        <v>86</v>
      </c>
      <c r="DA2" s="19"/>
      <c r="DJ2" s="19"/>
      <c r="DS2" s="19"/>
    </row>
    <row r="3" spans="2:123" ht="15.5" thickBot="1">
      <c r="I3" s="25"/>
    </row>
    <row r="4" spans="2:123" ht="16" thickBot="1">
      <c r="B4" s="57" t="s">
        <v>59</v>
      </c>
      <c r="D4" s="38" t="s">
        <v>61</v>
      </c>
      <c r="E4" s="31" t="s">
        <v>63</v>
      </c>
      <c r="F4"/>
      <c r="G4" s="20" t="str">
        <f>D6</f>
        <v>Yes</v>
      </c>
      <c r="H4" s="21">
        <f>IFERROR(VLOOKUP(G4,D4:E7,2,0),"")</f>
        <v>5</v>
      </c>
      <c r="I4" s="27"/>
      <c r="J4"/>
      <c r="K4"/>
      <c r="O4" s="26" t="s">
        <v>61</v>
      </c>
      <c r="P4" s="16" t="s">
        <v>64</v>
      </c>
      <c r="Q4"/>
      <c r="X4" s="26" t="s">
        <v>61</v>
      </c>
      <c r="Y4" s="16" t="s">
        <v>66</v>
      </c>
      <c r="Z4" s="16" t="s">
        <v>65</v>
      </c>
      <c r="AG4" s="26" t="s">
        <v>61</v>
      </c>
      <c r="AH4" s="16" t="s">
        <v>67</v>
      </c>
      <c r="AI4"/>
      <c r="AQ4" s="16" t="s">
        <v>73</v>
      </c>
      <c r="AU4" s="16" t="s">
        <v>74</v>
      </c>
      <c r="AV4"/>
      <c r="AW4"/>
      <c r="AX4"/>
      <c r="AY4"/>
      <c r="AZ4"/>
      <c r="BA4" s="16" t="s">
        <v>76</v>
      </c>
      <c r="BB4"/>
      <c r="BC4"/>
      <c r="BH4" s="26" t="s">
        <v>61</v>
      </c>
      <c r="BI4" s="16" t="s">
        <v>74</v>
      </c>
      <c r="BJ4"/>
      <c r="BQ4" s="26" t="s">
        <v>61</v>
      </c>
      <c r="BR4" s="16" t="s">
        <v>64</v>
      </c>
      <c r="BS4"/>
      <c r="BZ4" s="46" t="s">
        <v>71</v>
      </c>
      <c r="CA4"/>
      <c r="CB4" s="50" t="s">
        <v>61</v>
      </c>
      <c r="CC4" s="51" t="s">
        <v>70</v>
      </c>
      <c r="CD4"/>
    </row>
    <row r="5" spans="2:123" ht="20">
      <c r="B5" s="57">
        <v>24</v>
      </c>
      <c r="D5" s="34" t="s">
        <v>28</v>
      </c>
      <c r="E5" s="34">
        <v>19</v>
      </c>
      <c r="F5"/>
      <c r="G5"/>
      <c r="H5"/>
      <c r="I5" s="27"/>
      <c r="J5"/>
      <c r="K5"/>
      <c r="O5" s="16" t="s">
        <v>56</v>
      </c>
      <c r="P5" s="16">
        <v>16</v>
      </c>
      <c r="Q5"/>
      <c r="R5" s="32" t="s">
        <v>56</v>
      </c>
      <c r="S5" s="33">
        <f>IFERROR(VLOOKUP(R5,$O$4:$P$8,2,0),"")</f>
        <v>16</v>
      </c>
      <c r="X5" s="16" t="s">
        <v>56</v>
      </c>
      <c r="Y5" s="16">
        <v>6400</v>
      </c>
      <c r="Z5" s="16">
        <v>3100</v>
      </c>
      <c r="AG5" s="16" t="s">
        <v>27</v>
      </c>
      <c r="AH5" s="16">
        <v>12</v>
      </c>
      <c r="AI5"/>
      <c r="AQ5" s="36">
        <v>29950</v>
      </c>
      <c r="AU5" s="36">
        <v>14850</v>
      </c>
      <c r="AV5"/>
      <c r="AW5"/>
      <c r="AX5"/>
      <c r="AY5"/>
      <c r="AZ5"/>
      <c r="BA5" s="36">
        <v>15100</v>
      </c>
      <c r="BB5"/>
      <c r="BC5"/>
      <c r="BH5" s="16" t="s">
        <v>20</v>
      </c>
      <c r="BI5" s="45">
        <v>1600</v>
      </c>
      <c r="BJ5"/>
      <c r="BQ5" s="16" t="s">
        <v>20</v>
      </c>
      <c r="BR5" s="16">
        <v>2</v>
      </c>
      <c r="BS5"/>
      <c r="BZ5" s="46">
        <v>868</v>
      </c>
      <c r="CA5"/>
      <c r="CB5" s="48" t="s">
        <v>38</v>
      </c>
      <c r="CC5" s="48">
        <v>16</v>
      </c>
      <c r="CD5"/>
      <c r="CJ5" s="46" t="s">
        <v>66</v>
      </c>
      <c r="CK5" s="46" t="s">
        <v>68</v>
      </c>
      <c r="CL5"/>
      <c r="CM5" s="52" t="s">
        <v>83</v>
      </c>
      <c r="CN5" s="52" t="s">
        <v>16</v>
      </c>
      <c r="CS5" s="46" t="s">
        <v>65</v>
      </c>
      <c r="CT5" s="46" t="s">
        <v>69</v>
      </c>
      <c r="CU5"/>
      <c r="CV5" s="55" t="s">
        <v>84</v>
      </c>
      <c r="CW5" s="55" t="s">
        <v>17</v>
      </c>
    </row>
    <row r="6" spans="2:123" ht="25.5">
      <c r="D6" s="35" t="s">
        <v>48</v>
      </c>
      <c r="E6" s="37">
        <v>5</v>
      </c>
      <c r="F6"/>
      <c r="I6" s="27"/>
      <c r="J6"/>
      <c r="K6"/>
      <c r="O6" s="16" t="s">
        <v>57</v>
      </c>
      <c r="P6" s="16">
        <v>6</v>
      </c>
      <c r="Q6"/>
      <c r="R6" s="32" t="s">
        <v>57</v>
      </c>
      <c r="S6" s="33">
        <f t="shared" ref="S6:S7" si="0">IFERROR(VLOOKUP(R6,$O$4:$P$8,2,0),"")</f>
        <v>6</v>
      </c>
      <c r="X6" s="16" t="s">
        <v>57</v>
      </c>
      <c r="Y6" s="16">
        <v>4000</v>
      </c>
      <c r="Z6" s="16">
        <v>600</v>
      </c>
      <c r="AG6" s="16" t="s">
        <v>34</v>
      </c>
      <c r="AH6" s="16">
        <v>12</v>
      </c>
      <c r="AI6"/>
      <c r="AR6"/>
      <c r="AY6" s="41"/>
      <c r="AZ6"/>
      <c r="BA6" s="39" t="s">
        <v>79</v>
      </c>
      <c r="BB6" s="40">
        <f>GETPIVOTDATA("Total Wage's",$BA$4)</f>
        <v>15100</v>
      </c>
      <c r="BC6"/>
      <c r="BH6" s="16" t="s">
        <v>29</v>
      </c>
      <c r="BI6" s="45">
        <v>1000</v>
      </c>
      <c r="BJ6"/>
      <c r="BQ6" s="16" t="s">
        <v>29</v>
      </c>
      <c r="BR6" s="16">
        <v>2</v>
      </c>
      <c r="BS6"/>
      <c r="BZ6"/>
      <c r="CA6"/>
      <c r="CB6" s="49" t="s">
        <v>24</v>
      </c>
      <c r="CC6" s="49">
        <v>8</v>
      </c>
      <c r="CJ6" s="56">
        <v>11200</v>
      </c>
      <c r="CK6" s="56">
        <v>10600</v>
      </c>
      <c r="CL6"/>
      <c r="CM6" s="54">
        <f>GETPIVOTDATA("Sum of Driver wage/trip",$CJ$5)</f>
        <v>11200</v>
      </c>
      <c r="CN6" s="54">
        <f>GETPIVOTDATA("Sum of Driver Salary",$CJ$5)</f>
        <v>10600</v>
      </c>
      <c r="CS6" s="56">
        <v>3900</v>
      </c>
      <c r="CT6" s="56">
        <v>4250</v>
      </c>
      <c r="CU6"/>
      <c r="CV6" s="54">
        <f>GETPIVOTDATA("Sum of Buddy wage/trip",$CS$5)</f>
        <v>3900</v>
      </c>
      <c r="CW6" s="54">
        <f>GETPIVOTDATA("Sum of Buddy Salary",$CS$5)</f>
        <v>4250</v>
      </c>
    </row>
    <row r="7" spans="2:123" ht="25.5">
      <c r="D7" s="31" t="s">
        <v>62</v>
      </c>
      <c r="E7" s="35">
        <v>24</v>
      </c>
      <c r="F7"/>
      <c r="G7"/>
      <c r="H7"/>
      <c r="I7" s="27"/>
      <c r="J7"/>
      <c r="K7"/>
      <c r="O7" s="16" t="s">
        <v>58</v>
      </c>
      <c r="P7" s="16">
        <v>2</v>
      </c>
      <c r="Q7"/>
      <c r="R7" s="32" t="s">
        <v>58</v>
      </c>
      <c r="S7" s="33">
        <f t="shared" si="0"/>
        <v>2</v>
      </c>
      <c r="X7" s="16" t="s">
        <v>58</v>
      </c>
      <c r="Y7" s="16">
        <v>800</v>
      </c>
      <c r="Z7" s="16">
        <v>200</v>
      </c>
      <c r="AG7" s="16" t="s">
        <v>62</v>
      </c>
      <c r="AH7" s="16">
        <v>24</v>
      </c>
      <c r="AI7"/>
      <c r="AR7"/>
      <c r="AU7" s="39" t="s">
        <v>78</v>
      </c>
      <c r="AV7" s="42">
        <f>GETPIVOTDATA("Total Salaries",$AU$4)</f>
        <v>14850</v>
      </c>
      <c r="AY7"/>
      <c r="AZ7"/>
      <c r="BA7" s="39" t="s">
        <v>78</v>
      </c>
      <c r="BB7" s="40">
        <f>GETPIVOTDATA("Total Salaries",$AU$4)</f>
        <v>14850</v>
      </c>
      <c r="BC7"/>
      <c r="BH7" s="16" t="s">
        <v>35</v>
      </c>
      <c r="BI7" s="45">
        <v>2500</v>
      </c>
      <c r="BJ7"/>
      <c r="BQ7" s="16" t="s">
        <v>35</v>
      </c>
      <c r="BR7" s="16">
        <v>4</v>
      </c>
      <c r="BS7"/>
      <c r="BZ7"/>
      <c r="CA7"/>
      <c r="CB7"/>
      <c r="CC7"/>
      <c r="CJ7"/>
      <c r="CK7"/>
      <c r="CL7"/>
      <c r="CS7"/>
      <c r="CT7"/>
      <c r="CU7"/>
    </row>
    <row r="8" spans="2:123" ht="25.5">
      <c r="D8"/>
      <c r="E8"/>
      <c r="F8"/>
      <c r="G8"/>
      <c r="H8"/>
      <c r="I8" s="27"/>
      <c r="J8"/>
      <c r="K8"/>
      <c r="O8" s="16" t="s">
        <v>62</v>
      </c>
      <c r="P8" s="16">
        <v>24</v>
      </c>
      <c r="Q8"/>
      <c r="X8" s="16" t="s">
        <v>62</v>
      </c>
      <c r="Y8" s="16">
        <v>11200</v>
      </c>
      <c r="Z8" s="16">
        <v>3900</v>
      </c>
      <c r="AG8"/>
      <c r="AH8"/>
      <c r="AI8"/>
      <c r="AR8"/>
      <c r="AU8" s="39" t="s">
        <v>79</v>
      </c>
      <c r="AV8" s="40">
        <f>GETPIVOTDATA("Total Wage's",$BA$4)</f>
        <v>15100</v>
      </c>
      <c r="AW8"/>
      <c r="AX8"/>
      <c r="AY8"/>
      <c r="AZ8"/>
      <c r="BA8" s="43" t="s">
        <v>80</v>
      </c>
      <c r="BB8" s="44">
        <f>BB6/GETPIVOTDATA("Total",$AQ$4)</f>
        <v>0.5041736227045075</v>
      </c>
      <c r="BC8"/>
      <c r="BH8" s="16" t="s">
        <v>37</v>
      </c>
      <c r="BI8" s="45">
        <v>500</v>
      </c>
      <c r="BJ8"/>
      <c r="BQ8" s="16" t="s">
        <v>37</v>
      </c>
      <c r="BR8" s="16">
        <v>1</v>
      </c>
      <c r="BS8"/>
      <c r="BZ8"/>
      <c r="CA8"/>
      <c r="CB8"/>
      <c r="CJ8"/>
      <c r="CK8"/>
      <c r="CL8"/>
      <c r="CS8"/>
      <c r="CT8"/>
      <c r="CU8"/>
    </row>
    <row r="9" spans="2:123" ht="21">
      <c r="D9"/>
      <c r="E9"/>
      <c r="F9"/>
      <c r="G9"/>
      <c r="H9"/>
      <c r="I9" s="27"/>
      <c r="J9"/>
      <c r="K9"/>
      <c r="O9"/>
      <c r="P9"/>
      <c r="Q9"/>
      <c r="X9"/>
      <c r="Y9"/>
      <c r="Z9"/>
      <c r="AG9"/>
      <c r="AH9"/>
      <c r="AI9"/>
      <c r="AR9"/>
      <c r="AU9" s="43" t="s">
        <v>80</v>
      </c>
      <c r="AV9" s="41">
        <f>AV7/GETPIVOTDATA("Total",$AQ$4)</f>
        <v>0.4958263772954925</v>
      </c>
      <c r="AW9"/>
      <c r="AX9"/>
      <c r="AY9"/>
      <c r="AZ9"/>
      <c r="BA9"/>
      <c r="BB9"/>
      <c r="BC9"/>
      <c r="BH9" s="16" t="s">
        <v>40</v>
      </c>
      <c r="BI9" s="45">
        <v>700</v>
      </c>
      <c r="BJ9"/>
      <c r="BQ9" s="16" t="s">
        <v>40</v>
      </c>
      <c r="BR9" s="16">
        <v>1</v>
      </c>
      <c r="BS9"/>
      <c r="BZ9"/>
      <c r="CA9"/>
      <c r="CB9"/>
      <c r="CJ9"/>
      <c r="CK9"/>
      <c r="CL9"/>
    </row>
    <row r="10" spans="2:123" ht="15.5">
      <c r="D10"/>
      <c r="E10"/>
      <c r="F10"/>
      <c r="G10"/>
      <c r="H10"/>
      <c r="I10" s="27"/>
      <c r="J10"/>
      <c r="K10"/>
      <c r="O10"/>
      <c r="P10"/>
      <c r="Q10"/>
      <c r="X10"/>
      <c r="Y10"/>
      <c r="Z10"/>
      <c r="AG10"/>
      <c r="AH10"/>
      <c r="AI10"/>
      <c r="AR10"/>
      <c r="AU10"/>
      <c r="AV10" s="41"/>
      <c r="AW10"/>
      <c r="AX10"/>
      <c r="AY10"/>
      <c r="AZ10"/>
      <c r="BA10"/>
      <c r="BB10"/>
      <c r="BC10"/>
      <c r="BH10" s="16" t="s">
        <v>43</v>
      </c>
      <c r="BI10" s="45">
        <v>1800</v>
      </c>
      <c r="BJ10"/>
      <c r="BQ10" s="16" t="s">
        <v>43</v>
      </c>
      <c r="BR10" s="16">
        <v>2</v>
      </c>
      <c r="BS10"/>
      <c r="BZ10"/>
      <c r="CA10"/>
      <c r="CB10"/>
      <c r="CJ10"/>
      <c r="CK10"/>
      <c r="CL10"/>
    </row>
    <row r="11" spans="2:123" ht="15.5">
      <c r="D11"/>
      <c r="E11"/>
      <c r="F11"/>
      <c r="G11"/>
      <c r="H11"/>
      <c r="I11" s="27"/>
      <c r="J11"/>
      <c r="K11"/>
      <c r="O11"/>
      <c r="P11"/>
      <c r="Q11"/>
      <c r="X11"/>
      <c r="Y11"/>
      <c r="Z11"/>
      <c r="AG11"/>
      <c r="AH11"/>
      <c r="AI11"/>
      <c r="AR11"/>
      <c r="AU11"/>
      <c r="AV11"/>
      <c r="AW11"/>
      <c r="AX11"/>
      <c r="AY11"/>
      <c r="AZ11"/>
      <c r="BA11"/>
      <c r="BB11"/>
      <c r="BC11"/>
      <c r="BH11" s="16" t="s">
        <v>45</v>
      </c>
      <c r="BI11" s="45">
        <v>1100</v>
      </c>
      <c r="BJ11"/>
      <c r="BQ11" s="16" t="s">
        <v>45</v>
      </c>
      <c r="BR11" s="16">
        <v>2</v>
      </c>
      <c r="BS11"/>
      <c r="BZ11"/>
      <c r="CA11"/>
      <c r="CB11"/>
      <c r="CJ11"/>
      <c r="CK11"/>
      <c r="CL11"/>
    </row>
    <row r="12" spans="2:123" ht="15.5">
      <c r="D12"/>
      <c r="E12"/>
      <c r="F12"/>
      <c r="G12"/>
      <c r="H12"/>
      <c r="I12" s="27"/>
      <c r="J12"/>
      <c r="K12"/>
      <c r="O12"/>
      <c r="P12"/>
      <c r="Q12"/>
      <c r="X12"/>
      <c r="Y12"/>
      <c r="Z12"/>
      <c r="AG12"/>
      <c r="AH12"/>
      <c r="AI12"/>
      <c r="AR12"/>
      <c r="AU12"/>
      <c r="AV12"/>
      <c r="AW12"/>
      <c r="AX12"/>
      <c r="AY12"/>
      <c r="AZ12"/>
      <c r="BA12"/>
      <c r="BB12"/>
      <c r="BC12"/>
      <c r="BH12" s="16" t="s">
        <v>47</v>
      </c>
      <c r="BI12" s="45">
        <v>1700</v>
      </c>
      <c r="BJ12"/>
      <c r="BQ12" s="16" t="s">
        <v>47</v>
      </c>
      <c r="BR12" s="16">
        <v>3</v>
      </c>
      <c r="BS12"/>
      <c r="BZ12"/>
      <c r="CA12"/>
      <c r="CB12"/>
      <c r="CJ12"/>
      <c r="CK12"/>
      <c r="CL12"/>
    </row>
    <row r="13" spans="2:123" ht="15.5">
      <c r="D13"/>
      <c r="E13"/>
      <c r="F13"/>
      <c r="G13"/>
      <c r="H13"/>
      <c r="I13" s="27"/>
      <c r="J13"/>
      <c r="K13"/>
      <c r="O13"/>
      <c r="P13"/>
      <c r="Q13"/>
      <c r="X13"/>
      <c r="Y13"/>
      <c r="Z13"/>
      <c r="AG13"/>
      <c r="AH13"/>
      <c r="AI13"/>
      <c r="AR13"/>
      <c r="AU13"/>
      <c r="AV13"/>
      <c r="AW13"/>
      <c r="AX13"/>
      <c r="AY13"/>
      <c r="AZ13"/>
      <c r="BA13"/>
      <c r="BB13"/>
      <c r="BC13"/>
      <c r="BH13" s="16" t="s">
        <v>49</v>
      </c>
      <c r="BI13" s="45">
        <v>500</v>
      </c>
      <c r="BJ13"/>
      <c r="BQ13" s="16" t="s">
        <v>49</v>
      </c>
      <c r="BR13" s="16">
        <v>1</v>
      </c>
      <c r="BS13"/>
      <c r="BZ13"/>
      <c r="CA13"/>
      <c r="CB13"/>
      <c r="CJ13"/>
      <c r="CK13"/>
      <c r="CL13"/>
    </row>
    <row r="14" spans="2:123" ht="15.5">
      <c r="D14"/>
      <c r="E14"/>
      <c r="F14"/>
      <c r="G14"/>
      <c r="H14"/>
      <c r="I14" s="27"/>
      <c r="J14"/>
      <c r="K14"/>
      <c r="O14"/>
      <c r="P14"/>
      <c r="Q14"/>
      <c r="X14"/>
      <c r="Y14"/>
      <c r="Z14"/>
      <c r="AG14"/>
      <c r="AH14"/>
      <c r="AI14"/>
      <c r="AR14"/>
      <c r="AU14"/>
      <c r="AV14"/>
      <c r="AW14"/>
      <c r="AX14"/>
      <c r="AY14"/>
      <c r="AZ14"/>
      <c r="BA14"/>
      <c r="BB14"/>
      <c r="BC14"/>
      <c r="BH14" s="16" t="s">
        <v>51</v>
      </c>
      <c r="BI14" s="45">
        <v>2150</v>
      </c>
      <c r="BJ14"/>
      <c r="BQ14" s="16" t="s">
        <v>51</v>
      </c>
      <c r="BR14" s="16">
        <v>4</v>
      </c>
      <c r="BS14"/>
      <c r="BZ14"/>
      <c r="CA14"/>
      <c r="CB14"/>
      <c r="CJ14"/>
      <c r="CK14"/>
      <c r="CL14"/>
    </row>
    <row r="15" spans="2:123" ht="15.5">
      <c r="D15"/>
      <c r="E15"/>
      <c r="F15"/>
      <c r="G15"/>
      <c r="H15"/>
      <c r="I15" s="27"/>
      <c r="J15"/>
      <c r="K15"/>
      <c r="O15"/>
      <c r="P15"/>
      <c r="Q15"/>
      <c r="X15"/>
      <c r="Y15"/>
      <c r="Z15"/>
      <c r="AG15"/>
      <c r="AH15"/>
      <c r="AI15"/>
      <c r="AR15"/>
      <c r="AU15"/>
      <c r="AV15"/>
      <c r="AW15"/>
      <c r="AX15"/>
      <c r="AY15"/>
      <c r="AZ15"/>
      <c r="BA15"/>
      <c r="BB15"/>
      <c r="BC15"/>
      <c r="BH15" s="16" t="s">
        <v>53</v>
      </c>
      <c r="BI15" s="45">
        <v>800</v>
      </c>
      <c r="BJ15"/>
      <c r="BQ15" s="16" t="s">
        <v>53</v>
      </c>
      <c r="BR15" s="16">
        <v>1</v>
      </c>
      <c r="BS15"/>
      <c r="BZ15"/>
      <c r="CA15"/>
      <c r="CB15"/>
      <c r="CJ15"/>
      <c r="CK15"/>
      <c r="CL15"/>
    </row>
    <row r="16" spans="2:123" ht="15.5">
      <c r="D16"/>
      <c r="E16"/>
      <c r="F16"/>
      <c r="G16"/>
      <c r="H16"/>
      <c r="I16" s="27"/>
      <c r="J16"/>
      <c r="K16"/>
      <c r="O16"/>
      <c r="P16"/>
      <c r="Q16"/>
      <c r="X16"/>
      <c r="Y16"/>
      <c r="Z16"/>
      <c r="AG16"/>
      <c r="AH16"/>
      <c r="AI16"/>
      <c r="AR16"/>
      <c r="AU16"/>
      <c r="AV16"/>
      <c r="AW16"/>
      <c r="AX16"/>
      <c r="AY16"/>
      <c r="AZ16"/>
      <c r="BA16"/>
      <c r="BB16"/>
      <c r="BC16"/>
      <c r="BH16" s="16" t="s">
        <v>54</v>
      </c>
      <c r="BI16" s="45">
        <v>500</v>
      </c>
      <c r="BJ16"/>
      <c r="BQ16" s="16" t="s">
        <v>54</v>
      </c>
      <c r="BR16" s="16">
        <v>1</v>
      </c>
      <c r="BS16"/>
      <c r="BZ16"/>
      <c r="CA16"/>
      <c r="CB16"/>
      <c r="CJ16"/>
      <c r="CK16"/>
      <c r="CL16"/>
    </row>
    <row r="17" spans="2:90" ht="15.5">
      <c r="D17"/>
      <c r="E17"/>
      <c r="F17"/>
      <c r="G17"/>
      <c r="H17"/>
      <c r="I17" s="27"/>
      <c r="J17"/>
      <c r="K17"/>
      <c r="O17"/>
      <c r="P17"/>
      <c r="Q17"/>
      <c r="X17"/>
      <c r="Y17"/>
      <c r="Z17"/>
      <c r="AG17"/>
      <c r="AH17"/>
      <c r="AI17"/>
      <c r="AR17"/>
      <c r="AU17"/>
      <c r="AV17"/>
      <c r="AW17"/>
      <c r="AX17"/>
      <c r="AY17"/>
      <c r="AZ17"/>
      <c r="BA17"/>
      <c r="BB17"/>
      <c r="BC17"/>
      <c r="BH17" s="16" t="s">
        <v>62</v>
      </c>
      <c r="BI17" s="45">
        <v>14850</v>
      </c>
      <c r="BJ17"/>
      <c r="BQ17" s="16" t="s">
        <v>62</v>
      </c>
      <c r="BR17" s="16">
        <v>24</v>
      </c>
      <c r="BS17"/>
      <c r="BZ17"/>
      <c r="CA17"/>
      <c r="CB17"/>
      <c r="CJ17"/>
      <c r="CK17"/>
      <c r="CL17"/>
    </row>
    <row r="18" spans="2:90" ht="15.5">
      <c r="D18"/>
      <c r="E18"/>
      <c r="F18"/>
      <c r="G18"/>
      <c r="H18"/>
      <c r="I18" s="27"/>
      <c r="J18"/>
      <c r="K18"/>
      <c r="O18"/>
      <c r="P18"/>
      <c r="Q18"/>
      <c r="R18" s="16">
        <v>2</v>
      </c>
      <c r="X18"/>
      <c r="Y18"/>
      <c r="Z18"/>
      <c r="AG18"/>
      <c r="AH18"/>
      <c r="AI18"/>
      <c r="AR18"/>
      <c r="AU18"/>
      <c r="AV18"/>
      <c r="AW18"/>
      <c r="AX18"/>
      <c r="AY18"/>
      <c r="AZ18"/>
      <c r="BA18"/>
      <c r="BB18"/>
      <c r="BC18"/>
      <c r="BH18"/>
      <c r="BI18"/>
      <c r="BJ18"/>
      <c r="BQ18"/>
      <c r="BR18"/>
      <c r="BS18"/>
      <c r="BZ18"/>
      <c r="CA18"/>
      <c r="CB18"/>
      <c r="CJ18"/>
      <c r="CK18"/>
      <c r="CL18"/>
    </row>
    <row r="19" spans="2:90" ht="15.5">
      <c r="D19"/>
      <c r="E19"/>
      <c r="F19"/>
      <c r="G19"/>
      <c r="H19"/>
      <c r="I19" s="27"/>
      <c r="J19"/>
      <c r="K19"/>
      <c r="O19"/>
      <c r="P19"/>
      <c r="Q19"/>
      <c r="X19"/>
      <c r="Y19"/>
      <c r="Z19"/>
      <c r="AG19"/>
      <c r="AH19"/>
      <c r="AI19"/>
      <c r="AR19"/>
      <c r="AU19"/>
      <c r="AV19"/>
      <c r="AW19"/>
      <c r="AX19"/>
      <c r="AY19"/>
      <c r="AZ19"/>
      <c r="BA19"/>
      <c r="BB19"/>
      <c r="BC19"/>
      <c r="BH19"/>
      <c r="BI19"/>
      <c r="BJ19"/>
      <c r="BQ19"/>
      <c r="BR19"/>
      <c r="BS19"/>
      <c r="BZ19"/>
      <c r="CA19"/>
      <c r="CB19"/>
      <c r="CJ19"/>
      <c r="CK19"/>
      <c r="CL19"/>
    </row>
    <row r="20" spans="2:90" ht="15.5">
      <c r="D20"/>
      <c r="E20"/>
      <c r="F20"/>
      <c r="G20"/>
      <c r="H20"/>
      <c r="I20" s="27"/>
      <c r="J20"/>
      <c r="K20"/>
      <c r="O20"/>
      <c r="P20"/>
      <c r="Q20"/>
      <c r="X20"/>
      <c r="Y20"/>
      <c r="Z20"/>
      <c r="AG20"/>
      <c r="AH20"/>
      <c r="AI20"/>
      <c r="AR20"/>
      <c r="AU20"/>
      <c r="AV20"/>
      <c r="AW20"/>
      <c r="AX20"/>
      <c r="AY20"/>
      <c r="AZ20"/>
      <c r="BA20"/>
      <c r="BB20"/>
      <c r="BC20"/>
      <c r="BH20"/>
      <c r="BI20"/>
      <c r="BJ20"/>
      <c r="BQ20"/>
      <c r="BR20"/>
      <c r="BS20"/>
      <c r="BZ20"/>
      <c r="CA20"/>
      <c r="CB20"/>
      <c r="CJ20"/>
      <c r="CK20"/>
      <c r="CL20"/>
    </row>
    <row r="21" spans="2:90" ht="15.5">
      <c r="D21"/>
      <c r="E21"/>
      <c r="F21"/>
      <c r="G21"/>
      <c r="H21"/>
      <c r="I21" s="27"/>
      <c r="J21"/>
      <c r="K21"/>
      <c r="O21"/>
      <c r="P21"/>
      <c r="Q21"/>
      <c r="X21"/>
      <c r="Y21"/>
      <c r="Z21"/>
      <c r="AG21"/>
      <c r="AH21"/>
      <c r="AI21"/>
      <c r="AR21"/>
      <c r="AU21"/>
      <c r="AV21"/>
      <c r="AW21"/>
      <c r="AX21"/>
      <c r="AY21"/>
      <c r="AZ21"/>
      <c r="BA21"/>
      <c r="BB21"/>
      <c r="BC21"/>
      <c r="BH21"/>
      <c r="BI21"/>
      <c r="BJ21"/>
      <c r="BQ21"/>
      <c r="BR21"/>
      <c r="BS21"/>
      <c r="BZ21"/>
      <c r="CA21"/>
      <c r="CB21"/>
      <c r="CJ21"/>
      <c r="CK21"/>
      <c r="CL21"/>
    </row>
    <row r="22" spans="2:90" ht="15.5">
      <c r="D22"/>
      <c r="E22"/>
      <c r="F22"/>
      <c r="I22" s="25"/>
      <c r="AR22"/>
      <c r="CJ22"/>
      <c r="CK22"/>
      <c r="CL22"/>
    </row>
    <row r="23" spans="2:90" ht="15.5">
      <c r="D23"/>
      <c r="E23"/>
      <c r="F23"/>
      <c r="I23" s="25"/>
      <c r="AR23"/>
    </row>
    <row r="24" spans="2:90" ht="15.5">
      <c r="B24" s="28"/>
      <c r="C24" s="28"/>
      <c r="D24" s="29"/>
      <c r="E24" s="29"/>
      <c r="F24" s="29"/>
      <c r="G24" s="28"/>
      <c r="H24" s="28"/>
      <c r="I24" s="30"/>
      <c r="AR24"/>
    </row>
    <row r="25" spans="2:90" ht="15.5">
      <c r="D25"/>
      <c r="E25"/>
      <c r="F25"/>
      <c r="AR25"/>
    </row>
    <row r="26" spans="2:90" ht="15.5">
      <c r="D26"/>
      <c r="E26"/>
      <c r="F26"/>
    </row>
    <row r="27" spans="2:90" ht="15.5">
      <c r="D27"/>
      <c r="E27"/>
      <c r="F27"/>
    </row>
    <row r="28" spans="2:90" ht="15.5">
      <c r="D28"/>
      <c r="E28"/>
      <c r="F28"/>
    </row>
    <row r="29" spans="2:90" ht="15.5">
      <c r="D29"/>
      <c r="E29"/>
      <c r="F29"/>
    </row>
    <row r="30" spans="2:90" ht="15.5">
      <c r="D30"/>
      <c r="E30"/>
      <c r="F30"/>
    </row>
    <row r="31" spans="2:90" ht="15.5">
      <c r="D31"/>
      <c r="E31"/>
      <c r="F31"/>
    </row>
    <row r="32" spans="2:90" ht="15.5">
      <c r="D32"/>
      <c r="E32"/>
      <c r="F32"/>
    </row>
  </sheetData>
  <sheetProtection algorithmName="SHA-512" hashValue="Z5eFDKY8Mo4IjEoeD1NAOmPtTAbZvXnOkheFphvSqhRBKcNiylPv6YKwYnRLP2hSn00nshul0OsOREn9rMvGAw==" saltValue="310o8PQgVb3iF4nXpyeHHA==" spinCount="100000" sheet="1" objects="1" scenarios="1" selectLockedCells="1"/>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2FA0-0A9C-466E-906B-ED23724C79AE}">
  <sheetPr>
    <tabColor rgb="FFCC0000"/>
  </sheetPr>
  <dimension ref="A1"/>
  <sheetViews>
    <sheetView showGridLines="0" showRowColHeaders="0" zoomScale="70" zoomScaleNormal="70" workbookViewId="0">
      <selection activeCell="G46" sqref="G46"/>
    </sheetView>
  </sheetViews>
  <sheetFormatPr defaultColWidth="9" defaultRowHeight="15.5"/>
  <cols>
    <col min="1" max="16384" width="9" style="15"/>
  </cols>
  <sheetData/>
  <sheetProtection algorithmName="SHA-512" hashValue="H5KwHqIbu/VxjVHazo/lgxS3cYhascCnWQoG2cBcbWWBenF3xH+b07kCiu2d/8TUKi6ZyWb/lmSE9y8bXoPVeA==" saltValue="bs86mR0Z745aznLmsnZDCw=="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Dashboard Contents</vt:lpstr>
      <vt:lpstr>Data</vt:lpstr>
      <vt:lpstr>Pivot Tables</vt:lpstr>
      <vt:lpstr>Dashboards or Report's</vt:lpstr>
    </vt:vector>
  </TitlesOfParts>
  <Manager>www.other-levels.com</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Management Transportation &amp; Logistics Dashboard</dc:title>
  <dc:subject/>
  <dc:creator>www.other-levels.com</dc:creator>
  <cp:keywords>www.other-levels.com</cp:keywords>
  <dc:description>Copyright © 2022 Other Level's. All rights reserved
"Any illegal reproduction of this content in any form will result in immediate action against the person concerned."</dc:description>
  <cp:lastModifiedBy>mohamed.hamed_a2741</cp:lastModifiedBy>
  <dcterms:created xsi:type="dcterms:W3CDTF">2022-05-09T12:20:03Z</dcterms:created>
  <dcterms:modified xsi:type="dcterms:W3CDTF">2024-08-04T21:49:52Z</dcterms:modified>
  <cp:category/>
</cp:coreProperties>
</file>