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ohamedhassan\OneDrive - Faculty Of Business (Ain Shams University)\Documents\"/>
    </mc:Choice>
  </mc:AlternateContent>
  <xr:revisionPtr revIDLastSave="0" documentId="8_{959A3770-6CD4-4F62-9980-7A0BE3EC0626}" xr6:coauthVersionLast="47" xr6:coauthVersionMax="47" xr10:uidLastSave="{00000000-0000-0000-0000-000000000000}"/>
  <bookViews>
    <workbookView xWindow="-120" yWindow="-120" windowWidth="29040" windowHeight="15720" firstSheet="3" activeTab="5" xr2:uid="{2EEB0089-2EA1-4E33-8A19-E913388D84CC}"/>
  </bookViews>
  <sheets>
    <sheet name="World_Population_DataSet" sheetId="2" r:id="rId1"/>
    <sheet name="Popultion_Growth_Pivot" sheetId="6" r:id="rId2"/>
    <sheet name="Countries_Size_Pivot" sheetId="7" r:id="rId3"/>
    <sheet name="Data_Validtion" sheetId="5" r:id="rId4"/>
    <sheet name="Mockup_DashBoard" sheetId="3" r:id="rId5"/>
    <sheet name="DashBoard" sheetId="4" r:id="rId6"/>
  </sheets>
  <definedNames>
    <definedName name="Continant_Drop_List">DashBoard!$J$1</definedName>
    <definedName name="ExternalData_1" localSheetId="0" hidden="1">World_Population_DataSet!$A$1:$Q$235</definedName>
    <definedName name="Number_of_Countrys">Data_Validtion!$S$9</definedName>
    <definedName name="Slicer_Continent">#N/A</definedName>
    <definedName name="Total_pop_for_Continant">Data_Validtion!$H$11</definedName>
    <definedName name="Year_Drop_List">DashBoard!$N$1</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 i="5" l="1"/>
  <c r="P16" i="5"/>
  <c r="N16" i="5"/>
  <c r="AC1" i="5"/>
  <c r="AC2" i="5" s="1" a="1"/>
  <c r="AC2" i="5" s="1"/>
  <c r="AD2" i="5" s="1"/>
  <c r="M16" i="5"/>
  <c r="M17" i="5" s="1" a="1"/>
  <c r="M17" i="5" s="1"/>
  <c r="L17" i="6"/>
  <c r="K17" i="6"/>
  <c r="J17" i="6"/>
  <c r="I17" i="6"/>
  <c r="H17" i="6"/>
  <c r="G17" i="6"/>
  <c r="F17" i="6"/>
  <c r="E17" i="6"/>
  <c r="D18" i="6"/>
  <c r="J18" i="6" s="1"/>
  <c r="J22" i="6" s="1"/>
  <c r="R9" i="5"/>
  <c r="S9" i="5" s="1"/>
  <c r="V1" i="4" s="1"/>
  <c r="H10" i="5"/>
  <c r="G11" i="5"/>
  <c r="I3" i="5"/>
  <c r="I4" i="5"/>
  <c r="I5" i="5"/>
  <c r="I6" i="5"/>
  <c r="I7" i="5"/>
  <c r="I2" i="5"/>
  <c r="J3" i="5"/>
  <c r="J4" i="5"/>
  <c r="J5" i="5"/>
  <c r="J6" i="5"/>
  <c r="J7" i="5"/>
  <c r="J2" i="5"/>
  <c r="K3" i="5"/>
  <c r="K4" i="5"/>
  <c r="K5" i="5"/>
  <c r="K6" i="5"/>
  <c r="K7" i="5"/>
  <c r="K2" i="5"/>
  <c r="L3" i="5"/>
  <c r="L4" i="5"/>
  <c r="L5" i="5"/>
  <c r="L6" i="5"/>
  <c r="L7" i="5"/>
  <c r="L2" i="5"/>
  <c r="M3" i="5"/>
  <c r="M4" i="5"/>
  <c r="M5" i="5"/>
  <c r="M6" i="5"/>
  <c r="M7" i="5"/>
  <c r="M2" i="5"/>
  <c r="N3" i="5"/>
  <c r="N4" i="5"/>
  <c r="N5" i="5"/>
  <c r="N6" i="5"/>
  <c r="N7" i="5"/>
  <c r="N2" i="5"/>
  <c r="O3" i="5"/>
  <c r="O4" i="5"/>
  <c r="O5" i="5"/>
  <c r="O6" i="5"/>
  <c r="O7" i="5"/>
  <c r="O2" i="5"/>
  <c r="H3" i="5"/>
  <c r="H4" i="5"/>
  <c r="H5" i="5"/>
  <c r="H6" i="5"/>
  <c r="H7" i="5"/>
  <c r="H2" i="5"/>
  <c r="A2" i="5" a="1"/>
  <c r="A2" i="5" s="1"/>
  <c r="N73" i="5" l="1"/>
  <c r="N71" i="5"/>
  <c r="N69" i="5"/>
  <c r="N68" i="5"/>
  <c r="N67" i="5"/>
  <c r="N70" i="5"/>
  <c r="N72" i="5"/>
  <c r="N18" i="5"/>
  <c r="N30" i="5"/>
  <c r="N42" i="5"/>
  <c r="N54" i="5"/>
  <c r="N66" i="5"/>
  <c r="N19" i="5"/>
  <c r="N31" i="5"/>
  <c r="N43" i="5"/>
  <c r="N55" i="5"/>
  <c r="N20" i="5"/>
  <c r="N32" i="5"/>
  <c r="N44" i="5"/>
  <c r="N56" i="5"/>
  <c r="N21" i="5"/>
  <c r="N33" i="5"/>
  <c r="N45" i="5"/>
  <c r="N57" i="5"/>
  <c r="N22" i="5"/>
  <c r="N34" i="5"/>
  <c r="N46" i="5"/>
  <c r="N58" i="5"/>
  <c r="N39" i="5"/>
  <c r="N29" i="5"/>
  <c r="N23" i="5"/>
  <c r="N35" i="5"/>
  <c r="N47" i="5"/>
  <c r="N59" i="5"/>
  <c r="N51" i="5"/>
  <c r="N63" i="5"/>
  <c r="N64" i="5"/>
  <c r="N41" i="5"/>
  <c r="N24" i="5"/>
  <c r="N36" i="5"/>
  <c r="N48" i="5"/>
  <c r="N60" i="5"/>
  <c r="N28" i="5"/>
  <c r="N25" i="5"/>
  <c r="N37" i="5"/>
  <c r="N49" i="5"/>
  <c r="N61" i="5"/>
  <c r="N52" i="5"/>
  <c r="N53" i="5"/>
  <c r="N26" i="5"/>
  <c r="N38" i="5"/>
  <c r="N50" i="5"/>
  <c r="N62" i="5"/>
  <c r="N40" i="5"/>
  <c r="N65" i="5"/>
  <c r="N27" i="5"/>
  <c r="AD10" i="5"/>
  <c r="AD7" i="5"/>
  <c r="AD6" i="5"/>
  <c r="AD4" i="5"/>
  <c r="AD9" i="5"/>
  <c r="AD8" i="5"/>
  <c r="AD5" i="5"/>
  <c r="AD3" i="5"/>
  <c r="AD11" i="5"/>
  <c r="O8" i="5"/>
  <c r="H8" i="5"/>
  <c r="I18" i="6"/>
  <c r="I22" i="6" s="1"/>
  <c r="H18" i="6"/>
  <c r="H22" i="6" s="1"/>
  <c r="G18" i="6"/>
  <c r="G22" i="6" s="1"/>
  <c r="F18" i="6"/>
  <c r="F22" i="6" s="1"/>
  <c r="D22" i="6"/>
  <c r="E18" i="6"/>
  <c r="E22" i="6" s="1"/>
  <c r="K18" i="6"/>
  <c r="K22" i="6" s="1"/>
  <c r="L18" i="6"/>
  <c r="L22" i="6" s="1"/>
  <c r="H11" i="5"/>
  <c r="I8" i="5"/>
  <c r="J8" i="5"/>
  <c r="K8" i="5"/>
  <c r="L8" i="5"/>
  <c r="M8" i="5"/>
  <c r="N8" i="5"/>
  <c r="R1" i="4" l="1"/>
  <c r="T28" i="5"/>
  <c r="N17" i="5"/>
  <c r="P17" i="5" s="1" a="1"/>
  <c r="P17" i="5" s="1"/>
  <c r="Q17" i="5" l="1"/>
  <c r="Q18" i="5"/>
  <c r="Q19" i="5"/>
  <c r="Q20" i="5"/>
  <c r="Q21" i="5"/>
  <c r="Q22" i="5"/>
  <c r="Q23" i="5"/>
  <c r="Q24" i="5"/>
  <c r="Q25" i="5"/>
  <c r="Q26" i="5"/>
  <c r="S17" i="5" l="1" a="1"/>
  <c r="S17" i="5" l="1"/>
  <c r="T17" i="5" s="1"/>
  <c r="T26" i="5"/>
  <c r="T20" i="5"/>
  <c r="T21" i="5"/>
  <c r="T18" i="5"/>
  <c r="T19" i="5"/>
  <c r="T22" i="5"/>
  <c r="T23" i="5"/>
  <c r="T25" i="5"/>
  <c r="T24" i="5"/>
  <c r="T27"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BCA85-13AB-4F04-88BF-FA3517C4E9AD}" keepAlive="1" name="Query - world_population" description="Connection to the 'world_population' query in the workbook." type="5" refreshedVersion="8" background="1" saveData="1">
    <dbPr connection="Provider=Microsoft.Mashup.OleDb.1;Data Source=$Workbook$;Location=world_population;Extended Properties=&quot;&quot;" command="SELECT * FROM [world_popula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<sst xmlns="http://schemas.openxmlformats.org/spreadsheetml/2006/main" count="1604" uniqueCount="746">
  <si>
    <t>Country</t>
  </si>
  <si>
    <t>Code</t>
  </si>
  <si>
    <t>Capital</t>
  </si>
  <si>
    <t>Continent</t>
  </si>
  <si>
    <t>Rank</t>
  </si>
  <si>
    <t>2022 Population</t>
  </si>
  <si>
    <t>2020 Population</t>
  </si>
  <si>
    <t>2015 Population</t>
  </si>
  <si>
    <t>2010 Population</t>
  </si>
  <si>
    <t>2000 Population</t>
  </si>
  <si>
    <t>1990 Population</t>
  </si>
  <si>
    <t>1980 Population</t>
  </si>
  <si>
    <t>1970 Population</t>
  </si>
  <si>
    <t>Area (km²)</t>
  </si>
  <si>
    <t>Density (per km²)</t>
  </si>
  <si>
    <t>Growth Rate</t>
  </si>
  <si>
    <t>World Population Percentage</t>
  </si>
  <si>
    <t>Afghanistan</t>
  </si>
  <si>
    <t>AFG</t>
  </si>
  <si>
    <t>Kabul</t>
  </si>
  <si>
    <t>Asia</t>
  </si>
  <si>
    <t>Albania</t>
  </si>
  <si>
    <t>ALB</t>
  </si>
  <si>
    <t>Tirana</t>
  </si>
  <si>
    <t>Europe</t>
  </si>
  <si>
    <t>Algeria</t>
  </si>
  <si>
    <t>DZA</t>
  </si>
  <si>
    <t>Algiers</t>
  </si>
  <si>
    <t>Africa</t>
  </si>
  <si>
    <t>American Samoa</t>
  </si>
  <si>
    <t>ASM</t>
  </si>
  <si>
    <t>Pago Pago</t>
  </si>
  <si>
    <t>Oceania</t>
  </si>
  <si>
    <t>Andorra</t>
  </si>
  <si>
    <t>AND</t>
  </si>
  <si>
    <t>Andorra la Vella</t>
  </si>
  <si>
    <t>Angola</t>
  </si>
  <si>
    <t>AGO</t>
  </si>
  <si>
    <t>Luanda</t>
  </si>
  <si>
    <t>Anguilla</t>
  </si>
  <si>
    <t>AIA</t>
  </si>
  <si>
    <t>The Valley</t>
  </si>
  <si>
    <t>North America</t>
  </si>
  <si>
    <t>Antigua and Barbuda</t>
  </si>
  <si>
    <t>ATG</t>
  </si>
  <si>
    <t>Saint John’s</t>
  </si>
  <si>
    <t>Argentina</t>
  </si>
  <si>
    <t>ARG</t>
  </si>
  <si>
    <t>Buenos Aires</t>
  </si>
  <si>
    <t>South America</t>
  </si>
  <si>
    <t>Armenia</t>
  </si>
  <si>
    <t>ARM</t>
  </si>
  <si>
    <t>Yerevan</t>
  </si>
  <si>
    <t>Aruba</t>
  </si>
  <si>
    <t>ABW</t>
  </si>
  <si>
    <t>Oranjestad</t>
  </si>
  <si>
    <t>Australia</t>
  </si>
  <si>
    <t>AUS</t>
  </si>
  <si>
    <t>Canberra</t>
  </si>
  <si>
    <t>Austria</t>
  </si>
  <si>
    <t>AUT</t>
  </si>
  <si>
    <t>Vienna</t>
  </si>
  <si>
    <t>Azerbaijan</t>
  </si>
  <si>
    <t>AZE</t>
  </si>
  <si>
    <t>Baku</t>
  </si>
  <si>
    <t>Bahamas</t>
  </si>
  <si>
    <t>BHS</t>
  </si>
  <si>
    <t>Nassau</t>
  </si>
  <si>
    <t>Bahrain</t>
  </si>
  <si>
    <t>BHR</t>
  </si>
  <si>
    <t>Manama</t>
  </si>
  <si>
    <t>Bangladesh</t>
  </si>
  <si>
    <t>BGD</t>
  </si>
  <si>
    <t>Dhaka</t>
  </si>
  <si>
    <t>Barbados</t>
  </si>
  <si>
    <t>BRB</t>
  </si>
  <si>
    <t>Bridgetown</t>
  </si>
  <si>
    <t>Belarus</t>
  </si>
  <si>
    <t>BLR</t>
  </si>
  <si>
    <t>Minsk</t>
  </si>
  <si>
    <t>Belgium</t>
  </si>
  <si>
    <t>BEL</t>
  </si>
  <si>
    <t>Brussels</t>
  </si>
  <si>
    <t>Belize</t>
  </si>
  <si>
    <t>BLZ</t>
  </si>
  <si>
    <t>Belmopan</t>
  </si>
  <si>
    <t>Benin</t>
  </si>
  <si>
    <t>BEN</t>
  </si>
  <si>
    <t>Porto-Novo</t>
  </si>
  <si>
    <t>Bermuda</t>
  </si>
  <si>
    <t>BMU</t>
  </si>
  <si>
    <t>Hamilton</t>
  </si>
  <si>
    <t>Bhutan</t>
  </si>
  <si>
    <t>BTN</t>
  </si>
  <si>
    <t>Thimphu</t>
  </si>
  <si>
    <t>Bolivia</t>
  </si>
  <si>
    <t>BOL</t>
  </si>
  <si>
    <t>Sucre</t>
  </si>
  <si>
    <t>Bosnia and Herzegovina</t>
  </si>
  <si>
    <t>BIH</t>
  </si>
  <si>
    <t>Sarajevo</t>
  </si>
  <si>
    <t>Botswana</t>
  </si>
  <si>
    <t>BWA</t>
  </si>
  <si>
    <t>Gaborone</t>
  </si>
  <si>
    <t>Brazil</t>
  </si>
  <si>
    <t>BRA</t>
  </si>
  <si>
    <t>Brasilia</t>
  </si>
  <si>
    <t>British Virgin Islands</t>
  </si>
  <si>
    <t>VGB</t>
  </si>
  <si>
    <t>Road Town</t>
  </si>
  <si>
    <t>Brunei</t>
  </si>
  <si>
    <t>BRN</t>
  </si>
  <si>
    <t>Bandar Seri Begawan</t>
  </si>
  <si>
    <t>Bulgaria</t>
  </si>
  <si>
    <t>BGR</t>
  </si>
  <si>
    <t>Sofia</t>
  </si>
  <si>
    <t>Burkina Faso</t>
  </si>
  <si>
    <t>BFA</t>
  </si>
  <si>
    <t>Ouagadougou</t>
  </si>
  <si>
    <t>Burundi</t>
  </si>
  <si>
    <t>BDI</t>
  </si>
  <si>
    <t>Bujumbura</t>
  </si>
  <si>
    <t>Cambodia</t>
  </si>
  <si>
    <t>KHM</t>
  </si>
  <si>
    <t>Phnom Penh</t>
  </si>
  <si>
    <t>Cameroon</t>
  </si>
  <si>
    <t>CMR</t>
  </si>
  <si>
    <t>Yaounde</t>
  </si>
  <si>
    <t>Canada</t>
  </si>
  <si>
    <t>CAN</t>
  </si>
  <si>
    <t>Ottawa</t>
  </si>
  <si>
    <t>Cape Verde</t>
  </si>
  <si>
    <t>CPV</t>
  </si>
  <si>
    <t>Praia</t>
  </si>
  <si>
    <t>Cayman Islands</t>
  </si>
  <si>
    <t>CYM</t>
  </si>
  <si>
    <t>George Town</t>
  </si>
  <si>
    <t>Central African Republic</t>
  </si>
  <si>
    <t>CAF</t>
  </si>
  <si>
    <t>Bangui</t>
  </si>
  <si>
    <t>Chad</t>
  </si>
  <si>
    <t>TCD</t>
  </si>
  <si>
    <t>N'Djamena</t>
  </si>
  <si>
    <t>Chile</t>
  </si>
  <si>
    <t>CHL</t>
  </si>
  <si>
    <t>Santiago</t>
  </si>
  <si>
    <t>China</t>
  </si>
  <si>
    <t>CHN</t>
  </si>
  <si>
    <t>Beijing</t>
  </si>
  <si>
    <t>Colombia</t>
  </si>
  <si>
    <t>COL</t>
  </si>
  <si>
    <t>Bogota</t>
  </si>
  <si>
    <t>Comoros</t>
  </si>
  <si>
    <t>COM</t>
  </si>
  <si>
    <t>Moroni</t>
  </si>
  <si>
    <t>Cook Islands</t>
  </si>
  <si>
    <t>COK</t>
  </si>
  <si>
    <t>Avarua</t>
  </si>
  <si>
    <t>Costa Rica</t>
  </si>
  <si>
    <t>CRI</t>
  </si>
  <si>
    <t>San José</t>
  </si>
  <si>
    <t>Croatia</t>
  </si>
  <si>
    <t>HRV</t>
  </si>
  <si>
    <t>Zagreb</t>
  </si>
  <si>
    <t>Cuba</t>
  </si>
  <si>
    <t>CUB</t>
  </si>
  <si>
    <t>Havana</t>
  </si>
  <si>
    <t>Curacao</t>
  </si>
  <si>
    <t>CUW</t>
  </si>
  <si>
    <t>Willemstad</t>
  </si>
  <si>
    <t>Cyprus</t>
  </si>
  <si>
    <t>CYP</t>
  </si>
  <si>
    <t>Nicosia</t>
  </si>
  <si>
    <t>Czech Republic</t>
  </si>
  <si>
    <t>CZE</t>
  </si>
  <si>
    <t>Prague</t>
  </si>
  <si>
    <t>Denmark</t>
  </si>
  <si>
    <t>DNK</t>
  </si>
  <si>
    <t>Copenhagen</t>
  </si>
  <si>
    <t>Djibouti</t>
  </si>
  <si>
    <t>DJI</t>
  </si>
  <si>
    <t>Dominica</t>
  </si>
  <si>
    <t>DMA</t>
  </si>
  <si>
    <t>Roseau</t>
  </si>
  <si>
    <t>Dominican Republic</t>
  </si>
  <si>
    <t>DOM</t>
  </si>
  <si>
    <t>Santo Domingo</t>
  </si>
  <si>
    <t>DR Congo</t>
  </si>
  <si>
    <t>COD</t>
  </si>
  <si>
    <t>Kinshasa</t>
  </si>
  <si>
    <t>Ecuador</t>
  </si>
  <si>
    <t>ECU</t>
  </si>
  <si>
    <t>Quito</t>
  </si>
  <si>
    <t>Egypt</t>
  </si>
  <si>
    <t>EGY</t>
  </si>
  <si>
    <t>Cairo</t>
  </si>
  <si>
    <t>El Salvador</t>
  </si>
  <si>
    <t>SLV</t>
  </si>
  <si>
    <t>San Salvador</t>
  </si>
  <si>
    <t>Equatorial Guinea</t>
  </si>
  <si>
    <t>GNQ</t>
  </si>
  <si>
    <t>Malabo</t>
  </si>
  <si>
    <t>Eritrea</t>
  </si>
  <si>
    <t>ERI</t>
  </si>
  <si>
    <t>Asmara</t>
  </si>
  <si>
    <t>Estonia</t>
  </si>
  <si>
    <t>EST</t>
  </si>
  <si>
    <t>Tallinn</t>
  </si>
  <si>
    <t>Eswatini</t>
  </si>
  <si>
    <t>SWZ</t>
  </si>
  <si>
    <t>Mbabane</t>
  </si>
  <si>
    <t>Ethiopia</t>
  </si>
  <si>
    <t>ETH</t>
  </si>
  <si>
    <t>Addis Ababa</t>
  </si>
  <si>
    <t>Falkland Islands</t>
  </si>
  <si>
    <t>FLK</t>
  </si>
  <si>
    <t>Stanley</t>
  </si>
  <si>
    <t>Faroe Islands</t>
  </si>
  <si>
    <t>FRO</t>
  </si>
  <si>
    <t>Tórshavn</t>
  </si>
  <si>
    <t>Fiji</t>
  </si>
  <si>
    <t>FJI</t>
  </si>
  <si>
    <t>Suva</t>
  </si>
  <si>
    <t>Finland</t>
  </si>
  <si>
    <t>FIN</t>
  </si>
  <si>
    <t>Helsinki</t>
  </si>
  <si>
    <t>France</t>
  </si>
  <si>
    <t>FRA</t>
  </si>
  <si>
    <t>Paris</t>
  </si>
  <si>
    <t>French Guiana</t>
  </si>
  <si>
    <t>GUF</t>
  </si>
  <si>
    <t>Cayenne</t>
  </si>
  <si>
    <t>French Polynesia</t>
  </si>
  <si>
    <t>PYF</t>
  </si>
  <si>
    <t>Papeete</t>
  </si>
  <si>
    <t>Gabon</t>
  </si>
  <si>
    <t>GAB</t>
  </si>
  <si>
    <t>Libreville</t>
  </si>
  <si>
    <t>Gambia</t>
  </si>
  <si>
    <t>GMB</t>
  </si>
  <si>
    <t>Banjul</t>
  </si>
  <si>
    <t>Georgia</t>
  </si>
  <si>
    <t>GEO</t>
  </si>
  <si>
    <t>Tbilisi</t>
  </si>
  <si>
    <t>Germany</t>
  </si>
  <si>
    <t>DEU</t>
  </si>
  <si>
    <t>Berlin</t>
  </si>
  <si>
    <t>Ghana</t>
  </si>
  <si>
    <t>GHA</t>
  </si>
  <si>
    <t>Accra</t>
  </si>
  <si>
    <t>Gibraltar</t>
  </si>
  <si>
    <t>GIB</t>
  </si>
  <si>
    <t>Greece</t>
  </si>
  <si>
    <t>GRC</t>
  </si>
  <si>
    <t>Athens</t>
  </si>
  <si>
    <t>Greenland</t>
  </si>
  <si>
    <t>GRL</t>
  </si>
  <si>
    <t>Nuuk</t>
  </si>
  <si>
    <t>Grenada</t>
  </si>
  <si>
    <t>GRD</t>
  </si>
  <si>
    <t>Saint George's</t>
  </si>
  <si>
    <t>Guadeloupe</t>
  </si>
  <si>
    <t>GLP</t>
  </si>
  <si>
    <t>Basse-Terre</t>
  </si>
  <si>
    <t>Guam</t>
  </si>
  <si>
    <t>GUM</t>
  </si>
  <si>
    <t>Hagåtña</t>
  </si>
  <si>
    <t>Guatemala</t>
  </si>
  <si>
    <t>GTM</t>
  </si>
  <si>
    <t>Guatemala City</t>
  </si>
  <si>
    <t>Guernsey</t>
  </si>
  <si>
    <t>GGY</t>
  </si>
  <si>
    <t>Saint Peter Port</t>
  </si>
  <si>
    <t>Guinea</t>
  </si>
  <si>
    <t>GIN</t>
  </si>
  <si>
    <t>Conakry</t>
  </si>
  <si>
    <t>Guinea-Bissau</t>
  </si>
  <si>
    <t>GNB</t>
  </si>
  <si>
    <t>Bissau</t>
  </si>
  <si>
    <t>Guyana</t>
  </si>
  <si>
    <t>GUY</t>
  </si>
  <si>
    <t>Georgetown</t>
  </si>
  <si>
    <t>Haiti</t>
  </si>
  <si>
    <t>HTI</t>
  </si>
  <si>
    <t>Port-au-Prince</t>
  </si>
  <si>
    <t>Honduras</t>
  </si>
  <si>
    <t>HND</t>
  </si>
  <si>
    <t>Tegucigalpa</t>
  </si>
  <si>
    <t>Hong Kong</t>
  </si>
  <si>
    <t>HKG</t>
  </si>
  <si>
    <t>Hungary</t>
  </si>
  <si>
    <t>HUN</t>
  </si>
  <si>
    <t>Budapest</t>
  </si>
  <si>
    <t>Iceland</t>
  </si>
  <si>
    <t>ISL</t>
  </si>
  <si>
    <t>Reykjavík</t>
  </si>
  <si>
    <t>India</t>
  </si>
  <si>
    <t>IND</t>
  </si>
  <si>
    <t>New Delhi</t>
  </si>
  <si>
    <t>Indonesia</t>
  </si>
  <si>
    <t>IDN</t>
  </si>
  <si>
    <t>Jakarta</t>
  </si>
  <si>
    <t>Iran</t>
  </si>
  <si>
    <t>IRN</t>
  </si>
  <si>
    <t>Tehran</t>
  </si>
  <si>
    <t>Iraq</t>
  </si>
  <si>
    <t>IRQ</t>
  </si>
  <si>
    <t>Baghdad</t>
  </si>
  <si>
    <t>Ireland</t>
  </si>
  <si>
    <t>IRL</t>
  </si>
  <si>
    <t>Dublin</t>
  </si>
  <si>
    <t>Isle of Man</t>
  </si>
  <si>
    <t>IMN</t>
  </si>
  <si>
    <t>Douglas</t>
  </si>
  <si>
    <t>Israel</t>
  </si>
  <si>
    <t>ISR</t>
  </si>
  <si>
    <t>Jerusalem</t>
  </si>
  <si>
    <t>Italy</t>
  </si>
  <si>
    <t>ITA</t>
  </si>
  <si>
    <t>Rome</t>
  </si>
  <si>
    <t>Ivory Coast</t>
  </si>
  <si>
    <t>CIV</t>
  </si>
  <si>
    <t>Yamoussoukro</t>
  </si>
  <si>
    <t>Jamaica</t>
  </si>
  <si>
    <t>JAM</t>
  </si>
  <si>
    <t>Kingston</t>
  </si>
  <si>
    <t>Japan</t>
  </si>
  <si>
    <t>JPN</t>
  </si>
  <si>
    <t>Tokyo</t>
  </si>
  <si>
    <t>Jersey</t>
  </si>
  <si>
    <t>JEY</t>
  </si>
  <si>
    <t>Saint Helier</t>
  </si>
  <si>
    <t>Jordan</t>
  </si>
  <si>
    <t>JOR</t>
  </si>
  <si>
    <t>Amman</t>
  </si>
  <si>
    <t>Kazakhstan</t>
  </si>
  <si>
    <t>KAZ</t>
  </si>
  <si>
    <t>Nursultan</t>
  </si>
  <si>
    <t>Kenya</t>
  </si>
  <si>
    <t>KEN</t>
  </si>
  <si>
    <t>Nairobi</t>
  </si>
  <si>
    <t>Kiribati</t>
  </si>
  <si>
    <t>KIR</t>
  </si>
  <si>
    <t>Tarawa</t>
  </si>
  <si>
    <t>Kuwait</t>
  </si>
  <si>
    <t>KWT</t>
  </si>
  <si>
    <t>Kuwait City</t>
  </si>
  <si>
    <t>Kyrgyzstan</t>
  </si>
  <si>
    <t>KGZ</t>
  </si>
  <si>
    <t>Bishkek</t>
  </si>
  <si>
    <t>Laos</t>
  </si>
  <si>
    <t>LAO</t>
  </si>
  <si>
    <t>Vientiane</t>
  </si>
  <si>
    <t>Latvia</t>
  </si>
  <si>
    <t>LVA</t>
  </si>
  <si>
    <t>Riga</t>
  </si>
  <si>
    <t>Lebanon</t>
  </si>
  <si>
    <t>LBN</t>
  </si>
  <si>
    <t>Beirut</t>
  </si>
  <si>
    <t>Lesotho</t>
  </si>
  <si>
    <t>LSO</t>
  </si>
  <si>
    <t>Maseru</t>
  </si>
  <si>
    <t>Liberia</t>
  </si>
  <si>
    <t>LBR</t>
  </si>
  <si>
    <t>Monrovia</t>
  </si>
  <si>
    <t>Libya</t>
  </si>
  <si>
    <t>LBY</t>
  </si>
  <si>
    <t>Tripoli</t>
  </si>
  <si>
    <t>Liechtenstein</t>
  </si>
  <si>
    <t>LIE</t>
  </si>
  <si>
    <t>Vaduz</t>
  </si>
  <si>
    <t>Lithuania</t>
  </si>
  <si>
    <t>LTU</t>
  </si>
  <si>
    <t>Vilnius</t>
  </si>
  <si>
    <t>Luxembourg</t>
  </si>
  <si>
    <t>LUX</t>
  </si>
  <si>
    <t>Macau</t>
  </si>
  <si>
    <t>MAC</t>
  </si>
  <si>
    <t>Concelho de Macau</t>
  </si>
  <si>
    <t>Madagascar</t>
  </si>
  <si>
    <t>MDG</t>
  </si>
  <si>
    <t>Antananarivo</t>
  </si>
  <si>
    <t>Malawi</t>
  </si>
  <si>
    <t>MWI</t>
  </si>
  <si>
    <t>Lilongwe</t>
  </si>
  <si>
    <t>Malaysia</t>
  </si>
  <si>
    <t>MYS</t>
  </si>
  <si>
    <t>Kuala Lumpur</t>
  </si>
  <si>
    <t>Maldives</t>
  </si>
  <si>
    <t>MDV</t>
  </si>
  <si>
    <t>Malé</t>
  </si>
  <si>
    <t>Mali</t>
  </si>
  <si>
    <t>MLI</t>
  </si>
  <si>
    <t>Bamako</t>
  </si>
  <si>
    <t>Malta</t>
  </si>
  <si>
    <t>MLT</t>
  </si>
  <si>
    <t>Valletta</t>
  </si>
  <si>
    <t>Marshall Islands</t>
  </si>
  <si>
    <t>MHL</t>
  </si>
  <si>
    <t>Majuro</t>
  </si>
  <si>
    <t>Martinique</t>
  </si>
  <si>
    <t>MTQ</t>
  </si>
  <si>
    <t>Fort-de-France</t>
  </si>
  <si>
    <t>Mauritania</t>
  </si>
  <si>
    <t>MRT</t>
  </si>
  <si>
    <t>Nouakchott</t>
  </si>
  <si>
    <t>Mauritius</t>
  </si>
  <si>
    <t>MUS</t>
  </si>
  <si>
    <t>Port Louis</t>
  </si>
  <si>
    <t>Mayotte</t>
  </si>
  <si>
    <t>MYT</t>
  </si>
  <si>
    <t>Mamoudzou</t>
  </si>
  <si>
    <t>Mexico</t>
  </si>
  <si>
    <t>MEX</t>
  </si>
  <si>
    <t>Mexico City</t>
  </si>
  <si>
    <t>Micronesia</t>
  </si>
  <si>
    <t>FSM</t>
  </si>
  <si>
    <t>Palikir</t>
  </si>
  <si>
    <t>Moldova</t>
  </si>
  <si>
    <t>MDA</t>
  </si>
  <si>
    <t>Chisinau</t>
  </si>
  <si>
    <t>Monaco</t>
  </si>
  <si>
    <t>MCO</t>
  </si>
  <si>
    <t>Mongolia</t>
  </si>
  <si>
    <t>MNG</t>
  </si>
  <si>
    <t>Ulaanbaatar</t>
  </si>
  <si>
    <t>Montenegro</t>
  </si>
  <si>
    <t>MNE</t>
  </si>
  <si>
    <t>Podgorica</t>
  </si>
  <si>
    <t>Montserrat</t>
  </si>
  <si>
    <t>MSR</t>
  </si>
  <si>
    <t>Brades</t>
  </si>
  <si>
    <t>Morocco</t>
  </si>
  <si>
    <t>MAR</t>
  </si>
  <si>
    <t>Rabat</t>
  </si>
  <si>
    <t>Mozambique</t>
  </si>
  <si>
    <t>MOZ</t>
  </si>
  <si>
    <t>Maputo</t>
  </si>
  <si>
    <t>Myanmar</t>
  </si>
  <si>
    <t>MMR</t>
  </si>
  <si>
    <t>Nay Pyi Taw</t>
  </si>
  <si>
    <t>Namibia</t>
  </si>
  <si>
    <t>NAM</t>
  </si>
  <si>
    <t>Windhoek</t>
  </si>
  <si>
    <t>Nauru</t>
  </si>
  <si>
    <t>NRU</t>
  </si>
  <si>
    <t>Yaren</t>
  </si>
  <si>
    <t>Nepal</t>
  </si>
  <si>
    <t>NPL</t>
  </si>
  <si>
    <t>Kathmandu</t>
  </si>
  <si>
    <t>Netherlands</t>
  </si>
  <si>
    <t>NLD</t>
  </si>
  <si>
    <t>Amsterdam</t>
  </si>
  <si>
    <t>New Caledonia</t>
  </si>
  <si>
    <t>NCL</t>
  </si>
  <si>
    <t>Nouméa</t>
  </si>
  <si>
    <t>New Zealand</t>
  </si>
  <si>
    <t>NZL</t>
  </si>
  <si>
    <t>Wellington</t>
  </si>
  <si>
    <t>Nicaragua</t>
  </si>
  <si>
    <t>NIC</t>
  </si>
  <si>
    <t>Managua</t>
  </si>
  <si>
    <t>Niger</t>
  </si>
  <si>
    <t>NER</t>
  </si>
  <si>
    <t>Niamey</t>
  </si>
  <si>
    <t>Nigeria</t>
  </si>
  <si>
    <t>NGA</t>
  </si>
  <si>
    <t>Abuja</t>
  </si>
  <si>
    <t>Niue</t>
  </si>
  <si>
    <t>NIU</t>
  </si>
  <si>
    <t>Alofi</t>
  </si>
  <si>
    <t>North Korea</t>
  </si>
  <si>
    <t>PRK</t>
  </si>
  <si>
    <t>Pyongyang</t>
  </si>
  <si>
    <t>North Macedonia</t>
  </si>
  <si>
    <t>MKD</t>
  </si>
  <si>
    <t>Skopje</t>
  </si>
  <si>
    <t>Northern Mariana Islands</t>
  </si>
  <si>
    <t>NFK</t>
  </si>
  <si>
    <t>Saipan</t>
  </si>
  <si>
    <t>Norway</t>
  </si>
  <si>
    <t>NOR</t>
  </si>
  <si>
    <t>Oslo</t>
  </si>
  <si>
    <t>Oman</t>
  </si>
  <si>
    <t>OMN</t>
  </si>
  <si>
    <t>Muscat</t>
  </si>
  <si>
    <t>Pakistan</t>
  </si>
  <si>
    <t>PAK</t>
  </si>
  <si>
    <t>Islamabad</t>
  </si>
  <si>
    <t>Palau</t>
  </si>
  <si>
    <t>PLW</t>
  </si>
  <si>
    <t>Ngerulmud</t>
  </si>
  <si>
    <t>Palestine</t>
  </si>
  <si>
    <t>PSE</t>
  </si>
  <si>
    <t>Ramallah</t>
  </si>
  <si>
    <t>Panama</t>
  </si>
  <si>
    <t>PAN</t>
  </si>
  <si>
    <t>Panama City</t>
  </si>
  <si>
    <t>Papua New Guinea</t>
  </si>
  <si>
    <t>PNG</t>
  </si>
  <si>
    <t>Port Moresby</t>
  </si>
  <si>
    <t>Paraguay</t>
  </si>
  <si>
    <t>PRY</t>
  </si>
  <si>
    <t>Asunción</t>
  </si>
  <si>
    <t>Peru</t>
  </si>
  <si>
    <t>PER</t>
  </si>
  <si>
    <t>Lima</t>
  </si>
  <si>
    <t>Philippines</t>
  </si>
  <si>
    <t>PHL</t>
  </si>
  <si>
    <t>Manila</t>
  </si>
  <si>
    <t>Poland</t>
  </si>
  <si>
    <t>POL</t>
  </si>
  <si>
    <t>Warsaw</t>
  </si>
  <si>
    <t>Portugal</t>
  </si>
  <si>
    <t>PRT</t>
  </si>
  <si>
    <t>Lisbon</t>
  </si>
  <si>
    <t>Puerto Rico</t>
  </si>
  <si>
    <t>PRI</t>
  </si>
  <si>
    <t>San Juan</t>
  </si>
  <si>
    <t>Qatar</t>
  </si>
  <si>
    <t>QAT</t>
  </si>
  <si>
    <t>Doha</t>
  </si>
  <si>
    <t>Republic of the Congo</t>
  </si>
  <si>
    <t>COG</t>
  </si>
  <si>
    <t>Brazzaville</t>
  </si>
  <si>
    <t>Reunion</t>
  </si>
  <si>
    <t>REU</t>
  </si>
  <si>
    <t>Saint-Denis</t>
  </si>
  <si>
    <t>Romania</t>
  </si>
  <si>
    <t>ROU</t>
  </si>
  <si>
    <t>Bucharest</t>
  </si>
  <si>
    <t>Russia</t>
  </si>
  <si>
    <t>RUS</t>
  </si>
  <si>
    <t>Moscow</t>
  </si>
  <si>
    <t>Rwanda</t>
  </si>
  <si>
    <t>RWA</t>
  </si>
  <si>
    <t>Kigali</t>
  </si>
  <si>
    <t>Saint Barthelemy</t>
  </si>
  <si>
    <t>BLM</t>
  </si>
  <si>
    <t>Gustavia</t>
  </si>
  <si>
    <t>Saint Kitts and Nevis</t>
  </si>
  <si>
    <t>KNA</t>
  </si>
  <si>
    <t>Basseterre</t>
  </si>
  <si>
    <t>Saint Lucia</t>
  </si>
  <si>
    <t>LCA</t>
  </si>
  <si>
    <t>Castries</t>
  </si>
  <si>
    <t>Saint Martin</t>
  </si>
  <si>
    <t>MAF</t>
  </si>
  <si>
    <t>Marigot</t>
  </si>
  <si>
    <t>Saint Pierre and Miquelon</t>
  </si>
  <si>
    <t>SPM</t>
  </si>
  <si>
    <t>Saint-Pierre</t>
  </si>
  <si>
    <t>Saint Vincent and the Grenadines</t>
  </si>
  <si>
    <t>VCT</t>
  </si>
  <si>
    <t>Kingstown</t>
  </si>
  <si>
    <t>Samoa</t>
  </si>
  <si>
    <t>WSM</t>
  </si>
  <si>
    <t>Apia</t>
  </si>
  <si>
    <t>San Marino</t>
  </si>
  <si>
    <t>SMR</t>
  </si>
  <si>
    <t>Sao Tome and Principe</t>
  </si>
  <si>
    <t>STP</t>
  </si>
  <si>
    <t>São Tomé</t>
  </si>
  <si>
    <t>Saudi Arabia</t>
  </si>
  <si>
    <t>SAU</t>
  </si>
  <si>
    <t>Riyadh</t>
  </si>
  <si>
    <t>Senegal</t>
  </si>
  <si>
    <t>SEN</t>
  </si>
  <si>
    <t>Dakar</t>
  </si>
  <si>
    <t>Serbia</t>
  </si>
  <si>
    <t>SRB</t>
  </si>
  <si>
    <t>Belgrade</t>
  </si>
  <si>
    <t>Seychelles</t>
  </si>
  <si>
    <t>SYC</t>
  </si>
  <si>
    <t>Victoria</t>
  </si>
  <si>
    <t>Sierra Leone</t>
  </si>
  <si>
    <t>SLE</t>
  </si>
  <si>
    <t>Freetown</t>
  </si>
  <si>
    <t>Singapore</t>
  </si>
  <si>
    <t>SGP</t>
  </si>
  <si>
    <t>Sint Maarten</t>
  </si>
  <si>
    <t>SXM</t>
  </si>
  <si>
    <t>Philipsburg</t>
  </si>
  <si>
    <t>Slovakia</t>
  </si>
  <si>
    <t>SVK</t>
  </si>
  <si>
    <t>Bratislava</t>
  </si>
  <si>
    <t>Slovenia</t>
  </si>
  <si>
    <t>SVN</t>
  </si>
  <si>
    <t>Ljubljana</t>
  </si>
  <si>
    <t>Solomon Islands</t>
  </si>
  <si>
    <t>SLB</t>
  </si>
  <si>
    <t>Honiara</t>
  </si>
  <si>
    <t>Somalia</t>
  </si>
  <si>
    <t>SOM</t>
  </si>
  <si>
    <t>Mogadishu</t>
  </si>
  <si>
    <t>South Africa</t>
  </si>
  <si>
    <t>ZAF</t>
  </si>
  <si>
    <t>Pretoria</t>
  </si>
  <si>
    <t>South Korea</t>
  </si>
  <si>
    <t>KOR</t>
  </si>
  <si>
    <t>Seoul</t>
  </si>
  <si>
    <t>South Sudan</t>
  </si>
  <si>
    <t>SSD</t>
  </si>
  <si>
    <t>Juba</t>
  </si>
  <si>
    <t>Spain</t>
  </si>
  <si>
    <t>ESP</t>
  </si>
  <si>
    <t>Madrid</t>
  </si>
  <si>
    <t>Sri Lanka</t>
  </si>
  <si>
    <t>LKA</t>
  </si>
  <si>
    <t>Colombo</t>
  </si>
  <si>
    <t>Sudan</t>
  </si>
  <si>
    <t>SDN</t>
  </si>
  <si>
    <t>Khartoum</t>
  </si>
  <si>
    <t>Suriname</t>
  </si>
  <si>
    <t>SUR</t>
  </si>
  <si>
    <t>Paramaribo</t>
  </si>
  <si>
    <t>Sweden</t>
  </si>
  <si>
    <t>SWE</t>
  </si>
  <si>
    <t>Stockholm</t>
  </si>
  <si>
    <t>Switzerland</t>
  </si>
  <si>
    <t>CHE</t>
  </si>
  <si>
    <t>Bern</t>
  </si>
  <si>
    <t>Syria</t>
  </si>
  <si>
    <t>SYR</t>
  </si>
  <si>
    <t>Damascus</t>
  </si>
  <si>
    <t>Taiwan</t>
  </si>
  <si>
    <t>TWN</t>
  </si>
  <si>
    <t>Taipei</t>
  </si>
  <si>
    <t>Tajikistan</t>
  </si>
  <si>
    <t>TJK</t>
  </si>
  <si>
    <t>Dushanbe</t>
  </si>
  <si>
    <t>Tanzania</t>
  </si>
  <si>
    <t>TZA</t>
  </si>
  <si>
    <t>Dodoma</t>
  </si>
  <si>
    <t>Thailand</t>
  </si>
  <si>
    <t>THA</t>
  </si>
  <si>
    <t>Bangkok</t>
  </si>
  <si>
    <t>Timor-Leste</t>
  </si>
  <si>
    <t>TLS</t>
  </si>
  <si>
    <t>Dili</t>
  </si>
  <si>
    <t>Togo</t>
  </si>
  <si>
    <t>TGO</t>
  </si>
  <si>
    <t>Lomé</t>
  </si>
  <si>
    <t>Tokelau</t>
  </si>
  <si>
    <t>TKL</t>
  </si>
  <si>
    <t>Nukunonu</t>
  </si>
  <si>
    <t>Tonga</t>
  </si>
  <si>
    <t>TON</t>
  </si>
  <si>
    <t>Nuku‘alofa</t>
  </si>
  <si>
    <t>Trinidad and Tobago</t>
  </si>
  <si>
    <t>TTO</t>
  </si>
  <si>
    <t>Port-of-Spain</t>
  </si>
  <si>
    <t>Tunisia</t>
  </si>
  <si>
    <t>TUN</t>
  </si>
  <si>
    <t>Tunis</t>
  </si>
  <si>
    <t>Turkey</t>
  </si>
  <si>
    <t>TUR</t>
  </si>
  <si>
    <t>Ankara</t>
  </si>
  <si>
    <t>Turkmenistan</t>
  </si>
  <si>
    <t>TKM</t>
  </si>
  <si>
    <t>Ashgabat</t>
  </si>
  <si>
    <t>Turks and Caicos Islands</t>
  </si>
  <si>
    <t>TCA</t>
  </si>
  <si>
    <t>Cockburn Town</t>
  </si>
  <si>
    <t>Tuvalu</t>
  </si>
  <si>
    <t>TUV</t>
  </si>
  <si>
    <t>Funafuti</t>
  </si>
  <si>
    <t>Uganda</t>
  </si>
  <si>
    <t>UGA</t>
  </si>
  <si>
    <t>Kampala</t>
  </si>
  <si>
    <t>Ukraine</t>
  </si>
  <si>
    <t>UKR</t>
  </si>
  <si>
    <t>Kiev</t>
  </si>
  <si>
    <t>United Arab Emirates</t>
  </si>
  <si>
    <t>ARE</t>
  </si>
  <si>
    <t>Abu Dhabi</t>
  </si>
  <si>
    <t>United Kingdom</t>
  </si>
  <si>
    <t>GBR</t>
  </si>
  <si>
    <t>London</t>
  </si>
  <si>
    <t>United States</t>
  </si>
  <si>
    <t>USA</t>
  </si>
  <si>
    <t>Washington, D.C.</t>
  </si>
  <si>
    <t>United States Virgin Islands</t>
  </si>
  <si>
    <t>VIR</t>
  </si>
  <si>
    <t>Charlotte Amalie</t>
  </si>
  <si>
    <t>Uruguay</t>
  </si>
  <si>
    <t>URY</t>
  </si>
  <si>
    <t>Montevideo</t>
  </si>
  <si>
    <t>Uzbekistan</t>
  </si>
  <si>
    <t>UZB</t>
  </si>
  <si>
    <t>Tashkent</t>
  </si>
  <si>
    <t>Vanuatu</t>
  </si>
  <si>
    <t>VUT</t>
  </si>
  <si>
    <t>Port-Vila</t>
  </si>
  <si>
    <t>Vatican City</t>
  </si>
  <si>
    <t>VAT</t>
  </si>
  <si>
    <t>Venezuela</t>
  </si>
  <si>
    <t>VEN</t>
  </si>
  <si>
    <t>Caracas</t>
  </si>
  <si>
    <t>Vietnam</t>
  </si>
  <si>
    <t>VNM</t>
  </si>
  <si>
    <t>Hanoi</t>
  </si>
  <si>
    <t>Wallis and Futuna</t>
  </si>
  <si>
    <t>WLF</t>
  </si>
  <si>
    <t>Mata-Utu</t>
  </si>
  <si>
    <t>Western Sahara</t>
  </si>
  <si>
    <t>ESH</t>
  </si>
  <si>
    <t>El Aaiún</t>
  </si>
  <si>
    <t>Yemen</t>
  </si>
  <si>
    <t>YEM</t>
  </si>
  <si>
    <t>Sanaa</t>
  </si>
  <si>
    <t>Zambia</t>
  </si>
  <si>
    <t>ZMB</t>
  </si>
  <si>
    <t>Lusaka</t>
  </si>
  <si>
    <t>Zimbabwe</t>
  </si>
  <si>
    <t>ZWE</t>
  </si>
  <si>
    <t>Harare</t>
  </si>
  <si>
    <t>World Population DashBoard</t>
  </si>
  <si>
    <t>Total Population</t>
  </si>
  <si>
    <t>How Many Contury</t>
  </si>
  <si>
    <t>Drop Down List For Year</t>
  </si>
  <si>
    <t>Drop Down List For Continent</t>
  </si>
  <si>
    <t>Line Chart Popultion Growth From 1920 - 2022</t>
  </si>
  <si>
    <t>Top Ten Country By Size (Clusterd Chart)</t>
  </si>
  <si>
    <t>Pie Chart For Popultion From Total Popultion</t>
  </si>
  <si>
    <t>Top Ten Country By Popultion</t>
  </si>
  <si>
    <t>Uniqe Year</t>
  </si>
  <si>
    <t>Continant</t>
  </si>
  <si>
    <t>Uniqe Continant</t>
  </si>
  <si>
    <t>Total</t>
  </si>
  <si>
    <t>Grand Total</t>
  </si>
  <si>
    <t>Row Labels</t>
  </si>
  <si>
    <t>Sum of 2022 Population</t>
  </si>
  <si>
    <t>Sum of 2020 Population</t>
  </si>
  <si>
    <t>Sum of 2015 Population</t>
  </si>
  <si>
    <t>Sum of 2010 Population</t>
  </si>
  <si>
    <t>Sum of 2000 Population</t>
  </si>
  <si>
    <t>Sum of 1990 Population</t>
  </si>
  <si>
    <t>Sum of 1980 Population</t>
  </si>
  <si>
    <t>Sum of 1970 Population</t>
  </si>
  <si>
    <t>Sum of Area (km²)</t>
  </si>
  <si>
    <t>Countinat</t>
  </si>
  <si>
    <t>continent</t>
  </si>
  <si>
    <t>country</t>
  </si>
  <si>
    <t>p2022</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</si>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</sst>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1" x14ac:knownFonts="1">
    <font>
      <sz val="11"/>
      <color theme="1"/>
      <name val="Aptos Narrow"/>
      <family val="2"/>
      <scheme val="minor"/>
    </font>
    <font>
      <sz val="11"/>
      <color theme="1"/>
      <name val="Aptos Narrow"/>
      <family val="2"/>
      <scheme val="minor"/>
    </font>
    <font>
      <sz val="11"/>
      <color theme="0"/>
      <name val="Aptos Narrow"/>
      <family val="2"/>
      <scheme val="minor"/>
    </font>
    <font>
      <b/>
      <sz val="18"/>
      <color theme="1"/>
      <name val="Aptos Narrow"/>
      <family val="2"/>
      <scheme val="minor"/>
    </font>
    <font>
      <b/>
      <sz val="12"/>
      <color theme="1"/>
      <name val="Aptos Narrow"/>
      <family val="2"/>
      <scheme val="minor"/>
    </font>
    <font>
      <b/>
      <sz val="20"/>
      <color theme="1"/>
      <name val="Aptos Narrow"/>
      <family val="2"/>
      <scheme val="minor"/>
    </font>
    <font>
      <b/>
      <sz val="22"/>
      <color theme="1"/>
      <name val="Aptos Narrow"/>
      <family val="2"/>
      <scheme val="minor"/>
    </font>
    <font>
      <b/>
      <sz val="11"/>
      <color theme="1"/>
      <name val="Aptos Narrow"/>
      <family val="2"/>
      <scheme val="minor"/>
    </font>
    <font>
      <b/>
      <sz val="24"/>
      <color theme="1"/>
      <name val="Aptos Narrow"/>
      <family val="2"/>
      <scheme val="minor"/>
    </font>
    <font>
      <b/>
      <sz val="14"/>
      <color theme="0"/>
      <name val="Aptos Narrow"/>
      <family val="2"/>
      <scheme val="minor"/>
    </font>
    <font>
      <sz val="12"/>
      <color theme="1"/>
      <name val="Aptos Narrow"/>
      <family val="2"/>
      <scheme val="minor"/>
    </font>
  </fonts>
  <fills count="10">
    <fill>
      <patternFill patternType="none"/>
    </fill>
    <fill>
      <patternFill patternType="gray125"/>
    </fill>
    <fill>
      <patternFill patternType="solid">
        <fgColor theme="4"/>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5">
    <xf numFmtId="0" fontId="0" fillId="0" borderId="0" xfId="0"/>
    <xf numFmtId="0" fontId="0" fillId="2" borderId="0" xfId="0" applyFill="1"/>
    <xf numFmtId="0" fontId="0" fillId="3" borderId="0" xfId="0" applyFill="1"/>
    <xf numFmtId="0" fontId="4" fillId="3" borderId="0" xfId="0" applyFont="1" applyFill="1"/>
    <xf numFmtId="0" fontId="0" fillId="0" borderId="0" xfId="0" applyAlignment="1">
      <alignment horizontal="left"/>
    </xf>
    <xf numFmtId="164" fontId="0" fillId="0" borderId="0" xfId="1" applyNumberFormat="1" applyFont="1"/>
    <xf numFmtId="0" fontId="0" fillId="0" borderId="0" xfId="0" pivotButton="1"/>
    <xf numFmtId="0" fontId="7" fillId="0" borderId="9" xfId="0" applyFont="1" applyBorder="1" applyAlignment="1">
      <alignment horizontal="left"/>
    </xf>
    <xf numFmtId="0" fontId="7" fillId="0" borderId="9" xfId="0" applyFont="1" applyBorder="1"/>
    <xf numFmtId="0" fontId="0" fillId="0" borderId="10" xfId="0" applyBorder="1"/>
    <xf numFmtId="0" fontId="0" fillId="7" borderId="10" xfId="0" applyFill="1" applyBorder="1"/>
    <xf numFmtId="0" fontId="0" fillId="6" borderId="0" xfId="0" applyFill="1"/>
    <xf numFmtId="0" fontId="0" fillId="0" borderId="0" xfId="0" applyAlignment="1">
      <alignment horizontal="left" indent="1"/>
    </xf>
    <xf numFmtId="0" fontId="4" fillId="3" borderId="10" xfId="0" applyFont="1" applyFill="1" applyBorder="1"/>
    <xf numFmtId="0" fontId="0" fillId="0" borderId="10" xfId="0" applyBorder="1" applyAlignment="1">
      <alignment horizontal="left" inden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0" xfId="0" applyFont="1" applyFill="1" applyAlignment="1">
      <alignment horizontal="center" vertical="center"/>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0" fillId="4" borderId="0" xfId="0" applyFill="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7" xfId="0" applyFill="1" applyBorder="1" applyAlignment="1">
      <alignment horizontal="center" vertical="center"/>
    </xf>
    <xf numFmtId="0" fontId="0" fillId="3" borderId="0" xfId="0" applyFill="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2" borderId="7" xfId="0" applyFont="1" applyFill="1" applyBorder="1" applyAlignment="1">
      <alignment horizontal="center" vertical="center"/>
    </xf>
    <xf numFmtId="0" fontId="2" fillId="2" borderId="0" xfId="0" applyFont="1" applyFill="1" applyAlignment="1">
      <alignment horizontal="center" vertical="center"/>
    </xf>
    <xf numFmtId="0" fontId="2" fillId="2" borderId="8" xfId="0" applyFont="1" applyFill="1" applyBorder="1" applyAlignment="1">
      <alignment horizontal="center" vertical="center"/>
    </xf>
    <xf numFmtId="0" fontId="5" fillId="5" borderId="0" xfId="0" applyFont="1" applyFill="1" applyAlignment="1">
      <alignment horizontal="center" vertical="center"/>
    </xf>
    <xf numFmtId="0" fontId="6" fillId="5" borderId="0" xfId="0" applyFont="1" applyFill="1" applyAlignment="1">
      <alignment horizontal="center" vertical="center"/>
    </xf>
    <xf numFmtId="164" fontId="5" fillId="5" borderId="0" xfId="1" applyNumberFormat="1" applyFont="1" applyFill="1" applyBorder="1" applyAlignment="1">
      <alignment horizontal="center"/>
    </xf>
    <xf numFmtId="0" fontId="8" fillId="5" borderId="0" xfId="0" applyFont="1" applyFill="1" applyAlignment="1">
      <alignment horizontal="center"/>
    </xf>
    <xf numFmtId="0" fontId="4" fillId="9" borderId="10" xfId="0" applyFont="1" applyFill="1" applyBorder="1" applyAlignment="1">
      <alignment horizontal="center" vertical="center"/>
    </xf>
    <xf numFmtId="0" fontId="10" fillId="9" borderId="10" xfId="0" applyFont="1" applyFill="1" applyBorder="1"/>
    <xf numFmtId="0" fontId="9" fillId="8" borderId="10" xfId="0" applyFont="1" applyFill="1" applyBorder="1"/>
    <xf numFmtId="164" fontId="0" fillId="0" borderId="10" xfId="1" applyNumberFormat="1" applyFont="1" applyBorder="1"/>
    <xf numFmtId="164" fontId="0" fillId="0" borderId="0" xfId="0" applyNumberFormat="1" applyFill="1" applyBorder="1"/>
    <xf numFmtId="164" fontId="0" fillId="0" borderId="10" xfId="0" applyNumberFormat="1" applyBorder="1"/>
  </cellXfs>
  <cellStyles count="2">
    <cellStyle name="Comma" xfId="1" builtinId="3"/>
    <cellStyle name="Normal" xfId="0" builtinId="0"/>
  </cellStyles>
  <dxfs count="5">
    <dxf>
      <numFmt numFmtId="0" formatCode="General"/>
    </dxf>
    <dxf>
      <numFmt numFmtId="0" formatCode="General"/>
    </dxf>
    <dxf>
      <numFmt numFmtId="0" formatCode="General"/>
    </dxf>
    <dxf>
      <numFmt numFmtId="0" formatCode="General"/>
    </dxf>
    <dxf>
      <fill>
        <patternFill>
          <bgColor theme="4" tint="0.39994506668294322"/>
        </patternFill>
      </fill>
    </dxf>
  </dxfs>
  <tableStyles count="1" defaultTableStyle="TableStyleMedium2" defaultPivotStyle="PivotStyleLight16">
    <tableStyle name="Slicer Style 1" pivot="0" table="0" count="1" xr9:uid="{279FEAE4-462E-4615-985D-3B8CD25CC93D}">
      <tableStyleElement type="headerRow" dxfId="4"/>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Population Growth By Continant 1970-2022</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Popultion_Growth_Pivot!$D$22</c:f>
              <c:strCache>
                <c:ptCount val="1"/>
                <c:pt idx="0">
                  <c:v>Africa</c:v>
                </c:pt>
              </c:strCache>
            </c:strRef>
          </c:tx>
          <c:spPr>
            <a:ln w="28575" cap="rnd">
              <a:solidFill>
                <a:schemeClr val="tx1"/>
              </a:solidFill>
              <a:round/>
            </a:ln>
            <a:effectLst/>
          </c:spPr>
          <c:marker>
            <c:symbol val="circle"/>
            <c:size val="5"/>
            <c:spPr>
              <a:solidFill>
                <a:schemeClr val="accent1"/>
              </a:solidFill>
              <a:ln w="9525">
                <a:solidFill>
                  <a:schemeClr val="accent1"/>
                </a:solidFill>
              </a:ln>
              <a:effectLst/>
            </c:spPr>
          </c:marker>
          <c:dLbls>
            <c:dLbl>
              <c:idx val="7"/>
              <c:layout>
                <c:manualLayout>
                  <c:x val="-2.9793433514605651E-2"/>
                  <c:y val="-0.105327671648464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566-4938-9EE0-0C1D6650F00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tx1"/>
                </a:solidFill>
                <a:prstDash val="sysDot"/>
              </a:ln>
              <a:effectLst/>
            </c:spPr>
            <c:trendlineType val="linear"/>
            <c:dispRSqr val="0"/>
            <c:dispEq val="0"/>
          </c:trendline>
          <c:cat>
            <c:numRef>
              <c:f>Popultion_Growth_Pivot!$E$21:$L$21</c:f>
              <c:numCache>
                <c:formatCode>General</c:formatCode>
                <c:ptCount val="8"/>
                <c:pt idx="0">
                  <c:v>1970</c:v>
                </c:pt>
                <c:pt idx="1">
                  <c:v>1980</c:v>
                </c:pt>
                <c:pt idx="2">
                  <c:v>1990</c:v>
                </c:pt>
                <c:pt idx="3">
                  <c:v>2000</c:v>
                </c:pt>
                <c:pt idx="4">
                  <c:v>2010</c:v>
                </c:pt>
                <c:pt idx="5">
                  <c:v>2015</c:v>
                </c:pt>
                <c:pt idx="6">
                  <c:v>2020</c:v>
                </c:pt>
                <c:pt idx="7">
                  <c:v>2022</c:v>
                </c:pt>
              </c:numCache>
            </c:numRef>
          </c:cat>
          <c:val>
            <c:numRef>
              <c:f>Popultion_Growth_Pivot!$E$22:$L$22</c:f>
              <c:numCache>
                <c:formatCode>General</c:formatCode>
                <c:ptCount val="8"/>
                <c:pt idx="0">
                  <c:v>365444348</c:v>
                </c:pt>
                <c:pt idx="1">
                  <c:v>481536377</c:v>
                </c:pt>
                <c:pt idx="2">
                  <c:v>638150629</c:v>
                </c:pt>
                <c:pt idx="3">
                  <c:v>818946032</c:v>
                </c:pt>
                <c:pt idx="4">
                  <c:v>1055228072</c:v>
                </c:pt>
                <c:pt idx="5">
                  <c:v>1201102442</c:v>
                </c:pt>
                <c:pt idx="6">
                  <c:v>1360671810</c:v>
                </c:pt>
                <c:pt idx="7">
                  <c:v>1426730932</c:v>
                </c:pt>
              </c:numCache>
            </c:numRef>
          </c:val>
          <c:smooth val="0"/>
          <c:extLst>
            <c:ext xmlns:c16="http://schemas.microsoft.com/office/drawing/2014/chart" uri="{C3380CC4-5D6E-409C-BE32-E72D297353CC}">
              <c16:uniqueId val="{00000000-8566-4938-9EE0-0C1D6650F00E}"/>
            </c:ext>
          </c:extLst>
        </c:ser>
        <c:dLbls>
          <c:dLblPos val="t"/>
          <c:showLegendKey val="0"/>
          <c:showVal val="1"/>
          <c:showCatName val="0"/>
          <c:showSerName val="0"/>
          <c:showPercent val="0"/>
          <c:showBubbleSize val="0"/>
        </c:dLbls>
        <c:marker val="1"/>
        <c:smooth val="0"/>
        <c:axId val="2126333584"/>
        <c:axId val="2126331664"/>
      </c:lineChart>
      <c:catAx>
        <c:axId val="2126333584"/>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2126331664"/>
        <c:crosses val="autoZero"/>
        <c:auto val="1"/>
        <c:lblAlgn val="ctr"/>
        <c:lblOffset val="100"/>
        <c:noMultiLvlLbl val="0"/>
      </c:catAx>
      <c:valAx>
        <c:axId val="2126331664"/>
        <c:scaling>
          <c:orientation val="minMax"/>
        </c:scaling>
        <c:delete val="0"/>
        <c:axPos val="l"/>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126333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(6).xlsx]Countries_Size_Pivot!PivotTable1</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Top 10 Countries By Size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Countries_Size_Pivot!$B$3</c:f>
              <c:strCache>
                <c:ptCount val="1"/>
                <c:pt idx="0">
                  <c:v>Total</c:v>
                </c:pt>
              </c:strCache>
            </c:strRef>
          </c:tx>
          <c:spPr>
            <a:solidFill>
              <a:schemeClr val="tx1"/>
            </a:solidFill>
            <a:ln>
              <a:noFill/>
            </a:ln>
            <a:effectLst/>
          </c:spPr>
          <c:invertIfNegative val="0"/>
          <c:cat>
            <c:multiLvlStrRef>
              <c:f>Countries_Size_Pivot!$A$4:$A$15</c:f>
              <c:multiLvlStrCache>
                <c:ptCount val="10"/>
                <c:lvl>
                  <c:pt idx="0">
                    <c:v>Algeria</c:v>
                  </c:pt>
                  <c:pt idx="1">
                    <c:v>Angola</c:v>
                  </c:pt>
                  <c:pt idx="2">
                    <c:v>Chad</c:v>
                  </c:pt>
                  <c:pt idx="3">
                    <c:v>DR Congo</c:v>
                  </c:pt>
                  <c:pt idx="4">
                    <c:v>Ethiopia</c:v>
                  </c:pt>
                  <c:pt idx="5">
                    <c:v>Libya</c:v>
                  </c:pt>
                  <c:pt idx="6">
                    <c:v>Mali</c:v>
                  </c:pt>
                  <c:pt idx="7">
                    <c:v>Niger</c:v>
                  </c:pt>
                  <c:pt idx="8">
                    <c:v>South Africa</c:v>
                  </c:pt>
                  <c:pt idx="9">
                    <c:v>Sudan</c:v>
                  </c:pt>
                </c:lvl>
                <c:lvl>
                  <c:pt idx="0">
                    <c:v>Africa</c:v>
                  </c:pt>
                </c:lvl>
              </c:multiLvlStrCache>
            </c:multiLvlStrRef>
          </c:cat>
          <c:val>
            <c:numRef>
              <c:f>Countries_Size_Pivot!$B$4:$B$15</c:f>
              <c:numCache>
                <c:formatCode>General</c:formatCode>
                <c:ptCount val="10"/>
                <c:pt idx="0">
                  <c:v>2381741</c:v>
                </c:pt>
                <c:pt idx="1">
                  <c:v>1246700</c:v>
                </c:pt>
                <c:pt idx="2">
                  <c:v>1284000</c:v>
                </c:pt>
                <c:pt idx="3">
                  <c:v>2344858</c:v>
                </c:pt>
                <c:pt idx="4">
                  <c:v>1104300</c:v>
                </c:pt>
                <c:pt idx="5">
                  <c:v>1759540</c:v>
                </c:pt>
                <c:pt idx="6">
                  <c:v>1240192</c:v>
                </c:pt>
                <c:pt idx="7">
                  <c:v>1267000</c:v>
                </c:pt>
                <c:pt idx="8">
                  <c:v>1221037</c:v>
                </c:pt>
                <c:pt idx="9">
                  <c:v>1886068</c:v>
                </c:pt>
              </c:numCache>
            </c:numRef>
          </c:val>
          <c:extLst>
            <c:ext xmlns:c16="http://schemas.microsoft.com/office/drawing/2014/chart" uri="{C3380CC4-5D6E-409C-BE32-E72D297353CC}">
              <c16:uniqueId val="{00000000-F957-4777-B312-B4F0310BBA01}"/>
            </c:ext>
          </c:extLst>
        </c:ser>
        <c:dLbls>
          <c:showLegendKey val="0"/>
          <c:showVal val="0"/>
          <c:showCatName val="0"/>
          <c:showSerName val="0"/>
          <c:showPercent val="0"/>
          <c:showBubbleSize val="0"/>
        </c:dLbls>
        <c:gapWidth val="219"/>
        <c:overlap val="-27"/>
        <c:axId val="1664014063"/>
        <c:axId val="1664014543"/>
      </c:barChart>
      <c:catAx>
        <c:axId val="166401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664014543"/>
        <c:crosses val="autoZero"/>
        <c:auto val="1"/>
        <c:lblAlgn val="ctr"/>
        <c:lblOffset val="100"/>
        <c:noMultiLvlLbl val="0"/>
      </c:catAx>
      <c:valAx>
        <c:axId val="1664014543"/>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66401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Top 10 Country By Population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Data_Validtion!$P$17:$P$26</c:f>
              <c:strCache>
                <c:ptCount val="10"/>
                <c:pt idx="0">
                  <c:v>Nigeria</c:v>
                </c:pt>
                <c:pt idx="1">
                  <c:v>Ethiopia</c:v>
                </c:pt>
                <c:pt idx="2">
                  <c:v>Egypt</c:v>
                </c:pt>
                <c:pt idx="3">
                  <c:v>DR Congo</c:v>
                </c:pt>
                <c:pt idx="4">
                  <c:v>Tanzania</c:v>
                </c:pt>
                <c:pt idx="5">
                  <c:v>South Africa</c:v>
                </c:pt>
                <c:pt idx="6">
                  <c:v>Kenya</c:v>
                </c:pt>
                <c:pt idx="7">
                  <c:v>Uganda</c:v>
                </c:pt>
                <c:pt idx="8">
                  <c:v>Sudan</c:v>
                </c:pt>
                <c:pt idx="9">
                  <c:v>Algeria</c:v>
                </c:pt>
              </c:strCache>
            </c:strRef>
          </c:cat>
          <c:val>
            <c:numRef>
              <c:f>Data_Validtion!$Q$17:$Q$26</c:f>
              <c:numCache>
                <c:formatCode>_(* #,##0_);_(* \(#,##0\);_(* "-"??_);_(@_)</c:formatCode>
                <c:ptCount val="10"/>
                <c:pt idx="0">
                  <c:v>218541212</c:v>
                </c:pt>
                <c:pt idx="1">
                  <c:v>123379924</c:v>
                </c:pt>
                <c:pt idx="2">
                  <c:v>110990103</c:v>
                </c:pt>
                <c:pt idx="3">
                  <c:v>99010212</c:v>
                </c:pt>
                <c:pt idx="4">
                  <c:v>65497748</c:v>
                </c:pt>
                <c:pt idx="5">
                  <c:v>59893885</c:v>
                </c:pt>
                <c:pt idx="6">
                  <c:v>54027487</c:v>
                </c:pt>
                <c:pt idx="7">
                  <c:v>47249585</c:v>
                </c:pt>
                <c:pt idx="8">
                  <c:v>46874204</c:v>
                </c:pt>
                <c:pt idx="9">
                  <c:v>44903225</c:v>
                </c:pt>
              </c:numCache>
            </c:numRef>
          </c:val>
          <c:extLst>
            <c:ext xmlns:c16="http://schemas.microsoft.com/office/drawing/2014/chart" uri="{C3380CC4-5D6E-409C-BE32-E72D297353CC}">
              <c16:uniqueId val="{00000000-BED9-432E-87C3-B44B5577AAC9}"/>
            </c:ext>
          </c:extLst>
        </c:ser>
        <c:dLbls>
          <c:dLblPos val="outEnd"/>
          <c:showLegendKey val="0"/>
          <c:showVal val="1"/>
          <c:showCatName val="0"/>
          <c:showSerName val="0"/>
          <c:showPercent val="0"/>
          <c:showBubbleSize val="0"/>
        </c:dLbls>
        <c:gapWidth val="182"/>
        <c:axId val="2113555664"/>
        <c:axId val="2113555184"/>
      </c:barChart>
      <c:catAx>
        <c:axId val="2113555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2113555184"/>
        <c:crosses val="autoZero"/>
        <c:auto val="1"/>
        <c:lblAlgn val="ctr"/>
        <c:lblOffset val="100"/>
        <c:noMultiLvlLbl val="0"/>
      </c:catAx>
      <c:valAx>
        <c:axId val="2113555184"/>
        <c:scaling>
          <c:orientation val="minMax"/>
        </c:scaling>
        <c:delete val="0"/>
        <c:axPos val="b"/>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3555664"/>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Population Percentage</a:t>
            </a:r>
          </a:p>
        </c:rich>
      </c:tx>
      <c:layout>
        <c:manualLayout>
          <c:xMode val="edge"/>
          <c:yMode val="edge"/>
          <c:x val="3.1575185240702651E-2"/>
          <c:y val="5.507744271530346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32462859275849199"/>
          <c:y val="2.7951802178016513E-2"/>
          <c:w val="0.3134153359609444"/>
          <c:h val="0.96344180529690315"/>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41-43FF-AEB8-4C924AAACCA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141-43FF-AEB8-4C924AAACCAC}"/>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141-43FF-AEB8-4C924AAACCAC}"/>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141-43FF-AEB8-4C924AAACCAC}"/>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141-43FF-AEB8-4C924AAACCAC}"/>
              </c:ext>
            </c:extLst>
          </c:dPt>
          <c:dPt>
            <c:idx val="5"/>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B-B141-43FF-AEB8-4C924AAACCAC}"/>
              </c:ext>
            </c:extLst>
          </c:dPt>
          <c:dPt>
            <c:idx val="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0D-B141-43FF-AEB8-4C924AAACCAC}"/>
              </c:ext>
            </c:extLst>
          </c:dPt>
          <c:dPt>
            <c:idx val="7"/>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0F-B141-43FF-AEB8-4C924AAACCAC}"/>
              </c:ext>
            </c:extLst>
          </c:dPt>
          <c:dPt>
            <c:idx val="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11-B141-43FF-AEB8-4C924AAACCAC}"/>
              </c:ext>
            </c:extLst>
          </c:dPt>
          <c:dPt>
            <c:idx val="9"/>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13-B141-43FF-AEB8-4C924AAACCAC}"/>
              </c:ext>
            </c:extLst>
          </c:dPt>
          <c:dPt>
            <c:idx val="1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15-B141-43FF-AEB8-4C924AAACCA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Data_Validtion!$S$17:$S$27</c:f>
              <c:strCache>
                <c:ptCount val="11"/>
                <c:pt idx="0">
                  <c:v>Nigeria</c:v>
                </c:pt>
                <c:pt idx="1">
                  <c:v>Ethiopia</c:v>
                </c:pt>
                <c:pt idx="2">
                  <c:v>Egypt</c:v>
                </c:pt>
                <c:pt idx="3">
                  <c:v>DR Congo</c:v>
                </c:pt>
                <c:pt idx="4">
                  <c:v>Tanzania</c:v>
                </c:pt>
                <c:pt idx="5">
                  <c:v>South Africa</c:v>
                </c:pt>
                <c:pt idx="6">
                  <c:v>Kenya</c:v>
                </c:pt>
                <c:pt idx="7">
                  <c:v>Uganda</c:v>
                </c:pt>
                <c:pt idx="8">
                  <c:v>Sudan</c:v>
                </c:pt>
                <c:pt idx="9">
                  <c:v>Algeria</c:v>
                </c:pt>
                <c:pt idx="10">
                  <c:v>Other</c:v>
                </c:pt>
              </c:strCache>
            </c:strRef>
          </c:cat>
          <c:val>
            <c:numRef>
              <c:f>Data_Validtion!$T$17:$T$27</c:f>
              <c:numCache>
                <c:formatCode>_(* #,##0_);_(* \(#,##0\);_(* "-"??_);_(@_)</c:formatCode>
                <c:ptCount val="11"/>
                <c:pt idx="0">
                  <c:v>218541212</c:v>
                </c:pt>
                <c:pt idx="1">
                  <c:v>123379924</c:v>
                </c:pt>
                <c:pt idx="2">
                  <c:v>110990103</c:v>
                </c:pt>
                <c:pt idx="3">
                  <c:v>99010212</c:v>
                </c:pt>
                <c:pt idx="4">
                  <c:v>65497748</c:v>
                </c:pt>
                <c:pt idx="5">
                  <c:v>59893885</c:v>
                </c:pt>
                <c:pt idx="6">
                  <c:v>54027487</c:v>
                </c:pt>
                <c:pt idx="7">
                  <c:v>47249585</c:v>
                </c:pt>
                <c:pt idx="8">
                  <c:v>46874204</c:v>
                </c:pt>
                <c:pt idx="9">
                  <c:v>44903225</c:v>
                </c:pt>
                <c:pt idx="10">
                  <c:v>556363347</c:v>
                </c:pt>
              </c:numCache>
            </c:numRef>
          </c:val>
          <c:extLst>
            <c:ext xmlns:c16="http://schemas.microsoft.com/office/drawing/2014/chart" uri="{C3380CC4-5D6E-409C-BE32-E72D297353CC}">
              <c16:uniqueId val="{00000016-B141-43FF-AEB8-4C924AAACCAC}"/>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13</xdr:col>
      <xdr:colOff>295275</xdr:colOff>
      <xdr:row>8</xdr:row>
      <xdr:rowOff>95248</xdr:rowOff>
    </xdr:from>
    <xdr:to>
      <xdr:col>17</xdr:col>
      <xdr:colOff>325755</xdr:colOff>
      <xdr:row>15</xdr:row>
      <xdr:rowOff>41908</xdr:rowOff>
    </xdr:to>
    <mc:AlternateContent xmlns:mc="http://schemas.openxmlformats.org/markup-compatibility/2006" xmlns:a14="http://schemas.microsoft.com/office/drawing/2010/main">
      <mc:Choice Requires="a14">
        <xdr:graphicFrame macro="">
          <xdr:nvGraphicFramePr>
            <xdr:cNvPr id="3" name="Continent">
              <a:extLst>
                <a:ext uri="{FF2B5EF4-FFF2-40B4-BE49-F238E27FC236}">
                  <a16:creationId xmlns:a16="http://schemas.microsoft.com/office/drawing/2014/main" id="{998C124F-4E87-568A-56EC-C0FA95371D51}"/>
                </a:ext>
              </a:extLst>
            </xdr:cNvPr>
            <xdr:cNvGraphicFramePr/>
          </xdr:nvGraphicFramePr>
          <xdr:xfrm>
            <a:off x="0" y="0"/>
            <a:ext cx="0" cy="0"/>
          </xdr:xfrm>
          <a:graphic>
            <a:graphicData uri="http://schemas.microsoft.com/office/drawing/2010/slicer">
              <sle:slicer xmlns:sle="http://schemas.microsoft.com/office/drawing/2010/slicer" name="Continent"/>
            </a:graphicData>
          </a:graphic>
        </xdr:graphicFrame>
      </mc:Choice>
      <mc:Fallback xmlns="">
        <xdr:sp macro="" textlink="">
          <xdr:nvSpPr>
            <xdr:cNvPr id="0" name=""/>
            <xdr:cNvSpPr>
              <a:spLocks noTextEdit="1"/>
            </xdr:cNvSpPr>
          </xdr:nvSpPr>
          <xdr:spPr>
            <a:xfrm>
              <a:off x="9715500" y="1619248"/>
              <a:ext cx="246888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76200</xdr:colOff>
      <xdr:row>0</xdr:row>
      <xdr:rowOff>0</xdr:rowOff>
    </xdr:from>
    <xdr:to>
      <xdr:col>14</xdr:col>
      <xdr:colOff>28575</xdr:colOff>
      <xdr:row>3</xdr:row>
      <xdr:rowOff>85725</xdr:rowOff>
    </xdr:to>
    <xdr:sp macro="" textlink="">
      <xdr:nvSpPr>
        <xdr:cNvPr id="2" name="Multiplication Sign 1">
          <a:extLst>
            <a:ext uri="{FF2B5EF4-FFF2-40B4-BE49-F238E27FC236}">
              <a16:creationId xmlns:a16="http://schemas.microsoft.com/office/drawing/2014/main" id="{D9737A05-CB76-B11D-113F-A609F8232720}"/>
            </a:ext>
          </a:extLst>
        </xdr:cNvPr>
        <xdr:cNvSpPr/>
      </xdr:nvSpPr>
      <xdr:spPr>
        <a:xfrm>
          <a:off x="6172200" y="0"/>
          <a:ext cx="2390775" cy="657225"/>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342900</xdr:colOff>
      <xdr:row>0</xdr:row>
      <xdr:rowOff>0</xdr:rowOff>
    </xdr:from>
    <xdr:to>
      <xdr:col>18</xdr:col>
      <xdr:colOff>295275</xdr:colOff>
      <xdr:row>3</xdr:row>
      <xdr:rowOff>85725</xdr:rowOff>
    </xdr:to>
    <xdr:sp macro="" textlink="">
      <xdr:nvSpPr>
        <xdr:cNvPr id="3" name="Multiplication Sign 2">
          <a:extLst>
            <a:ext uri="{FF2B5EF4-FFF2-40B4-BE49-F238E27FC236}">
              <a16:creationId xmlns:a16="http://schemas.microsoft.com/office/drawing/2014/main" id="{26D028DE-C653-4A8A-9C25-AF44D63A11DF}"/>
            </a:ext>
          </a:extLst>
        </xdr:cNvPr>
        <xdr:cNvSpPr/>
      </xdr:nvSpPr>
      <xdr:spPr>
        <a:xfrm>
          <a:off x="8877300" y="0"/>
          <a:ext cx="2390775" cy="657225"/>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276225</xdr:colOff>
      <xdr:row>0</xdr:row>
      <xdr:rowOff>0</xdr:rowOff>
    </xdr:from>
    <xdr:to>
      <xdr:col>22</xdr:col>
      <xdr:colOff>228600</xdr:colOff>
      <xdr:row>3</xdr:row>
      <xdr:rowOff>85725</xdr:rowOff>
    </xdr:to>
    <xdr:sp macro="" textlink="">
      <xdr:nvSpPr>
        <xdr:cNvPr id="4" name="Multiplication Sign 3">
          <a:extLst>
            <a:ext uri="{FF2B5EF4-FFF2-40B4-BE49-F238E27FC236}">
              <a16:creationId xmlns:a16="http://schemas.microsoft.com/office/drawing/2014/main" id="{79AE31B2-DB82-46FB-9F84-209CF3A2E08B}"/>
            </a:ext>
          </a:extLst>
        </xdr:cNvPr>
        <xdr:cNvSpPr/>
      </xdr:nvSpPr>
      <xdr:spPr>
        <a:xfrm>
          <a:off x="11249025" y="0"/>
          <a:ext cx="2390775" cy="657225"/>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209550</xdr:colOff>
      <xdr:row>0</xdr:row>
      <xdr:rowOff>0</xdr:rowOff>
    </xdr:from>
    <xdr:to>
      <xdr:col>26</xdr:col>
      <xdr:colOff>161925</xdr:colOff>
      <xdr:row>3</xdr:row>
      <xdr:rowOff>85725</xdr:rowOff>
    </xdr:to>
    <xdr:sp macro="" textlink="">
      <xdr:nvSpPr>
        <xdr:cNvPr id="5" name="Multiplication Sign 4">
          <a:extLst>
            <a:ext uri="{FF2B5EF4-FFF2-40B4-BE49-F238E27FC236}">
              <a16:creationId xmlns:a16="http://schemas.microsoft.com/office/drawing/2014/main" id="{BE4D2A58-272C-4C14-8299-3FFC87EB8553}"/>
            </a:ext>
          </a:extLst>
        </xdr:cNvPr>
        <xdr:cNvSpPr/>
      </xdr:nvSpPr>
      <xdr:spPr>
        <a:xfrm>
          <a:off x="13620750" y="0"/>
          <a:ext cx="2390775" cy="657225"/>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152400</xdr:rowOff>
    </xdr:from>
    <xdr:to>
      <xdr:col>14</xdr:col>
      <xdr:colOff>57150</xdr:colOff>
      <xdr:row>18</xdr:row>
      <xdr:rowOff>95250</xdr:rowOff>
    </xdr:to>
    <xdr:sp macro="" textlink="">
      <xdr:nvSpPr>
        <xdr:cNvPr id="6" name="Multiplication Sign 5">
          <a:extLst>
            <a:ext uri="{FF2B5EF4-FFF2-40B4-BE49-F238E27FC236}">
              <a16:creationId xmlns:a16="http://schemas.microsoft.com/office/drawing/2014/main" id="{E108822F-AF57-4A11-8AF8-9195C2BF8039}"/>
            </a:ext>
          </a:extLst>
        </xdr:cNvPr>
        <xdr:cNvSpPr/>
      </xdr:nvSpPr>
      <xdr:spPr>
        <a:xfrm>
          <a:off x="0" y="723900"/>
          <a:ext cx="8591550" cy="2800350"/>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20</xdr:row>
      <xdr:rowOff>28575</xdr:rowOff>
    </xdr:from>
    <xdr:to>
      <xdr:col>14</xdr:col>
      <xdr:colOff>57150</xdr:colOff>
      <xdr:row>34</xdr:row>
      <xdr:rowOff>161925</xdr:rowOff>
    </xdr:to>
    <xdr:sp macro="" textlink="">
      <xdr:nvSpPr>
        <xdr:cNvPr id="7" name="Multiplication Sign 6">
          <a:extLst>
            <a:ext uri="{FF2B5EF4-FFF2-40B4-BE49-F238E27FC236}">
              <a16:creationId xmlns:a16="http://schemas.microsoft.com/office/drawing/2014/main" id="{75E56EBC-54BB-4D6A-B8DC-C6E827323126}"/>
            </a:ext>
          </a:extLst>
        </xdr:cNvPr>
        <xdr:cNvSpPr/>
      </xdr:nvSpPr>
      <xdr:spPr>
        <a:xfrm>
          <a:off x="0" y="3838575"/>
          <a:ext cx="8591550" cy="2800350"/>
        </a:xfrm>
        <a:prstGeom prst="mathMultiply">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95250</xdr:rowOff>
    </xdr:from>
    <xdr:to>
      <xdr:col>7</xdr:col>
      <xdr:colOff>114300</xdr:colOff>
      <xdr:row>3</xdr:row>
      <xdr:rowOff>76200</xdr:rowOff>
    </xdr:to>
    <xdr:sp macro="" textlink="">
      <xdr:nvSpPr>
        <xdr:cNvPr id="2" name="Rectangle: Rounded Corners 1">
          <a:extLst>
            <a:ext uri="{FF2B5EF4-FFF2-40B4-BE49-F238E27FC236}">
              <a16:creationId xmlns:a16="http://schemas.microsoft.com/office/drawing/2014/main" id="{B02DB732-DA2B-499B-B8EA-3727BBBA893F}"/>
            </a:ext>
          </a:extLst>
        </xdr:cNvPr>
        <xdr:cNvSpPr/>
      </xdr:nvSpPr>
      <xdr:spPr>
        <a:xfrm>
          <a:off x="0" y="95250"/>
          <a:ext cx="4381500" cy="552450"/>
        </a:xfrm>
        <a:prstGeom prst="round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t>World Population DashBoard</a:t>
          </a:r>
        </a:p>
      </xdr:txBody>
    </xdr:sp>
    <xdr:clientData/>
  </xdr:twoCellAnchor>
  <xdr:twoCellAnchor>
    <xdr:from>
      <xdr:col>0</xdr:col>
      <xdr:colOff>9524</xdr:colOff>
      <xdr:row>4</xdr:row>
      <xdr:rowOff>83345</xdr:rowOff>
    </xdr:from>
    <xdr:to>
      <xdr:col>16</xdr:col>
      <xdr:colOff>26194</xdr:colOff>
      <xdr:row>19</xdr:row>
      <xdr:rowOff>28577</xdr:rowOff>
    </xdr:to>
    <xdr:graphicFrame macro="">
      <xdr:nvGraphicFramePr>
        <xdr:cNvPr id="3" name="Chart 1">
          <a:extLst>
            <a:ext uri="{FF2B5EF4-FFF2-40B4-BE49-F238E27FC236}">
              <a16:creationId xmlns:a16="http://schemas.microsoft.com/office/drawing/2014/main" id="{F3380113-528A-001D-091F-12ACB676B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0</xdr:row>
      <xdr:rowOff>19050</xdr:rowOff>
    </xdr:from>
    <xdr:to>
      <xdr:col>19</xdr:col>
      <xdr:colOff>590550</xdr:colOff>
      <xdr:row>2</xdr:row>
      <xdr:rowOff>76200</xdr:rowOff>
    </xdr:to>
    <xdr:sp macro="" textlink="">
      <xdr:nvSpPr>
        <xdr:cNvPr id="4" name="Rectangle 3">
          <a:extLst>
            <a:ext uri="{FF2B5EF4-FFF2-40B4-BE49-F238E27FC236}">
              <a16:creationId xmlns:a16="http://schemas.microsoft.com/office/drawing/2014/main" id="{5DBBE61F-2601-0A4F-6579-AC15DBEFFCB1}"/>
            </a:ext>
          </a:extLst>
        </xdr:cNvPr>
        <xdr:cNvSpPr/>
      </xdr:nvSpPr>
      <xdr:spPr>
        <a:xfrm>
          <a:off x="10363200" y="19050"/>
          <a:ext cx="1809750" cy="43815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Total Population</a:t>
          </a:r>
        </a:p>
      </xdr:txBody>
    </xdr:sp>
    <xdr:clientData/>
  </xdr:twoCellAnchor>
  <xdr:twoCellAnchor>
    <xdr:from>
      <xdr:col>21</xdr:col>
      <xdr:colOff>0</xdr:colOff>
      <xdr:row>0</xdr:row>
      <xdr:rowOff>0</xdr:rowOff>
    </xdr:from>
    <xdr:to>
      <xdr:col>23</xdr:col>
      <xdr:colOff>590550</xdr:colOff>
      <xdr:row>2</xdr:row>
      <xdr:rowOff>57150</xdr:rowOff>
    </xdr:to>
    <xdr:sp macro="" textlink="">
      <xdr:nvSpPr>
        <xdr:cNvPr id="5" name="Rectangle 4">
          <a:extLst>
            <a:ext uri="{FF2B5EF4-FFF2-40B4-BE49-F238E27FC236}">
              <a16:creationId xmlns:a16="http://schemas.microsoft.com/office/drawing/2014/main" id="{F65DD301-793B-404C-B7E4-77958FD4673D}"/>
            </a:ext>
          </a:extLst>
        </xdr:cNvPr>
        <xdr:cNvSpPr/>
      </xdr:nvSpPr>
      <xdr:spPr>
        <a:xfrm>
          <a:off x="12801600" y="0"/>
          <a:ext cx="1809750" cy="43815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Countries</a:t>
          </a:r>
        </a:p>
      </xdr:txBody>
    </xdr:sp>
    <xdr:clientData/>
  </xdr:twoCellAnchor>
  <xdr:twoCellAnchor>
    <xdr:from>
      <xdr:col>0</xdr:col>
      <xdr:colOff>1</xdr:colOff>
      <xdr:row>19</xdr:row>
      <xdr:rowOff>19050</xdr:rowOff>
    </xdr:from>
    <xdr:to>
      <xdr:col>16</xdr:col>
      <xdr:colOff>38100</xdr:colOff>
      <xdr:row>36</xdr:row>
      <xdr:rowOff>180973</xdr:rowOff>
    </xdr:to>
    <xdr:graphicFrame macro="">
      <xdr:nvGraphicFramePr>
        <xdr:cNvPr id="6" name="Chart 1">
          <a:extLst>
            <a:ext uri="{FF2B5EF4-FFF2-40B4-BE49-F238E27FC236}">
              <a16:creationId xmlns:a16="http://schemas.microsoft.com/office/drawing/2014/main" id="{586F224A-0F3E-01BA-77E7-BCD0844BD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32055</xdr:colOff>
      <xdr:row>19</xdr:row>
      <xdr:rowOff>22897</xdr:rowOff>
    </xdr:from>
    <xdr:to>
      <xdr:col>30</xdr:col>
      <xdr:colOff>20638</xdr:colOff>
      <xdr:row>36</xdr:row>
      <xdr:rowOff>165100</xdr:rowOff>
    </xdr:to>
    <xdr:graphicFrame macro="">
      <xdr:nvGraphicFramePr>
        <xdr:cNvPr id="9" name="Chart 6">
          <a:extLst>
            <a:ext uri="{FF2B5EF4-FFF2-40B4-BE49-F238E27FC236}">
              <a16:creationId xmlns:a16="http://schemas.microsoft.com/office/drawing/2014/main" id="{27F69C15-59B8-7B56-DF64-6C68B502A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17971</xdr:colOff>
      <xdr:row>4</xdr:row>
      <xdr:rowOff>80873</xdr:rowOff>
    </xdr:from>
    <xdr:to>
      <xdr:col>30</xdr:col>
      <xdr:colOff>9524</xdr:colOff>
      <xdr:row>19</xdr:row>
      <xdr:rowOff>23813</xdr:rowOff>
    </xdr:to>
    <xdr:graphicFrame macro="">
      <xdr:nvGraphicFramePr>
        <xdr:cNvPr id="10" name="Chart 7">
          <a:extLst>
            <a:ext uri="{FF2B5EF4-FFF2-40B4-BE49-F238E27FC236}">
              <a16:creationId xmlns:a16="http://schemas.microsoft.com/office/drawing/2014/main" id="{38608954-1146-0FEA-9547-91E7E1666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hassan" refreshedDate="45904.596150694444" createdVersion="8" refreshedVersion="8" minRefreshableVersion="3" recordCount="234" xr:uid="{948D5F6A-6125-4703-B630-5E747479048E}">
  <cacheSource type="worksheet">
    <worksheetSource name="world_population"/>
  </cacheSource>
  <cacheFields count="17">
    <cacheField name="Country" numFmtId="0">
      <sharedItems count="234">
        <s v="Afghanistan"/>
        <s v="Albania"/>
        <s v="Algeria"/>
        <s v="American Samoa"/>
        <s v="Andorra"/>
        <s v="Angola"/>
        <s v="Anguilla"/>
        <s v="Antigua and Barbuda"/>
        <s v="Argentina"/>
        <s v="Armenia"/>
        <s v="Aruba"/>
        <s v="Australia"/>
        <s v="Austria"/>
        <s v="Azerbaijan"/>
        <s v="Bahamas"/>
        <s v="Bahrain"/>
        <s v="Bangladesh"/>
        <s v="Barbados"/>
        <s v="Belarus"/>
        <s v="Belgium"/>
        <s v="Belize"/>
        <s v="Benin"/>
        <s v="Bermuda"/>
        <s v="Bhutan"/>
        <s v="Bolivia"/>
        <s v="Bosnia and Herzegovina"/>
        <s v="Botswana"/>
        <s v="Brazil"/>
        <s v="British Virgin Islands"/>
        <s v="Brunei"/>
        <s v="Bulgaria"/>
        <s v="Burkina Faso"/>
        <s v="Burundi"/>
        <s v="Cambodia"/>
        <s v="Cameroon"/>
        <s v="Canada"/>
        <s v="Cape Verde"/>
        <s v="Cayman Islands"/>
        <s v="Central African Republic"/>
        <s v="Chad"/>
        <s v="Chile"/>
        <s v="China"/>
        <s v="Colombia"/>
        <s v="Comoros"/>
        <s v="Cook Islands"/>
        <s v="Costa Rica"/>
        <s v="Croatia"/>
        <s v="Cuba"/>
        <s v="Curacao"/>
        <s v="Cyprus"/>
        <s v="Czech Republic"/>
        <s v="Denmark"/>
        <s v="Djibouti"/>
        <s v="Dominica"/>
        <s v="Dominican Republic"/>
        <s v="DR Congo"/>
        <s v="Ecuador"/>
        <s v="Egypt"/>
        <s v="El Salvador"/>
        <s v="Equatorial Guinea"/>
        <s v="Eritrea"/>
        <s v="Estonia"/>
        <s v="Eswatini"/>
        <s v="Ethiopia"/>
        <s v="Falkland Islands"/>
        <s v="Faroe Islands"/>
        <s v="Fiji"/>
        <s v="Finland"/>
        <s v="France"/>
        <s v="French Guiana"/>
        <s v="French Polynesia"/>
        <s v="Gabon"/>
        <s v="Gambia"/>
        <s v="Georgia"/>
        <s v="Germany"/>
        <s v="Ghana"/>
        <s v="Gibraltar"/>
        <s v="Greece"/>
        <s v="Greenland"/>
        <s v="Grenada"/>
        <s v="Guadeloupe"/>
        <s v="Guam"/>
        <s v="Guatemala"/>
        <s v="Guernsey"/>
        <s v="Guinea"/>
        <s v="Guinea-Bissau"/>
        <s v="Guyana"/>
        <s v="Haiti"/>
        <s v="Honduras"/>
        <s v="Hong Kong"/>
        <s v="Hungary"/>
        <s v="Iceland"/>
        <s v="India"/>
        <s v="Indonesia"/>
        <s v="Iran"/>
        <s v="Iraq"/>
        <s v="Ireland"/>
        <s v="Isle of Man"/>
        <s v="Israel"/>
        <s v="Italy"/>
        <s v="Ivory Coast"/>
        <s v="Jamaica"/>
        <s v="Japan"/>
        <s v="Jersey"/>
        <s v="Jordan"/>
        <s v="Kazakhstan"/>
        <s v="Kenya"/>
        <s v="Kiribati"/>
        <s v="Kuwait"/>
        <s v="Kyrgyzstan"/>
        <s v="Laos"/>
        <s v="Latvia"/>
        <s v="Lebanon"/>
        <s v="Lesotho"/>
        <s v="Liberia"/>
        <s v="Libya"/>
        <s v="Liechtenstein"/>
        <s v="Lithuania"/>
        <s v="Luxembourg"/>
        <s v="Macau"/>
        <s v="Madagascar"/>
        <s v="Malawi"/>
        <s v="Malaysia"/>
        <s v="Maldives"/>
        <s v="Mali"/>
        <s v="Malta"/>
        <s v="Marshall Islands"/>
        <s v="Martinique"/>
        <s v="Mauritania"/>
        <s v="Mauritius"/>
        <s v="Mayotte"/>
        <s v="Mexico"/>
        <s v="Micronesia"/>
        <s v="Moldova"/>
        <s v="Monaco"/>
        <s v="Mongolia"/>
        <s v="Montenegro"/>
        <s v="Montserrat"/>
        <s v="Morocco"/>
        <s v="Mozambique"/>
        <s v="Myanmar"/>
        <s v="Namibia"/>
        <s v="Nauru"/>
        <s v="Nepal"/>
        <s v="Netherlands"/>
        <s v="New Caledonia"/>
        <s v="New Zealand"/>
        <s v="Nicaragua"/>
        <s v="Niger"/>
        <s v="Nigeria"/>
        <s v="Niue"/>
        <s v="North Korea"/>
        <s v="North Macedonia"/>
        <s v="Northern Mariana Islands"/>
        <s v="Norway"/>
        <s v="Oman"/>
        <s v="Pakistan"/>
        <s v="Palau"/>
        <s v="Palestine"/>
        <s v="Panama"/>
        <s v="Papua New Guinea"/>
        <s v="Paraguay"/>
        <s v="Peru"/>
        <s v="Philippines"/>
        <s v="Poland"/>
        <s v="Portugal"/>
        <s v="Puerto Rico"/>
        <s v="Qatar"/>
        <s v="Republic of the Congo"/>
        <s v="Reunion"/>
        <s v="Romania"/>
        <s v="Russia"/>
        <s v="Rwanda"/>
        <s v="Saint Barthelemy"/>
        <s v="Saint Kitts and Nevis"/>
        <s v="Saint Lucia"/>
        <s v="Saint Martin"/>
        <s v="Saint Pierre and Miquelon"/>
        <s v="Saint Vincent and the Grenadines"/>
        <s v="Samoa"/>
        <s v="San Marino"/>
        <s v="Sao Tome and Principe"/>
        <s v="Saudi Arabia"/>
        <s v="Senegal"/>
        <s v="Serbia"/>
        <s v="Seychelles"/>
        <s v="Sierra Leone"/>
        <s v="Singapore"/>
        <s v="Sint Maarten"/>
        <s v="Slovakia"/>
        <s v="Slovenia"/>
        <s v="Solomon Islands"/>
        <s v="Somalia"/>
        <s v="South Africa"/>
        <s v="South Korea"/>
        <s v="South Sudan"/>
        <s v="Spain"/>
        <s v="Sri Lanka"/>
        <s v="Sudan"/>
        <s v="Suriname"/>
        <s v="Sweden"/>
        <s v="Switzerland"/>
        <s v="Syria"/>
        <s v="Taiwan"/>
        <s v="Tajikistan"/>
        <s v="Tanzania"/>
        <s v="Thailand"/>
        <s v="Timor-Leste"/>
        <s v="Togo"/>
        <s v="Tokelau"/>
        <s v="Tonga"/>
        <s v="Trinidad and Tobago"/>
        <s v="Tunisia"/>
        <s v="Turkey"/>
        <s v="Turkmenistan"/>
        <s v="Turks and Caicos Islands"/>
        <s v="Tuvalu"/>
        <s v="Uganda"/>
        <s v="Ukraine"/>
        <s v="United Arab Emirates"/>
        <s v="United Kingdom"/>
        <s v="United States"/>
        <s v="United States Virgin Islands"/>
        <s v="Uruguay"/>
        <s v="Uzbekistan"/>
        <s v="Vanuatu"/>
        <s v="Vatican City"/>
        <s v="Venezuela"/>
        <s v="Vietnam"/>
        <s v="Wallis and Futuna"/>
        <s v="Western Sahara"/>
        <s v="Yemen"/>
        <s v="Zambia"/>
        <s v="Zimbabwe"/>
      </sharedItems>
    </cacheField>
    <cacheField name="Code" numFmtId="0">
      <sharedItems/>
    </cacheField>
    <cacheField name="Capital" numFmtId="0">
      <sharedItems count="234">
        <s v="Kabul"/>
        <s v="Tirana"/>
        <s v="Algiers"/>
        <s v="Pago Pago"/>
        <s v="Andorra la Vella"/>
        <s v="Luanda"/>
        <s v="The Valley"/>
        <s v="Saint John’s"/>
        <s v="Buenos Aires"/>
        <s v="Yerevan"/>
        <s v="Oranjestad"/>
        <s v="Canberra"/>
        <s v="Vienna"/>
        <s v="Baku"/>
        <s v="Nassau"/>
        <s v="Manama"/>
        <s v="Dhaka"/>
        <s v="Bridgetown"/>
        <s v="Minsk"/>
        <s v="Brussels"/>
        <s v="Belmopan"/>
        <s v="Porto-Novo"/>
        <s v="Hamilton"/>
        <s v="Thimphu"/>
        <s v="Sucre"/>
        <s v="Sarajevo"/>
        <s v="Gaborone"/>
        <s v="Brasilia"/>
        <s v="Road Town"/>
        <s v="Bandar Seri Begawan"/>
        <s v="Sofia"/>
        <s v="Ouagadougou"/>
        <s v="Bujumbura"/>
        <s v="Phnom Penh"/>
        <s v="Yaounde"/>
        <s v="Ottawa"/>
        <s v="Praia"/>
        <s v="George Town"/>
        <s v="Bangui"/>
        <s v="N'Djamena"/>
        <s v="Santiago"/>
        <s v="Beijing"/>
        <s v="Bogota"/>
        <s v="Moroni"/>
        <s v="Avarua"/>
        <s v="San José"/>
        <s v="Zagreb"/>
        <s v="Havana"/>
        <s v="Willemstad"/>
        <s v="Nicosia"/>
        <s v="Prague"/>
        <s v="Copenhagen"/>
        <s v="Djibouti"/>
        <s v="Roseau"/>
        <s v="Santo Domingo"/>
        <s v="Kinshasa"/>
        <s v="Quito"/>
        <s v="Cairo"/>
        <s v="San Salvador"/>
        <s v="Malabo"/>
        <s v="Asmara"/>
        <s v="Tallinn"/>
        <s v="Mbabane"/>
        <s v="Addis Ababa"/>
        <s v="Stanley"/>
        <s v="Tórshavn"/>
        <s v="Suva"/>
        <s v="Helsinki"/>
        <s v="Paris"/>
        <s v="Cayenne"/>
        <s v="Papeete"/>
        <s v="Libreville"/>
        <s v="Banjul"/>
        <s v="Tbilisi"/>
        <s v="Berlin"/>
        <s v="Accra"/>
        <s v="Gibraltar"/>
        <s v="Athens"/>
        <s v="Nuuk"/>
        <s v="Saint George's"/>
        <s v="Basse-Terre"/>
        <s v="Hagåtña"/>
        <s v="Guatemala City"/>
        <s v="Saint Peter Port"/>
        <s v="Conakry"/>
        <s v="Bissau"/>
        <s v="Georgetown"/>
        <s v="Port-au-Prince"/>
        <s v="Tegucigalpa"/>
        <s v="Hong Kong"/>
        <s v="Budapest"/>
        <s v="Reykjavík"/>
        <s v="New Delhi"/>
        <s v="Jakarta"/>
        <s v="Tehran"/>
        <s v="Baghdad"/>
        <s v="Dublin"/>
        <s v="Douglas"/>
        <s v="Jerusalem"/>
        <s v="Rome"/>
        <s v="Yamoussoukro"/>
        <s v="Kingston"/>
        <s v="Tokyo"/>
        <s v="Saint Helier"/>
        <s v="Amman"/>
        <s v="Nursultan"/>
        <s v="Nairobi"/>
        <s v="Tarawa"/>
        <s v="Kuwait City"/>
        <s v="Bishkek"/>
        <s v="Vientiane"/>
        <s v="Riga"/>
        <s v="Beirut"/>
        <s v="Maseru"/>
        <s v="Monrovia"/>
        <s v="Tripoli"/>
        <s v="Vaduz"/>
        <s v="Vilnius"/>
        <s v="Luxembourg"/>
        <s v="Concelho de Macau"/>
        <s v="Antananarivo"/>
        <s v="Lilongwe"/>
        <s v="Kuala Lumpur"/>
        <s v="Malé"/>
        <s v="Bamako"/>
        <s v="Valletta"/>
        <s v="Majuro"/>
        <s v="Fort-de-France"/>
        <s v="Nouakchott"/>
        <s v="Port Louis"/>
        <s v="Mamoudzou"/>
        <s v="Mexico City"/>
        <s v="Palikir"/>
        <s v="Chisinau"/>
        <s v="Monaco"/>
        <s v="Ulaanbaatar"/>
        <s v="Podgorica"/>
        <s v="Brades"/>
        <s v="Rabat"/>
        <s v="Maputo"/>
        <s v="Nay Pyi Taw"/>
        <s v="Windhoek"/>
        <s v="Yaren"/>
        <s v="Kathmandu"/>
        <s v="Amsterdam"/>
        <s v="Nouméa"/>
        <s v="Wellington"/>
        <s v="Managua"/>
        <s v="Niamey"/>
        <s v="Abuja"/>
        <s v="Alofi"/>
        <s v="Pyongyang"/>
        <s v="Skopje"/>
        <s v="Saipan"/>
        <s v="Oslo"/>
        <s v="Muscat"/>
        <s v="Islamabad"/>
        <s v="Ngerulmud"/>
        <s v="Ramallah"/>
        <s v="Panama City"/>
        <s v="Port Moresby"/>
        <s v="Asunción"/>
        <s v="Lima"/>
        <s v="Manila"/>
        <s v="Warsaw"/>
        <s v="Lisbon"/>
        <s v="San Juan"/>
        <s v="Doha"/>
        <s v="Brazzaville"/>
        <s v="Saint-Denis"/>
        <s v="Bucharest"/>
        <s v="Moscow"/>
        <s v="Kigali"/>
        <s v="Gustavia"/>
        <s v="Basseterre"/>
        <s v="Castries"/>
        <s v="Marigot"/>
        <s v="Saint-Pierre"/>
        <s v="Kingstown"/>
        <s v="Apia"/>
        <s v="San Marino"/>
        <s v="São Tomé"/>
        <s v="Riyadh"/>
        <s v="Dakar"/>
        <s v="Belgrade"/>
        <s v="Victoria"/>
        <s v="Freetown"/>
        <s v="Singapore"/>
        <s v="Philipsburg"/>
        <s v="Bratislava"/>
        <s v="Ljubljana"/>
        <s v="Honiara"/>
        <s v="Mogadishu"/>
        <s v="Pretoria"/>
        <s v="Seoul"/>
        <s v="Juba"/>
        <s v="Madrid"/>
        <s v="Colombo"/>
        <s v="Khartoum"/>
        <s v="Paramaribo"/>
        <s v="Stockholm"/>
        <s v="Bern"/>
        <s v="Damascus"/>
        <s v="Taipei"/>
        <s v="Dushanbe"/>
        <s v="Dodoma"/>
        <s v="Bangkok"/>
        <s v="Dili"/>
        <s v="Lomé"/>
        <s v="Nukunonu"/>
        <s v="Nuku‘alofa"/>
        <s v="Port-of-Spain"/>
        <s v="Tunis"/>
        <s v="Ankara"/>
        <s v="Ashgabat"/>
        <s v="Cockburn Town"/>
        <s v="Funafuti"/>
        <s v="Kampala"/>
        <s v="Kiev"/>
        <s v="Abu Dhabi"/>
        <s v="London"/>
        <s v="Washington, D.C."/>
        <s v="Charlotte Amalie"/>
        <s v="Montevideo"/>
        <s v="Tashkent"/>
        <s v="Port-Vila"/>
        <s v="Vatican City"/>
        <s v="Caracas"/>
        <s v="Hanoi"/>
        <s v="Mata-Utu"/>
        <s v="El Aaiún"/>
        <s v="Sanaa"/>
        <s v="Lusaka"/>
        <s v="Harare"/>
      </sharedItems>
    </cacheField>
    <cacheField name="Continent" numFmtId="0">
      <sharedItems count="6">
        <s v="Asia"/>
        <s v="Europe"/>
        <s v="Africa"/>
        <s v="Oceania"/>
        <s v="North America"/>
        <s v="South America"/>
      </sharedItems>
    </cacheField>
    <cacheField name="Rank" numFmtId="0">
      <sharedItems containsSemiMixedTypes="0" containsString="0" containsNumber="1" containsInteger="1" minValue="1" maxValue="234"/>
    </cacheField>
    <cacheField name="2022 Population" numFmtId="0">
      <sharedItems containsSemiMixedTypes="0" containsString="0" containsNumber="1" containsInteger="1" minValue="510" maxValue="1425887337" count="234">
        <n v="41128771"/>
        <n v="2842321"/>
        <n v="44903225"/>
        <n v="44273"/>
        <n v="79824"/>
        <n v="35588987"/>
        <n v="15857"/>
        <n v="93763"/>
        <n v="45510318"/>
        <n v="2780469"/>
        <n v="106445"/>
        <n v="26177413"/>
        <n v="8939617"/>
        <n v="10358074"/>
        <n v="409984"/>
        <n v="1472233"/>
        <n v="171186372"/>
        <n v="281635"/>
        <n v="9534954"/>
        <n v="11655930"/>
        <n v="405272"/>
        <n v="13352864"/>
        <n v="64184"/>
        <n v="782455"/>
        <n v="12224110"/>
        <n v="3233526"/>
        <n v="2630296"/>
        <n v="215313498"/>
        <n v="31305"/>
        <n v="449002"/>
        <n v="6781953"/>
        <n v="22673762"/>
        <n v="12889576"/>
        <n v="16767842"/>
        <n v="27914536"/>
        <n v="38454327"/>
        <n v="593149"/>
        <n v="68706"/>
        <n v="5579144"/>
        <n v="17723315"/>
        <n v="19603733"/>
        <n v="1425887337"/>
        <n v="51874024"/>
        <n v="836774"/>
        <n v="17011"/>
        <n v="5180829"/>
        <n v="4030358"/>
        <n v="11212191"/>
        <n v="191163"/>
        <n v="1251488"/>
        <n v="10493986"/>
        <n v="5882261"/>
        <n v="1120849"/>
        <n v="72737"/>
        <n v="11228821"/>
        <n v="99010212"/>
        <n v="18001000"/>
        <n v="110990103"/>
        <n v="6336392"/>
        <n v="1674908"/>
        <n v="3684032"/>
        <n v="1326062"/>
        <n v="1201670"/>
        <n v="123379924"/>
        <n v="3780"/>
        <n v="53090"/>
        <n v="929766"/>
        <n v="5540745"/>
        <n v="64626628"/>
        <n v="304557"/>
        <n v="306279"/>
        <n v="2388992"/>
        <n v="2705992"/>
        <n v="3744385"/>
        <n v="83369843"/>
        <n v="33475870"/>
        <n v="32649"/>
        <n v="10384971"/>
        <n v="56466"/>
        <n v="125438"/>
        <n v="395752"/>
        <n v="171774"/>
        <n v="17843908"/>
        <n v="63301"/>
        <n v="13859341"/>
        <n v="2105566"/>
        <n v="808726"/>
        <n v="11584996"/>
        <n v="10432860"/>
        <n v="7488865"/>
        <n v="9967308"/>
        <n v="372899"/>
        <n v="1417173173"/>
        <n v="275501339"/>
        <n v="88550570"/>
        <n v="44496122"/>
        <n v="5023109"/>
        <n v="84519"/>
        <n v="9038309"/>
        <n v="59037474"/>
        <n v="28160542"/>
        <n v="2827377"/>
        <n v="123951692"/>
        <n v="110778"/>
        <n v="11285869"/>
        <n v="19397998"/>
        <n v="54027487"/>
        <n v="131232"/>
        <n v="4268873"/>
        <n v="6630623"/>
        <n v="7529475"/>
        <n v="1850651"/>
        <n v="5489739"/>
        <n v="2305825"/>
        <n v="5302681"/>
        <n v="6812341"/>
        <n v="39327"/>
        <n v="2750055"/>
        <n v="647599"/>
        <n v="695168"/>
        <n v="29611714"/>
        <n v="20405317"/>
        <n v="33938221"/>
        <n v="523787"/>
        <n v="22593590"/>
        <n v="533286"/>
        <n v="41569"/>
        <n v="367507"/>
        <n v="4736139"/>
        <n v="1299469"/>
        <n v="326101"/>
        <n v="127504125"/>
        <n v="114164"/>
        <n v="3272996"/>
        <n v="36469"/>
        <n v="3398366"/>
        <n v="627082"/>
        <n v="4390"/>
        <n v="37457971"/>
        <n v="32969517"/>
        <n v="54179306"/>
        <n v="2567012"/>
        <n v="12668"/>
        <n v="30547580"/>
        <n v="17564014"/>
        <n v="289950"/>
        <n v="5185288"/>
        <n v="6948392"/>
        <n v="26207977"/>
        <n v="218541212"/>
        <n v="1934"/>
        <n v="26069416"/>
        <n v="2093599"/>
        <n v="49551"/>
        <n v="5434319"/>
        <n v="4576298"/>
        <n v="235824862"/>
        <n v="18055"/>
        <n v="5250072"/>
        <n v="4408581"/>
        <n v="10142619"/>
        <n v="6780744"/>
        <n v="34049588"/>
        <n v="115559009"/>
        <n v="39857145"/>
        <n v="10270865"/>
        <n v="3252407"/>
        <n v="2695122"/>
        <n v="5970424"/>
        <n v="974052"/>
        <n v="19659267"/>
        <n v="144713314"/>
        <n v="13776698"/>
        <n v="10967"/>
        <n v="47657"/>
        <n v="179857"/>
        <n v="31791"/>
        <n v="5862"/>
        <n v="103948"/>
        <n v="222382"/>
        <n v="33660"/>
        <n v="227380"/>
        <n v="36408820"/>
        <n v="17316449"/>
        <n v="7221365"/>
        <n v="107118"/>
        <n v="8605718"/>
        <n v="5975689"/>
        <n v="44175"/>
        <n v="5643453"/>
        <n v="2119844"/>
        <n v="724273"/>
        <n v="17597511"/>
        <n v="59893885"/>
        <n v="51815810"/>
        <n v="10913164"/>
        <n v="47558630"/>
        <n v="21832143"/>
        <n v="46874204"/>
        <n v="618040"/>
        <n v="10549347"/>
        <n v="8740472"/>
        <n v="22125249"/>
        <n v="23893394"/>
        <n v="9952787"/>
        <n v="65497748"/>
        <n v="71697030"/>
        <n v="1341296"/>
        <n v="8848699"/>
        <n v="1871"/>
        <n v="106858"/>
        <n v="1531044"/>
        <n v="12356117"/>
        <n v="85341241"/>
        <n v="6430770"/>
        <n v="45703"/>
        <n v="11312"/>
        <n v="47249585"/>
        <n v="39701739"/>
        <n v="9441129"/>
        <n v="67508936"/>
        <n v="338289857"/>
        <n v="99465"/>
        <n v="3422794"/>
        <n v="34627652"/>
        <n v="326740"/>
        <n v="510"/>
        <n v="28301696"/>
        <n v="98186856"/>
        <n v="11572"/>
        <n v="575986"/>
        <n v="33696614"/>
        <n v="20017675"/>
        <n v="16320537"/>
      </sharedItems>
    </cacheField>
    <cacheField name="2020 Population" numFmtId="0">
      <sharedItems containsSemiMixedTypes="0" containsString="0" containsNumber="1" containsInteger="1" minValue="520" maxValue="1424929781" count="234">
        <n v="38972230"/>
        <n v="2866849"/>
        <n v="43451666"/>
        <n v="46189"/>
        <n v="77700"/>
        <n v="33428485"/>
        <n v="15585"/>
        <n v="92664"/>
        <n v="45036032"/>
        <n v="2805608"/>
        <n v="106585"/>
        <n v="25670051"/>
        <n v="8907777"/>
        <n v="10284951"/>
        <n v="406471"/>
        <n v="1477469"/>
        <n v="167420951"/>
        <n v="280693"/>
        <n v="9633740"/>
        <n v="11561717"/>
        <n v="394921"/>
        <n v="12643123"/>
        <n v="64031"/>
        <n v="772506"/>
        <n v="11936162"/>
        <n v="3318407"/>
        <n v="2546402"/>
        <n v="213196304"/>
        <n v="30910"/>
        <n v="441725"/>
        <n v="6979175"/>
        <n v="21522626"/>
        <n v="12220227"/>
        <n v="16396860"/>
        <n v="26491087"/>
        <n v="37888705"/>
        <n v="582640"/>
        <n v="67311"/>
        <n v="5343020"/>
        <n v="16644701"/>
        <n v="19300315"/>
        <n v="1424929781"/>
        <n v="50930662"/>
        <n v="806166"/>
        <n v="17029"/>
        <n v="5123105"/>
        <n v="4096868"/>
        <n v="11300698"/>
        <n v="189288"/>
        <n v="1237537"/>
        <n v="10530953"/>
        <n v="5825641"/>
        <n v="1090156"/>
        <n v="71995"/>
        <n v="10999664"/>
        <n v="92853164"/>
        <n v="17588595"/>
        <n v="107465134"/>
        <n v="6292731"/>
        <n v="1596049"/>
        <n v="3555868"/>
        <n v="1329444"/>
        <n v="1180655"/>
        <n v="117190911"/>
        <n v="3747"/>
        <n v="52415"/>
        <n v="920422"/>
        <n v="5529468"/>
        <n v="64480053"/>
        <n v="290969"/>
        <n v="301920"/>
        <n v="2292573"/>
        <n v="2573995"/>
        <n v="3765912"/>
        <n v="83328988"/>
        <n v="32180401"/>
        <n v="32709"/>
        <n v="10512232"/>
        <n v="56026"/>
        <n v="123663"/>
        <n v="395642"/>
        <n v="169231"/>
        <n v="17362718"/>
        <n v="62794"/>
        <n v="13205153"/>
        <n v="2015828"/>
        <n v="797202"/>
        <n v="11306801"/>
        <n v="10121763"/>
        <n v="7500958"/>
        <n v="9750573"/>
        <n v="366669"/>
        <n v="1396387127"/>
        <n v="271857970"/>
        <n v="87290193"/>
        <n v="42556984"/>
        <n v="4946119"/>
        <n v="84046"/>
        <n v="8757489"/>
        <n v="59500579"/>
        <n v="26811790"/>
        <n v="2820436"/>
        <n v="125244761"/>
        <n v="108319"/>
        <n v="10928721"/>
        <n v="18979243"/>
        <n v="51985780"/>
        <n v="126463"/>
        <n v="4360444"/>
        <n v="6424874"/>
        <n v="7319399"/>
        <n v="1897052"/>
        <n v="5662923"/>
        <n v="2254100"/>
        <n v="5087584"/>
        <n v="6653942"/>
        <n v="38756"/>
        <n v="2820267"/>
        <n v="630399"/>
        <n v="676283"/>
        <n v="28225177"/>
        <n v="19377061"/>
        <n v="33199993"/>
        <n v="514438"/>
        <n v="21224040"/>
        <n v="515357"/>
        <n v="43413"/>
        <n v="370391"/>
        <n v="4498604"/>
        <n v="1297828"/>
        <n v="305587"/>
        <n v="125998302"/>
        <n v="112106"/>
        <n v="3084847"/>
        <n v="36922"/>
        <n v="3294335"/>
        <n v="629048"/>
        <n v="4500"/>
        <n v="36688772"/>
        <n v="31178239"/>
        <n v="53423198"/>
        <n v="2489098"/>
        <n v="12315"/>
        <n v="29348627"/>
        <n v="17434557"/>
        <n v="286403"/>
        <n v="5061133"/>
        <n v="6755895"/>
        <n v="24333639"/>
        <n v="208327405"/>
        <n v="1942"/>
        <n v="25867467"/>
        <n v="2111072"/>
        <n v="49587"/>
        <n v="5379839"/>
        <n v="4543399"/>
        <n v="227196741"/>
        <n v="17972"/>
        <n v="5019401"/>
        <n v="4294396"/>
        <n v="9749640"/>
        <n v="6618695"/>
        <n v="33304756"/>
        <n v="112190977"/>
        <n v="38428366"/>
        <n v="10298192"/>
        <n v="3271564"/>
        <n v="2760385"/>
        <n v="5702174"/>
        <n v="957822"/>
        <n v="19442038"/>
        <n v="145617329"/>
        <n v="13146362"/>
        <n v="10681"/>
        <n v="47642"/>
        <n v="179237"/>
        <n v="32552"/>
        <n v="5906"/>
        <n v="104632"/>
        <n v="214929"/>
        <n v="34007"/>
        <n v="218641"/>
        <n v="35997107"/>
        <n v="16436119"/>
        <n v="7358005"/>
        <n v="105530"/>
        <n v="8233969"/>
        <n v="5909869"/>
        <n v="43621"/>
        <n v="5456681"/>
        <n v="2117641"/>
        <n v="691191"/>
        <n v="16537016"/>
        <n v="58801927"/>
        <n v="51844690"/>
        <n v="10606227"/>
        <n v="47363807"/>
        <n v="21715079"/>
        <n v="44440486"/>
        <n v="607065"/>
        <n v="10368969"/>
        <n v="8638613"/>
        <n v="20772595"/>
        <n v="23821464"/>
        <n v="9543207"/>
        <n v="61704518"/>
        <n v="71475664"/>
        <n v="1299995"/>
        <n v="8442580"/>
        <n v="1827"/>
        <n v="105254"/>
        <n v="1518147"/>
        <n v="12161723"/>
        <n v="84135428"/>
        <n v="6250438"/>
        <n v="44276"/>
        <n v="11069"/>
        <n v="44404611"/>
        <n v="43909666"/>
        <n v="9287289"/>
        <n v="67059474"/>
        <n v="335942003"/>
        <n v="100442"/>
        <n v="3429086"/>
        <n v="33526656"/>
        <n v="311685"/>
        <n v="520"/>
        <n v="28490453"/>
        <n v="96648685"/>
        <n v="11655"/>
        <n v="556048"/>
        <n v="32284046"/>
        <n v="18927715"/>
        <n v="15669666"/>
      </sharedItems>
    </cacheField>
    <cacheField name="2015 Population" numFmtId="0">
      <sharedItems containsSemiMixedTypes="0" containsString="0" containsNumber="1" containsInteger="1" minValue="564" maxValue="1393715448" count="234">
        <n v="33753499"/>
        <n v="2882481"/>
        <n v="39543154"/>
        <n v="51368"/>
        <n v="71746"/>
        <n v="28127721"/>
        <n v="14525"/>
        <n v="89941"/>
        <n v="43257065"/>
        <n v="2878595"/>
        <n v="104257"/>
        <n v="23820236"/>
        <n v="8642421"/>
        <n v="9863480"/>
        <n v="392697"/>
        <n v="1362142"/>
        <n v="157830000"/>
        <n v="278083"/>
        <n v="9700609"/>
        <n v="11248303"/>
        <n v="359871"/>
        <n v="10932783"/>
        <n v="63144"/>
        <n v="743274"/>
        <n v="11090085"/>
        <n v="3524324"/>
        <n v="2305171"/>
        <n v="205188205"/>
        <n v="29366"/>
        <n v="421437"/>
        <n v="7309253"/>
        <n v="18718019"/>
        <n v="10727148"/>
        <n v="15417523"/>
        <n v="23012646"/>
        <n v="35732126"/>
        <n v="552166"/>
        <n v="60911"/>
        <n v="4819333"/>
        <n v="14140274"/>
        <n v="17870124"/>
        <n v="1393715448"/>
        <n v="47119728"/>
        <n v="730216"/>
        <n v="17695"/>
        <n v="4895242"/>
        <n v="4254815"/>
        <n v="11339894"/>
        <n v="169572"/>
        <n v="1187280"/>
        <n v="10523798"/>
        <n v="5677796"/>
        <n v="1006259"/>
        <n v="70007"/>
        <n v="10405832"/>
        <n v="78656904"/>
        <n v="16195902"/>
        <n v="97723799"/>
        <n v="6231066"/>
        <n v="1346973"/>
        <n v="3340006"/>
        <n v="1314657"/>
        <n v="1133936"/>
        <n v="102471895"/>
        <n v="3408"/>
        <n v="48816"/>
        <n v="917200"/>
        <n v="5479461"/>
        <n v="63809769"/>
        <n v="257026"/>
        <n v="291787"/>
        <n v="2028517"/>
        <n v="2253133"/>
        <n v="3771132"/>
        <n v="82073226"/>
        <n v="28870939"/>
        <n v="32520"/>
        <n v="10806641"/>
        <n v="55895"/>
        <n v="118980"/>
        <n v="399089"/>
        <n v="167978"/>
        <n v="16001107"/>
        <n v="61629"/>
        <n v="11625998"/>
        <n v="1788919"/>
        <n v="755031"/>
        <n v="10563757"/>
        <n v="9294505"/>
        <n v="7399838"/>
        <n v="9844246"/>
        <n v="331060"/>
        <n v="1322866505"/>
        <n v="259091970"/>
        <n v="81790841"/>
        <n v="37757813"/>
        <n v="4665760"/>
        <n v="83593"/>
        <n v="8007778"/>
        <n v="60232906"/>
        <n v="23596741"/>
        <n v="2794445"/>
        <n v="127250933"/>
        <n v="100561"/>
        <n v="9494246"/>
        <n v="17835909"/>
        <n v="46851488"/>
        <n v="116707"/>
        <n v="3908743"/>
        <n v="5914980"/>
        <n v="6787419"/>
        <n v="1991955"/>
        <n v="6398940"/>
        <n v="2118521"/>
        <n v="4612329"/>
        <n v="6192235"/>
        <n v="37355"/>
        <n v="2963765"/>
        <n v="569408"/>
        <n v="615239"/>
        <n v="24850912"/>
        <n v="16938942"/>
        <n v="31068833"/>
        <n v="435582"/>
        <n v="18112907"/>
        <n v="456579"/>
        <n v="49410"/>
        <n v="383515"/>
        <n v="3946220"/>
        <n v="1293153"/>
        <n v="249545"/>
        <n v="120149897"/>
        <n v="109462"/>
        <n v="3277388"/>
        <n v="36760"/>
        <n v="2964749"/>
        <n v="633966"/>
        <n v="5059"/>
        <n v="34680458"/>
        <n v="26843246"/>
        <n v="51483949"/>
        <n v="2282704"/>
        <n v="11185"/>
        <n v="27610325"/>
        <n v="17041107"/>
        <n v="283032"/>
        <n v="4590590"/>
        <n v="6298598"/>
        <n v="20128124"/>
        <n v="183995785"/>
        <n v="1847"/>
        <n v="25258015"/>
        <n v="2107962"/>
        <n v="51514"/>
        <n v="5190356"/>
        <n v="4191776"/>
        <n v="210969298"/>
        <n v="17794"/>
        <n v="4484614"/>
        <n v="3957099"/>
        <n v="8682174"/>
        <n v="6177950"/>
        <n v="30711863"/>
        <n v="103031365"/>
        <n v="38553146"/>
        <n v="10365435"/>
        <n v="3497335"/>
        <n v="2414573"/>
        <n v="5064386"/>
        <n v="922495"/>
        <n v="19906079"/>
        <n v="144668389"/>
        <n v="11642959"/>
        <n v="9643"/>
        <n v="47790"/>
        <n v="175623"/>
        <n v="35020"/>
        <n v="5978"/>
        <n v="106482"/>
        <n v="203571"/>
        <n v="33570"/>
        <n v="201124"/>
        <n v="32749848"/>
        <n v="14356181"/>
        <n v="7519496"/>
        <n v="99240"/>
        <n v="7314773"/>
        <n v="5650018"/>
        <n v="40205"/>
        <n v="5424444"/>
        <n v="2080862"/>
        <n v="612660"/>
        <n v="13763906"/>
        <n v="55876504"/>
        <n v="50994401"/>
        <n v="11194299"/>
        <n v="46431342"/>
        <n v="21336697"/>
        <n v="38171178"/>
        <n v="575475"/>
        <n v="9849349"/>
        <n v="8281732"/>
        <n v="19205178"/>
        <n v="23512136"/>
        <n v="8524063"/>
        <n v="52542823"/>
        <n v="70294397"/>
        <n v="1205813"/>
        <n v="7473229"/>
        <n v="1454"/>
        <n v="106122"/>
        <n v="1460177"/>
        <n v="11557779"/>
        <n v="79646178"/>
        <n v="5766431"/>
        <n v="36538"/>
        <n v="10877"/>
        <n v="37477356"/>
        <n v="44982564"/>
        <n v="8916899"/>
        <n v="65224364"/>
        <n v="324607776"/>
        <n v="102803"/>
        <n v="3402818"/>
        <n v="30949417"/>
        <n v="276438"/>
        <n v="564"/>
        <n v="30529716"/>
        <n v="92191398"/>
        <n v="12182"/>
        <n v="491824"/>
        <n v="28516545"/>
        <n v="16248230"/>
        <n v="14154937"/>
      </sharedItems>
    </cacheField>
    <cacheField name="2010 Population" numFmtId="0">
      <sharedItems containsSemiMixedTypes="0" containsString="0" containsNumber="1" containsInteger="1" minValue="596" maxValue="1348191368" count="234">
        <n v="28189672"/>
        <n v="2913399"/>
        <n v="35856344"/>
        <n v="54849"/>
        <n v="71519"/>
        <n v="23364185"/>
        <n v="13172"/>
        <n v="85695"/>
        <n v="41100123"/>
        <n v="2946293"/>
        <n v="100341"/>
        <n v="22019168"/>
        <n v="8362829"/>
        <n v="9237202"/>
        <n v="373272"/>
        <n v="1213645"/>
        <n v="148391139"/>
        <n v="274711"/>
        <n v="9731427"/>
        <n v="10877947"/>
        <n v="322106"/>
        <n v="9445710"/>
        <n v="63447"/>
        <n v="705516"/>
        <n v="10223270"/>
        <n v="3811088"/>
        <n v="2091664"/>
        <n v="196353492"/>
        <n v="27556"/>
        <n v="396053"/>
        <n v="7592273"/>
        <n v="16116845"/>
        <n v="9126605"/>
        <n v="14363532"/>
        <n v="19878036"/>
        <n v="33963412"/>
        <n v="521212"/>
        <n v="54074"/>
        <n v="4660067"/>
        <n v="11894727"/>
        <n v="17004162"/>
        <n v="1348191368"/>
        <n v="44816108"/>
        <n v="656024"/>
        <n v="17212"/>
        <n v="4622252"/>
        <n v="4368682"/>
        <n v="11290417"/>
        <n v="159380"/>
        <n v="1129686"/>
        <n v="10464749"/>
        <n v="5550849"/>
        <n v="919199"/>
        <n v="68755"/>
        <n v="9775755"/>
        <n v="66391257"/>
        <n v="14989585"/>
        <n v="87252413"/>
        <n v="6114034"/>
        <n v="1094524"/>
        <n v="3147727"/>
        <n v="1331535"/>
        <n v="1099920"/>
        <n v="89237791"/>
        <n v="3187"/>
        <n v="48410"/>
        <n v="905169"/>
        <n v="5363271"/>
        <n v="62444567"/>
        <n v="228453"/>
        <n v="283788"/>
        <n v="1711105"/>
        <n v="1937275"/>
        <n v="3836831"/>
        <n v="81325090"/>
        <n v="25574719"/>
        <n v="31262"/>
        <n v="11033783"/>
        <n v="56351"/>
        <n v="114039"/>
        <n v="403072"/>
        <n v="164905"/>
        <n v="14543121"/>
        <n v="60782"/>
        <n v="10270728"/>
        <n v="1567220"/>
        <n v="747932"/>
        <n v="9842880"/>
        <n v="8450933"/>
        <n v="7132438"/>
        <n v="9986825"/>
        <n v="318333"/>
        <n v="1240613620"/>
        <n v="244016173"/>
        <n v="75373855"/>
        <n v="31264875"/>
        <n v="4524585"/>
        <n v="83828"/>
        <n v="7328445"/>
        <n v="59822450"/>
        <n v="21120042"/>
        <n v="2733896"/>
        <n v="128105431"/>
        <n v="96151"/>
        <n v="6931258"/>
        <n v="16627837"/>
        <n v="41517895"/>
        <n v="107995"/>
        <n v="2943356"/>
        <n v="5483774"/>
        <n v="6323418"/>
        <n v="2101530"/>
        <n v="4995800"/>
        <n v="2022747"/>
        <n v="4019956"/>
        <n v="6491988"/>
        <n v="35926"/>
        <n v="3139019"/>
        <n v="507070"/>
        <n v="557297"/>
        <n v="21731053"/>
        <n v="14718422"/>
        <n v="28717731"/>
        <n v="361575"/>
        <n v="15529181"/>
        <n v="418755"/>
        <n v="53416"/>
        <n v="392181"/>
        <n v="3419461"/>
        <n v="1283330"/>
        <n v="211786"/>
        <n v="112532401"/>
        <n v="107588"/>
        <n v="3678186"/>
        <n v="33178"/>
        <n v="2702520"/>
        <n v="631044"/>
        <n v="4938"/>
        <n v="32464865"/>
        <n v="23073723"/>
        <n v="49390988"/>
        <n v="2099271"/>
        <n v="10241"/>
        <n v="27161567"/>
        <n v="16617116"/>
        <n v="261426"/>
        <n v="4346338"/>
        <n v="5855734"/>
        <n v="16647543"/>
        <n v="160952853"/>
        <n v="1812"/>
        <n v="24686435"/>
        <n v="2093828"/>
        <n v="54087"/>
        <n v="4889741"/>
        <n v="2881914"/>
        <n v="194454498"/>
        <n v="18540"/>
        <n v="3992278"/>
        <n v="3623617"/>
        <n v="7583269"/>
        <n v="5768613"/>
        <n v="29229572"/>
        <n v="94636700"/>
        <n v="38597353"/>
        <n v="10588401"/>
        <n v="3717922"/>
        <n v="1713504"/>
        <n v="4437884"/>
        <n v="890130"/>
        <n v="20335211"/>
        <n v="143242599"/>
        <n v="10309031"/>
        <n v="8988"/>
        <n v="47403"/>
        <n v="170935"/>
        <n v="36458"/>
        <n v="6052"/>
        <n v="109308"/>
        <n v="194672"/>
        <n v="31608"/>
        <n v="182138"/>
        <n v="29411929"/>
        <n v="12530121"/>
        <n v="7653748"/>
        <n v="92409"/>
        <n v="6436698"/>
        <n v="5163590"/>
        <n v="33034"/>
        <n v="5396424"/>
        <n v="2057286"/>
        <n v="540394"/>
        <n v="12026649"/>
        <n v="51784921"/>
        <n v="48813042"/>
        <n v="9714419"/>
        <n v="46572772"/>
        <n v="20668557"/>
        <n v="33739933"/>
        <n v="546080"/>
        <n v="9381729"/>
        <n v="7822435"/>
        <n v="22337563"/>
        <n v="23083083"/>
        <n v="7621779"/>
        <n v="45110527"/>
        <n v="68270489"/>
        <n v="1088486"/>
        <n v="6571855"/>
        <n v="1367"/>
        <n v="107383"/>
        <n v="1410296"/>
        <n v="10895063"/>
        <n v="73195345"/>
        <n v="5267970"/>
        <n v="29726"/>
        <n v="10550"/>
        <n v="32341728"/>
        <n v="45683020"/>
        <n v="8481771"/>
        <n v="62760039"/>
        <n v="311182845"/>
        <n v="106142"/>
        <n v="3352651"/>
        <n v="28614227"/>
        <n v="245453"/>
        <n v="596"/>
        <n v="28715022"/>
        <n v="87411012"/>
        <n v="13142"/>
        <n v="413296"/>
        <n v="24743946"/>
        <n v="13792086"/>
        <n v="12839771"/>
      </sharedItems>
    </cacheField>
    <cacheField name="2000 Population" numFmtId="0">
      <sharedItems containsSemiMixedTypes="0" containsString="0" containsNumber="1" containsInteger="1" minValue="651" maxValue="1264099069" count="234">
        <n v="19542982"/>
        <n v="3182021"/>
        <n v="30774621"/>
        <n v="58230"/>
        <n v="66097"/>
        <n v="16394062"/>
        <n v="11047"/>
        <n v="75055"/>
        <n v="37070774"/>
        <n v="3168523"/>
        <n v="89101"/>
        <n v="19017963"/>
        <n v="8010428"/>
        <n v="8190337"/>
        <n v="325014"/>
        <n v="711442"/>
        <n v="129193327"/>
        <n v="264657"/>
        <n v="10256483"/>
        <n v="10264343"/>
        <n v="240406"/>
        <n v="6998023"/>
        <n v="61371"/>
        <n v="587207"/>
        <n v="8592656"/>
        <n v="4179350"/>
        <n v="1726985"/>
        <n v="175873720"/>
        <n v="20104"/>
        <n v="333926"/>
        <n v="8097691"/>
        <n v="11882888"/>
        <n v="6307659"/>
        <n v="12118841"/>
        <n v="15091594"/>
        <n v="30683313"/>
        <n v="458251"/>
        <n v="39658"/>
        <n v="3759170"/>
        <n v="8259137"/>
        <n v="15351799"/>
        <n v="1264099069"/>
        <n v="39215135"/>
        <n v="536758"/>
        <n v="15897"/>
        <n v="3979193"/>
        <n v="4548434"/>
        <n v="11105791"/>
        <n v="141424"/>
        <n v="948237"/>
        <n v="10234710"/>
        <n v="5340655"/>
        <n v="742033"/>
        <n v="68346"/>
        <n v="8540791"/>
        <n v="48616317"/>
        <n v="12626507"/>
        <n v="71371371"/>
        <n v="5958482"/>
        <n v="684977"/>
        <n v="2392880"/>
        <n v="1396877"/>
        <n v="1030496"/>
        <n v="67031867"/>
        <n v="3080"/>
        <n v="45660"/>
        <n v="832509"/>
        <n v="5176209"/>
        <n v="58665453"/>
        <n v="164351"/>
        <n v="250927"/>
        <n v="1272935"/>
        <n v="1437539"/>
        <n v="4265172"/>
        <n v="81551677"/>
        <n v="19665502"/>
        <n v="27741"/>
        <n v="11038109"/>
        <n v="56184"/>
        <n v="107432"/>
        <n v="424067"/>
        <n v="160188"/>
        <n v="11735894"/>
        <n v="59114"/>
        <n v="8336967"/>
        <n v="1230849"/>
        <n v="759051"/>
        <n v="8360225"/>
        <n v="6656725"/>
        <n v="6731195"/>
        <n v="10202055"/>
        <n v="281462"/>
        <n v="1059633675"/>
        <n v="214072421"/>
        <n v="65544383"/>
        <n v="24628858"/>
        <n v="3768950"/>
        <n v="75562"/>
        <n v="6116958"/>
        <n v="56966397"/>
        <n v="16799670"/>
        <n v="2612205"/>
        <n v="126803861"/>
        <n v="86192"/>
        <n v="5056174"/>
        <n v="15236253"/>
        <n v="30851606"/>
        <n v="88826"/>
        <n v="1934901"/>
        <n v="4935182"/>
        <n v="5430853"/>
        <n v="2392530"/>
        <n v="4320642"/>
        <n v="1998630"/>
        <n v="2895224"/>
        <n v="5154790"/>
        <n v="33026"/>
        <n v="3599637"/>
        <n v="435628"/>
        <n v="431896"/>
        <n v="16216431"/>
        <n v="11229387"/>
        <n v="22945150"/>
        <n v="282507"/>
        <n v="11239101"/>
        <n v="399212"/>
        <n v="54224"/>
        <n v="432543"/>
        <n v="2695003"/>
        <n v="1215930"/>
        <n v="159215"/>
        <n v="97873442"/>
        <n v="111709"/>
        <n v="4251573"/>
        <n v="32465"/>
        <n v="2450979"/>
        <n v="633324"/>
        <n v="5138"/>
        <n v="28554415"/>
        <n v="17768505"/>
        <n v="45538332"/>
        <n v="1819141"/>
        <n v="10377"/>
        <n v="24559500"/>
        <n v="15899135"/>
        <n v="221537"/>
        <n v="3855266"/>
        <n v="5123222"/>
        <n v="11622665"/>
        <n v="122851984"/>
        <n v="2074"/>
        <n v="23367059"/>
        <n v="2037936"/>
        <n v="80338"/>
        <n v="4491202"/>
        <n v="2344253"/>
        <n v="154369924"/>
        <n v="19726"/>
        <n v="3139954"/>
        <n v="3001731"/>
        <n v="5508297"/>
        <n v="5123819"/>
        <n v="26654439"/>
        <n v="77958223"/>
        <n v="38504431"/>
        <n v="10300626"/>
        <n v="3827108"/>
        <n v="645937"/>
        <n v="3134030"/>
        <n v="785424"/>
        <n v="21919876"/>
        <n v="146844839"/>
        <n v="8109989"/>
        <n v="7082"/>
        <n v="45461"/>
        <n v="159500"/>
        <n v="29610"/>
        <n v="6274"/>
        <n v="113813"/>
        <n v="184008"/>
        <n v="26823"/>
        <n v="143714"/>
        <n v="21547390"/>
        <n v="9704287"/>
        <n v="7935022"/>
        <n v="80060"/>
        <n v="4584067"/>
        <n v="4053602"/>
        <n v="30489"/>
        <n v="5376690"/>
        <n v="1984339"/>
        <n v="429978"/>
        <n v="8721465"/>
        <n v="46813266"/>
        <n v="46788591"/>
        <n v="6114440"/>
        <n v="40741651"/>
        <n v="18776371"/>
        <n v="26298773"/>
        <n v="478998"/>
        <n v="8871043"/>
        <n v="7182059"/>
        <n v="16307654"/>
        <n v="22194731"/>
        <n v="6272998"/>
        <n v="34463704"/>
        <n v="63066603"/>
        <n v="878360"/>
        <n v="5008035"/>
        <n v="1666"/>
        <n v="102603"/>
        <n v="1332203"/>
        <n v="9893316"/>
        <n v="64113547"/>
        <n v="4569132"/>
        <n v="18744"/>
        <n v="9638"/>
        <n v="24020697"/>
        <n v="48879755"/>
        <n v="3275333"/>
        <n v="58850043"/>
        <n v="282398554"/>
        <n v="108185"/>
        <n v="3292224"/>
        <n v="24925554"/>
        <n v="192074"/>
        <n v="651"/>
        <n v="24427729"/>
        <n v="79001142"/>
        <n v="14723"/>
        <n v="270375"/>
        <n v="18628700"/>
        <n v="9891136"/>
        <n v="11834676"/>
      </sharedItems>
    </cacheField>
    <cacheField name="1990 Population" numFmtId="0">
      <sharedItems containsSemiMixedTypes="0" containsString="0" containsNumber="1" containsInteger="1" minValue="700" maxValue="1153704252" count="234">
        <n v="10694796"/>
        <n v="3295066"/>
        <n v="25518074"/>
        <n v="47818"/>
        <n v="53569"/>
        <n v="11828638"/>
        <n v="8316"/>
        <n v="63328"/>
        <n v="32637657"/>
        <n v="3556539"/>
        <n v="65712"/>
        <n v="17048003"/>
        <n v="7678729"/>
        <n v="7427836"/>
        <n v="270679"/>
        <n v="517418"/>
        <n v="107147651"/>
        <n v="258868"/>
        <n v="10428525"/>
        <n v="9959560"/>
        <n v="182589"/>
        <n v="5133419"/>
        <n v="57470"/>
        <n v="558442"/>
        <n v="7096194"/>
        <n v="4494310"/>
        <n v="1341474"/>
        <n v="150706446"/>
        <n v="15617"/>
        <n v="261928"/>
        <n v="8767778"/>
        <n v="9131361"/>
        <n v="5483793"/>
        <n v="8910808"/>
        <n v="11430520"/>
        <n v="27657204"/>
        <n v="364563"/>
        <n v="26027"/>
        <n v="2809221"/>
        <n v="5827069"/>
        <n v="13342868"/>
        <n v="1153704252"/>
        <n v="32601393"/>
        <n v="431119"/>
        <n v="17123"/>
        <n v="3158253"/>
        <n v="4873707"/>
        <n v="10626680"/>
        <n v="155446"/>
        <n v="788500"/>
        <n v="10301192"/>
        <n v="5144623"/>
        <n v="577173"/>
        <n v="69481"/>
        <n v="7129004"/>
        <n v="35987541"/>
        <n v="10449837"/>
        <n v="57214630"/>
        <n v="5367179"/>
        <n v="465549"/>
        <n v="2149960"/>
        <n v="1570674"/>
        <n v="854011"/>
        <n v="47878073"/>
        <n v="2332"/>
        <n v="47479"/>
        <n v="780430"/>
        <n v="4986545"/>
        <n v="56412897"/>
        <n v="113931"/>
        <n v="211089"/>
        <n v="983028"/>
        <n v="1040616"/>
        <n v="5391636"/>
        <n v="79370196"/>
        <n v="15446982"/>
        <n v="27317"/>
        <n v="10302255"/>
        <n v="55599"/>
        <n v="99047"/>
        <n v="391951"/>
        <n v="138263"/>
        <n v="9084780"/>
        <n v="57727"/>
        <n v="6354145"/>
        <n v="973551"/>
        <n v="747116"/>
        <n v="6925331"/>
        <n v="5053234"/>
        <n v="5838574"/>
        <n v="10375989"/>
        <n v="255019"/>
        <n v="870452165"/>
        <n v="182159874"/>
        <n v="55793629"/>
        <n v="17658381"/>
        <n v="3485374"/>
        <n v="68865"/>
        <n v="4803254"/>
        <n v="56756561"/>
        <n v="11910540"/>
        <n v="2392030"/>
        <n v="123686321"/>
        <n v="82874"/>
        <n v="3480587"/>
        <n v="16866563"/>
        <n v="23162269"/>
        <n v="75124"/>
        <n v="1674938"/>
        <n v="4394734"/>
        <n v="4314443"/>
        <n v="2689391"/>
        <n v="3593700"/>
        <n v="1798997"/>
        <n v="2209731"/>
        <n v="4236983"/>
        <n v="28765"/>
        <n v="3785847"/>
        <n v="381267"/>
        <n v="350227"/>
        <n v="11882762"/>
        <n v="9539665"/>
        <n v="17517054"/>
        <n v="224957"/>
        <n v="8945026"/>
        <n v="365392"/>
        <n v="46047"/>
        <n v="374271"/>
        <n v="2006027"/>
        <n v="1090290"/>
        <n v="92659"/>
        <n v="81720428"/>
        <n v="98603"/>
        <n v="4480199"/>
        <n v="30329"/>
        <n v="2161433"/>
        <n v="621442"/>
        <n v="10805"/>
        <n v="24570814"/>
        <n v="13303459"/>
        <n v="40099553"/>
        <n v="1369011"/>
        <n v="9598"/>
        <n v="19616530"/>
        <n v="14944548"/>
        <n v="177264"/>
        <n v="3397389"/>
        <n v="4227820"/>
        <n v="8370647"/>
        <n v="95214257"/>
        <n v="2533"/>
        <n v="20799523"/>
        <n v="2044174"/>
        <n v="48002"/>
        <n v="4241636"/>
        <n v="1804524"/>
        <n v="115414069"/>
        <n v="15293"/>
        <n v="2124609"/>
        <n v="2449968"/>
        <n v="3864972"/>
        <n v="4059195"/>
        <n v="22109099"/>
        <n v="61558898"/>
        <n v="38064255"/>
        <n v="10007346"/>
        <n v="3543776"/>
        <n v="441675"/>
        <n v="2385435"/>
        <n v="658992"/>
        <n v="22836234"/>
        <n v="148005704"/>
        <n v="7319962"/>
        <n v="5168"/>
        <n v="40636"/>
        <n v="142301"/>
        <n v="28127"/>
        <n v="6324"/>
        <n v="112487"/>
        <n v="168186"/>
        <n v="23132"/>
        <n v="120343"/>
        <n v="16004763"/>
        <n v="7536001"/>
        <n v="7987529"/>
        <n v="71057"/>
        <n v="4325388"/>
        <n v="3022209"/>
        <n v="27845"/>
        <n v="5261305"/>
        <n v="1986024"/>
        <n v="324171"/>
        <n v="6999096"/>
        <n v="39877570"/>
        <n v="44120039"/>
        <n v="4750817"/>
        <n v="38889889"/>
        <n v="17204094"/>
        <n v="21090886"/>
        <n v="412756"/>
        <n v="8548406"/>
        <n v="6711693"/>
        <n v="12408996"/>
        <n v="20586174"/>
        <n v="5417860"/>
        <n v="26206012"/>
        <n v="55228410"/>
        <n v="758106"/>
        <n v="3875947"/>
        <n v="1669"/>
        <n v="98727"/>
        <n v="1266518"/>
        <n v="8440023"/>
        <n v="54324142"/>
        <n v="3720278"/>
        <n v="11709"/>
        <n v="9182"/>
        <n v="17586630"/>
        <n v="51589817"/>
        <n v="1900151"/>
        <n v="57210442"/>
        <n v="248083732"/>
        <n v="100685"/>
        <n v="3117012"/>
        <n v="20579100"/>
        <n v="150882"/>
        <n v="700"/>
        <n v="19750579"/>
        <n v="66912613"/>
        <n v="13454"/>
        <n v="178529"/>
        <n v="13375121"/>
        <n v="7686401"/>
        <n v="10113893"/>
      </sharedItems>
    </cacheField>
    <cacheField name="1980 Population" numFmtId="0">
      <sharedItems containsSemiMixedTypes="0" containsString="0" containsNumber="1" containsInteger="1" minValue="733" maxValue="982372466" count="234">
        <n v="12486631"/>
        <n v="2941651"/>
        <n v="18739378"/>
        <n v="32886"/>
        <n v="35611"/>
        <n v="8330047"/>
        <n v="6560"/>
        <n v="64888"/>
        <n v="28024803"/>
        <n v="3135123"/>
        <n v="62267"/>
        <n v="14706322"/>
        <n v="7547561"/>
        <n v="6383060"/>
        <n v="223752"/>
        <n v="362595"/>
        <n v="83929765"/>
        <n v="253575"/>
        <n v="9817257"/>
        <n v="9828986"/>
        <n v="145133"/>
        <n v="3833939"/>
        <n v="53565"/>
        <n v="415257"/>
        <n v="5736088"/>
        <n v="4199820"/>
        <n v="938578"/>
        <n v="122288383"/>
        <n v="11109"/>
        <n v="187921"/>
        <n v="8980606"/>
        <n v="6932967"/>
        <n v="4312834"/>
        <n v="6198959"/>
        <n v="8519891"/>
        <n v="24511510"/>
        <n v="317234"/>
        <n v="17100"/>
        <n v="2415276"/>
        <n v="4408230"/>
        <n v="11469828"/>
        <n v="982372466"/>
        <n v="26176195"/>
        <n v="328328"/>
        <n v="17651"/>
        <n v="2414303"/>
        <n v="4680144"/>
        <n v="9809107"/>
        <n v="156851"/>
        <n v="679327"/>
        <n v="10270060"/>
        <n v="5125392"/>
        <n v="324121"/>
        <n v="72978"/>
        <n v="5755800"/>
        <n v="26708686"/>
        <n v="8135845"/>
        <n v="43748556"/>
        <n v="4508992"/>
        <n v="282509"/>
        <n v="1657982"/>
        <n v="1476983"/>
        <n v="598564"/>
        <n v="34945469"/>
        <n v="2240"/>
        <n v="43054"/>
        <n v="644582"/>
        <n v="4779418"/>
        <n v="53713830"/>
        <n v="66825"/>
        <n v="163591"/>
        <n v="749078"/>
        <n v="718586"/>
        <n v="5145843"/>
        <n v="77786703"/>
        <n v="11865246"/>
        <n v="28734"/>
        <n v="9307148"/>
        <n v="50106"/>
        <n v="94838"/>
        <n v="334234"/>
        <n v="110286"/>
        <n v="6987767"/>
        <n v="52860"/>
        <n v="4972609"/>
        <n v="831462"/>
        <n v="778176"/>
        <n v="5646676"/>
        <n v="3777990"/>
        <n v="4978544"/>
        <n v="10698679"/>
        <n v="228263"/>
        <n v="696828385"/>
        <n v="148177096"/>
        <n v="38520664"/>
        <n v="13653369"/>
        <n v="3391387"/>
        <n v="64022"/>
        <n v="3744608"/>
        <n v="56329482"/>
        <n v="8303809"/>
        <n v="2135546"/>
        <n v="117624196"/>
        <n v="75124"/>
        <n v="2216903"/>
        <n v="14172710"/>
        <n v="16187124"/>
        <n v="60813"/>
        <n v="1493870"/>
        <n v="3691209"/>
        <n v="3297519"/>
        <n v="2572037"/>
        <n v="2963702"/>
        <n v="1407672"/>
        <n v="1932169"/>
        <n v="2962720"/>
        <n v="25003"/>
        <n v="3521206"/>
        <n v="363741"/>
        <n v="245332"/>
        <n v="8948162"/>
        <n v="6267369"/>
        <n v="13215707"/>
        <n v="164887"/>
        <n v="7372581"/>
        <n v="333587"/>
        <n v="31988"/>
        <n v="333786"/>
        <n v="1506694"/>
        <n v="954865"/>
        <n v="52233"/>
        <n v="67705186"/>
        <n v="76299"/>
        <n v="4103240"/>
        <n v="27076"/>
        <n v="1697780"/>
        <n v="589324"/>
        <n v="11452"/>
        <n v="19678444"/>
        <n v="11413587"/>
        <n v="33465781"/>
        <n v="975994"/>
        <n v="7635"/>
        <n v="15600442"/>
        <n v="14130387"/>
        <n v="148599"/>
        <n v="3147168"/>
        <n v="3303309"/>
        <n v="6173177"/>
        <n v="72951439"/>
        <n v="3637"/>
        <n v="17973650"/>
        <n v="1907023"/>
        <n v="17613"/>
        <n v="4085776"/>
        <n v="1017462"/>
        <n v="80624057"/>
        <n v="12252"/>
        <n v="1453620"/>
        <n v="1956987"/>
        <n v="3104788"/>
        <n v="3078912"/>
        <n v="17492406"/>
        <n v="48419546"/>
        <n v="35521429"/>
        <n v="9785252"/>
        <n v="3214568"/>
        <n v="277450"/>
        <n v="1829256"/>
        <n v="551674"/>
        <n v="22125224"/>
        <n v="138257420"/>
        <n v="5247532"/>
        <n v="2983"/>
        <n v="43097"/>
        <n v="121633"/>
        <n v="7776"/>
        <n v="6106"/>
        <n v="107480"/>
        <n v="164905"/>
        <n v="21346"/>
        <n v="97210"/>
        <n v="10171710"/>
        <n v="5703869"/>
        <n v="7777010"/>
        <n v="65290"/>
        <n v="3367477"/>
        <n v="2400729"/>
        <n v="12243"/>
        <n v="4973883"/>
        <n v="1901570"/>
        <n v="233668"/>
        <n v="5892224"/>
        <n v="29463549"/>
        <n v="38170501"/>
        <n v="4192011"/>
        <n v="37491666"/>
        <n v="14943645"/>
        <n v="16673586"/>
        <n v="375112"/>
        <n v="8311763"/>
        <n v="6319113"/>
        <n v="8898954"/>
        <n v="18100281"/>
        <n v="4045965"/>
        <n v="19297659"/>
        <n v="45737753"/>
        <n v="642224"/>
        <n v="2838110"/>
        <n v="1647"/>
        <n v="96708"/>
        <n v="1127852"/>
        <n v="6578156"/>
        <n v="44089069"/>
        <n v="2862903"/>
        <n v="7598"/>
        <n v="7731"/>
        <n v="13284026"/>
        <n v="49973920"/>
        <n v="1014048"/>
        <n v="56326328"/>
        <n v="223140018"/>
        <n v="96640"/>
        <n v="2953750"/>
        <n v="15947129"/>
        <n v="118156"/>
        <n v="733"/>
        <n v="15210443"/>
        <n v="52968270"/>
        <n v="11315"/>
        <n v="116775"/>
        <n v="9204938"/>
        <n v="5720438"/>
        <n v="7049926"/>
      </sharedItems>
    </cacheField>
    <cacheField name="1970 Population" numFmtId="0">
      <sharedItems containsSemiMixedTypes="0" containsString="0" containsNumber="1" containsInteger="1" minValue="752" maxValue="822534450" count="234">
        <n v="10752971"/>
        <n v="2324731"/>
        <n v="13795915"/>
        <n v="27075"/>
        <n v="19860"/>
        <n v="6029700"/>
        <n v="6283"/>
        <n v="64516"/>
        <n v="23842803"/>
        <n v="2534377"/>
        <n v="59106"/>
        <n v="12595034"/>
        <n v="7465301"/>
        <n v="5425317"/>
        <n v="179129"/>
        <n v="222555"/>
        <n v="67541860"/>
        <n v="241397"/>
        <n v="9170786"/>
        <n v="9629376"/>
        <n v="120905"/>
        <n v="3023443"/>
        <n v="52019"/>
        <n v="298894"/>
        <n v="4585693"/>
        <n v="3815561"/>
        <n v="592244"/>
        <n v="96369875"/>
        <n v="9581"/>
        <n v="133343"/>
        <n v="8582950"/>
        <n v="5611666"/>
        <n v="3497834"/>
        <n v="6708525"/>
        <n v="6452787"/>
        <n v="21434577"/>
        <n v="287262"/>
        <n v="10533"/>
        <n v="2067356"/>
        <n v="3667394"/>
        <n v="9820481"/>
        <n v="822534450"/>
        <n v="20905254"/>
        <n v="242351"/>
        <n v="20470"/>
        <n v="1855697"/>
        <n v="4492638"/>
        <n v="8869636"/>
        <n v="150385"/>
        <n v="640804"/>
        <n v="9795744"/>
        <n v="4922963"/>
        <n v="144379"/>
        <n v="68895"/>
        <n v="4475871"/>
        <n v="20151733"/>
        <n v="6172215"/>
        <n v="34781986"/>
        <n v="3619090"/>
        <n v="316955"/>
        <n v="1272748"/>
        <n v="1361999"/>
        <n v="442865"/>
        <n v="28308246"/>
        <n v="2274"/>
        <n v="38416"/>
        <n v="527634"/>
        <n v="4606621"/>
        <n v="50523586"/>
        <n v="46484"/>
        <n v="117891"/>
        <n v="597192"/>
        <n v="528731"/>
        <n v="4800426"/>
        <n v="78294583"/>
        <n v="8861895"/>
        <n v="26685"/>
        <n v="8544873"/>
        <n v="45434"/>
        <n v="98794"/>
        <n v="318310"/>
        <n v="88300"/>
        <n v="5453208"/>
        <n v="52656"/>
        <n v="4222374"/>
        <n v="591663"/>
        <n v="705261"/>
        <n v="4680812"/>
        <n v="2782753"/>
        <n v="3955072"/>
        <n v="10315366"/>
        <n v="204468"/>
        <n v="557501301"/>
        <n v="115228394"/>
        <n v="28449705"/>
        <n v="9811347"/>
        <n v="2937637"/>
        <n v="55298"/>
        <n v="2907307"/>
        <n v="53324036"/>
        <n v="5477086"/>
        <n v="1859091"/>
        <n v="105416839"/>
        <n v="68347"/>
        <n v="1557374"/>
        <n v="12265305"/>
        <n v="11473087"/>
        <n v="57437"/>
        <n v="802786"/>
        <n v="3016384"/>
        <n v="2675283"/>
        <n v="2397414"/>
        <n v="2381791"/>
        <n v="1023481"/>
        <n v="1463563"/>
        <n v="1909177"/>
        <n v="21089"/>
        <n v="3210147"/>
        <n v="339342"/>
        <n v="247284"/>
        <n v="6639751"/>
        <n v="4625141"/>
        <n v="10306508"/>
        <n v="123243"/>
        <n v="6153587"/>
        <n v="315414"/>
        <n v="23969"/>
        <n v="326428"/>
        <n v="1122198"/>
        <n v="830115"/>
        <n v="35383"/>
        <n v="50289306"/>
        <n v="58989"/>
        <n v="3711140"/>
        <n v="24270"/>
        <n v="1293880"/>
        <n v="530268"/>
        <n v="11402"/>
        <n v="15274351"/>
        <n v="8411676"/>
        <n v="27284112"/>
        <n v="754467"/>
        <n v="6663"/>
        <n v="12501285"/>
        <n v="13037686"/>
        <n v="110982"/>
        <n v="2824061"/>
        <n v="2444767"/>
        <n v="4669708"/>
        <n v="55569264"/>
        <n v="5185"/>
        <n v="14996879"/>
        <n v="1656783"/>
        <n v="10143"/>
        <n v="3875546"/>
        <n v="670693"/>
        <n v="59290872"/>
        <n v="11366"/>
        <n v="1118241"/>
        <n v="1516188"/>
        <n v="2489059"/>
        <n v="2408787"/>
        <n v="13562371"/>
        <n v="37435586"/>
        <n v="32482943"/>
        <n v="8683631"/>
        <n v="2737619"/>
        <n v="118007"/>
        <n v="1396989"/>
        <n v="473925"/>
        <n v="19922618"/>
        <n v="130093010"/>
        <n v="3896367"/>
        <n v="2417"/>
        <n v="44968"/>
        <n v="103090"/>
        <n v="5802"/>
        <n v="5537"/>
        <n v="98459"/>
        <n v="142771"/>
        <n v="18169"/>
        <n v="77583"/>
        <n v="6106191"/>
        <n v="4367744"/>
        <n v="7193533"/>
        <n v="54379"/>
        <n v="2778557"/>
        <n v="2061831"/>
        <n v="6260"/>
        <n v="4522867"/>
        <n v="1741286"/>
        <n v="172833"/>
        <n v="3720977"/>
        <n v="22368306"/>
        <n v="32601143"/>
        <n v="3342410"/>
        <n v="33792617"/>
        <n v="12388769"/>
        <n v="11305206"/>
        <n v="379918"/>
        <n v="8027702"/>
        <n v="6181227"/>
        <n v="6319199"/>
        <n v="14957870"/>
        <n v="2993019"/>
        <n v="13618192"/>
        <n v="35791728"/>
        <n v="554021"/>
        <n v="2197383"/>
        <n v="1714"/>
        <n v="86484"/>
        <n v="988890"/>
        <n v="5047404"/>
        <n v="35540990"/>
        <n v="2201432"/>
        <n v="5665"/>
        <n v="5814"/>
        <n v="10317212"/>
        <n v="47279086"/>
        <n v="298084"/>
        <n v="55650166"/>
        <n v="200328340"/>
        <n v="63446"/>
        <n v="2790265"/>
        <n v="12011361"/>
        <n v="87019"/>
        <n v="752"/>
        <n v="11355475"/>
        <n v="41928849"/>
        <n v="9377"/>
        <n v="76371"/>
        <n v="6843607"/>
        <n v="4281671"/>
        <n v="5202918"/>
      </sharedItems>
    </cacheField>
    <cacheField name="Area (km²)" numFmtId="0">
      <sharedItems containsSemiMixedTypes="0" containsString="0" containsNumber="1" containsInteger="1" minValue="1" maxValue="17098242"/>
    </cacheField>
    <cacheField name="Density (per km²)" numFmtId="0">
      <sharedItems containsSemiMixedTypes="0" containsString="0" containsNumber="1" minValue="2.6100000000000002E-2" maxValue="23172.2667"/>
    </cacheField>
    <cacheField name="Growth Rate" numFmtId="0">
      <sharedItems containsSemiMixedTypes="0" containsString="0" containsNumber="1" minValue="0.91200000000000003" maxValue="1.0690999999999999"/>
    </cacheField>
    <cacheField name="World Population Percentage" numFmtId="0">
      <sharedItems containsSemiMixedTypes="0" containsString="0" containsNumber="1" minValue="0" maxValue="17.88"/>
    </cacheField>
  </cacheFields>
  <extLst>
    <ext xmlns:x14="http://schemas.microsoft.com/office/spreadsheetml/2009/9/main" uri="{725AE2AE-9491-48be-B2B4-4EB974FC3084}">
      <x14:pivotCacheDefinition pivotCacheId="5683092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s v="AFG"/>
    <x v="0"/>
    <x v="0"/>
    <n v="36"/>
    <x v="0"/>
    <x v="0"/>
    <x v="0"/>
    <x v="0"/>
    <x v="0"/>
    <x v="0"/>
    <x v="0"/>
    <x v="0"/>
    <n v="652230"/>
    <n v="63.058700000000002"/>
    <n v="1.0257000000000001"/>
    <n v="0.52"/>
  </r>
  <r>
    <x v="1"/>
    <s v="ALB"/>
    <x v="1"/>
    <x v="1"/>
    <n v="138"/>
    <x v="1"/>
    <x v="1"/>
    <x v="1"/>
    <x v="1"/>
    <x v="1"/>
    <x v="1"/>
    <x v="1"/>
    <x v="1"/>
    <n v="28748"/>
    <n v="98.870199999999997"/>
    <n v="0.99570000000000003"/>
    <n v="0.04"/>
  </r>
  <r>
    <x v="2"/>
    <s v="DZA"/>
    <x v="2"/>
    <x v="2"/>
    <n v="34"/>
    <x v="2"/>
    <x v="2"/>
    <x v="2"/>
    <x v="2"/>
    <x v="2"/>
    <x v="2"/>
    <x v="2"/>
    <x v="2"/>
    <n v="2381741"/>
    <n v="18.853100000000001"/>
    <n v="1.0164"/>
    <n v="0.56000000000000005"/>
  </r>
  <r>
    <x v="3"/>
    <s v="ASM"/>
    <x v="3"/>
    <x v="3"/>
    <n v="213"/>
    <x v="3"/>
    <x v="3"/>
    <x v="3"/>
    <x v="3"/>
    <x v="3"/>
    <x v="3"/>
    <x v="3"/>
    <x v="3"/>
    <n v="199"/>
    <n v="222.47739999999999"/>
    <n v="0.98309999999999997"/>
    <n v="0"/>
  </r>
  <r>
    <x v="4"/>
    <s v="AND"/>
    <x v="4"/>
    <x v="1"/>
    <n v="203"/>
    <x v="4"/>
    <x v="4"/>
    <x v="4"/>
    <x v="4"/>
    <x v="4"/>
    <x v="4"/>
    <x v="4"/>
    <x v="4"/>
    <n v="468"/>
    <n v="170.5641"/>
    <n v="1.01"/>
    <n v="0"/>
  </r>
  <r>
    <x v="5"/>
    <s v="AGO"/>
    <x v="5"/>
    <x v="2"/>
    <n v="42"/>
    <x v="5"/>
    <x v="5"/>
    <x v="5"/>
    <x v="5"/>
    <x v="5"/>
    <x v="5"/>
    <x v="5"/>
    <x v="5"/>
    <n v="1246700"/>
    <n v="28.546600000000002"/>
    <n v="1.0315000000000001"/>
    <n v="0.45"/>
  </r>
  <r>
    <x v="6"/>
    <s v="AIA"/>
    <x v="6"/>
    <x v="4"/>
    <n v="224"/>
    <x v="6"/>
    <x v="6"/>
    <x v="6"/>
    <x v="6"/>
    <x v="6"/>
    <x v="6"/>
    <x v="6"/>
    <x v="6"/>
    <n v="91"/>
    <n v="174.2527"/>
    <n v="1.0065999999999999"/>
    <n v="0"/>
  </r>
  <r>
    <x v="7"/>
    <s v="ATG"/>
    <x v="7"/>
    <x v="4"/>
    <n v="201"/>
    <x v="7"/>
    <x v="7"/>
    <x v="7"/>
    <x v="7"/>
    <x v="7"/>
    <x v="7"/>
    <x v="7"/>
    <x v="7"/>
    <n v="442"/>
    <n v="212.1335"/>
    <n v="1.0058"/>
    <n v="0"/>
  </r>
  <r>
    <x v="8"/>
    <s v="ARG"/>
    <x v="8"/>
    <x v="5"/>
    <n v="33"/>
    <x v="8"/>
    <x v="8"/>
    <x v="8"/>
    <x v="8"/>
    <x v="8"/>
    <x v="8"/>
    <x v="8"/>
    <x v="8"/>
    <n v="2780400"/>
    <n v="16.368300000000001"/>
    <n v="1.0052000000000001"/>
    <n v="0.56999999999999995"/>
  </r>
  <r>
    <x v="9"/>
    <s v="ARM"/>
    <x v="9"/>
    <x v="0"/>
    <n v="140"/>
    <x v="9"/>
    <x v="9"/>
    <x v="9"/>
    <x v="9"/>
    <x v="9"/>
    <x v="9"/>
    <x v="9"/>
    <x v="9"/>
    <n v="29743"/>
    <n v="93.483099999999993"/>
    <n v="0.99619999999999997"/>
    <n v="0.03"/>
  </r>
  <r>
    <x v="10"/>
    <s v="ABW"/>
    <x v="10"/>
    <x v="4"/>
    <n v="198"/>
    <x v="10"/>
    <x v="10"/>
    <x v="10"/>
    <x v="10"/>
    <x v="10"/>
    <x v="10"/>
    <x v="10"/>
    <x v="10"/>
    <n v="180"/>
    <n v="591.36109999999996"/>
    <n v="0.99909999999999999"/>
    <n v="0"/>
  </r>
  <r>
    <x v="11"/>
    <s v="AUS"/>
    <x v="11"/>
    <x v="3"/>
    <n v="55"/>
    <x v="11"/>
    <x v="11"/>
    <x v="11"/>
    <x v="11"/>
    <x v="11"/>
    <x v="11"/>
    <x v="11"/>
    <x v="11"/>
    <n v="7692024"/>
    <n v="3.4032"/>
    <n v="1.0099"/>
    <n v="0.33"/>
  </r>
  <r>
    <x v="12"/>
    <s v="AUT"/>
    <x v="12"/>
    <x v="1"/>
    <n v="99"/>
    <x v="12"/>
    <x v="12"/>
    <x v="12"/>
    <x v="12"/>
    <x v="12"/>
    <x v="12"/>
    <x v="12"/>
    <x v="12"/>
    <n v="83871"/>
    <n v="106.5877"/>
    <n v="1.002"/>
    <n v="0.11"/>
  </r>
  <r>
    <x v="13"/>
    <s v="AZE"/>
    <x v="13"/>
    <x v="0"/>
    <n v="91"/>
    <x v="13"/>
    <x v="13"/>
    <x v="13"/>
    <x v="13"/>
    <x v="13"/>
    <x v="13"/>
    <x v="13"/>
    <x v="13"/>
    <n v="86600"/>
    <n v="119.6082"/>
    <n v="1.0044"/>
    <n v="0.13"/>
  </r>
  <r>
    <x v="14"/>
    <s v="BHS"/>
    <x v="14"/>
    <x v="4"/>
    <n v="176"/>
    <x v="14"/>
    <x v="14"/>
    <x v="14"/>
    <x v="14"/>
    <x v="14"/>
    <x v="14"/>
    <x v="14"/>
    <x v="14"/>
    <n v="13943"/>
    <n v="29.404299999999999"/>
    <n v="1.0051000000000001"/>
    <n v="0.01"/>
  </r>
  <r>
    <x v="15"/>
    <s v="BHR"/>
    <x v="15"/>
    <x v="0"/>
    <n v="154"/>
    <x v="15"/>
    <x v="15"/>
    <x v="15"/>
    <x v="15"/>
    <x v="15"/>
    <x v="15"/>
    <x v="15"/>
    <x v="15"/>
    <n v="765"/>
    <n v="1924.4875999999999"/>
    <n v="1.0061"/>
    <n v="0.02"/>
  </r>
  <r>
    <x v="16"/>
    <s v="BGD"/>
    <x v="16"/>
    <x v="0"/>
    <n v="8"/>
    <x v="16"/>
    <x v="16"/>
    <x v="16"/>
    <x v="16"/>
    <x v="16"/>
    <x v="16"/>
    <x v="16"/>
    <x v="16"/>
    <n v="147570"/>
    <n v="1160.0350000000001"/>
    <n v="1.0107999999999999"/>
    <n v="2.15"/>
  </r>
  <r>
    <x v="17"/>
    <s v="BRB"/>
    <x v="17"/>
    <x v="4"/>
    <n v="186"/>
    <x v="17"/>
    <x v="17"/>
    <x v="17"/>
    <x v="17"/>
    <x v="17"/>
    <x v="17"/>
    <x v="17"/>
    <x v="17"/>
    <n v="430"/>
    <n v="654.96510000000001"/>
    <n v="1.0015000000000001"/>
    <n v="0"/>
  </r>
  <r>
    <x v="18"/>
    <s v="BLR"/>
    <x v="18"/>
    <x v="1"/>
    <n v="96"/>
    <x v="18"/>
    <x v="18"/>
    <x v="18"/>
    <x v="18"/>
    <x v="18"/>
    <x v="18"/>
    <x v="18"/>
    <x v="18"/>
    <n v="207600"/>
    <n v="45.929499999999997"/>
    <n v="0.99550000000000005"/>
    <n v="0.12"/>
  </r>
  <r>
    <x v="19"/>
    <s v="BEL"/>
    <x v="19"/>
    <x v="1"/>
    <n v="81"/>
    <x v="19"/>
    <x v="19"/>
    <x v="19"/>
    <x v="19"/>
    <x v="19"/>
    <x v="19"/>
    <x v="19"/>
    <x v="19"/>
    <n v="30528"/>
    <n v="381.81110000000001"/>
    <n v="1.0038"/>
    <n v="0.15"/>
  </r>
  <r>
    <x v="20"/>
    <s v="BLZ"/>
    <x v="20"/>
    <x v="4"/>
    <n v="177"/>
    <x v="20"/>
    <x v="20"/>
    <x v="20"/>
    <x v="20"/>
    <x v="20"/>
    <x v="20"/>
    <x v="20"/>
    <x v="20"/>
    <n v="22966"/>
    <n v="17.646599999999999"/>
    <n v="1.0130999999999999"/>
    <n v="0.01"/>
  </r>
  <r>
    <x v="21"/>
    <s v="BEN"/>
    <x v="21"/>
    <x v="2"/>
    <n v="77"/>
    <x v="21"/>
    <x v="21"/>
    <x v="21"/>
    <x v="21"/>
    <x v="21"/>
    <x v="21"/>
    <x v="21"/>
    <x v="21"/>
    <n v="112622"/>
    <n v="118.5635"/>
    <n v="1.0274000000000001"/>
    <n v="0.17"/>
  </r>
  <r>
    <x v="22"/>
    <s v="BMU"/>
    <x v="22"/>
    <x v="4"/>
    <n v="206"/>
    <x v="22"/>
    <x v="22"/>
    <x v="22"/>
    <x v="22"/>
    <x v="22"/>
    <x v="22"/>
    <x v="22"/>
    <x v="22"/>
    <n v="54"/>
    <n v="1188.5925999999999"/>
    <n v="1"/>
    <n v="0"/>
  </r>
  <r>
    <x v="23"/>
    <s v="BTN"/>
    <x v="23"/>
    <x v="0"/>
    <n v="165"/>
    <x v="23"/>
    <x v="23"/>
    <x v="23"/>
    <x v="23"/>
    <x v="23"/>
    <x v="23"/>
    <x v="23"/>
    <x v="23"/>
    <n v="38394"/>
    <n v="20.3796"/>
    <n v="1.0064"/>
    <n v="0.01"/>
  </r>
  <r>
    <x v="24"/>
    <s v="BOL"/>
    <x v="24"/>
    <x v="5"/>
    <n v="80"/>
    <x v="24"/>
    <x v="24"/>
    <x v="24"/>
    <x v="24"/>
    <x v="24"/>
    <x v="24"/>
    <x v="24"/>
    <x v="24"/>
    <n v="1098581"/>
    <n v="11.1272"/>
    <n v="1.012"/>
    <n v="0.15"/>
  </r>
  <r>
    <x v="25"/>
    <s v="BIH"/>
    <x v="25"/>
    <x v="1"/>
    <n v="137"/>
    <x v="25"/>
    <x v="25"/>
    <x v="25"/>
    <x v="25"/>
    <x v="25"/>
    <x v="25"/>
    <x v="25"/>
    <x v="25"/>
    <n v="51209"/>
    <n v="63.143700000000003"/>
    <n v="0.98860000000000003"/>
    <n v="0.04"/>
  </r>
  <r>
    <x v="26"/>
    <s v="BWA"/>
    <x v="26"/>
    <x v="2"/>
    <n v="144"/>
    <x v="26"/>
    <x v="26"/>
    <x v="26"/>
    <x v="26"/>
    <x v="26"/>
    <x v="26"/>
    <x v="26"/>
    <x v="26"/>
    <n v="582000"/>
    <n v="4.5194000000000001"/>
    <n v="1.0162"/>
    <n v="0.03"/>
  </r>
  <r>
    <x v="27"/>
    <s v="BRA"/>
    <x v="27"/>
    <x v="5"/>
    <n v="7"/>
    <x v="27"/>
    <x v="27"/>
    <x v="27"/>
    <x v="27"/>
    <x v="27"/>
    <x v="27"/>
    <x v="27"/>
    <x v="27"/>
    <n v="8515767"/>
    <n v="25.284099999999999"/>
    <n v="1.0045999999999999"/>
    <n v="2.7"/>
  </r>
  <r>
    <x v="28"/>
    <s v="VGB"/>
    <x v="28"/>
    <x v="4"/>
    <n v="221"/>
    <x v="28"/>
    <x v="28"/>
    <x v="28"/>
    <x v="28"/>
    <x v="28"/>
    <x v="28"/>
    <x v="28"/>
    <x v="28"/>
    <n v="151"/>
    <n v="207.31790000000001"/>
    <n v="1.0059"/>
    <n v="0"/>
  </r>
  <r>
    <x v="29"/>
    <s v="BRN"/>
    <x v="29"/>
    <x v="0"/>
    <n v="175"/>
    <x v="29"/>
    <x v="29"/>
    <x v="29"/>
    <x v="29"/>
    <x v="29"/>
    <x v="29"/>
    <x v="29"/>
    <x v="29"/>
    <n v="5765"/>
    <n v="77.884100000000004"/>
    <n v="1.0081"/>
    <n v="0.01"/>
  </r>
  <r>
    <x v="30"/>
    <s v="BGR"/>
    <x v="30"/>
    <x v="1"/>
    <n v="108"/>
    <x v="30"/>
    <x v="30"/>
    <x v="30"/>
    <x v="30"/>
    <x v="30"/>
    <x v="30"/>
    <x v="30"/>
    <x v="30"/>
    <n v="110879"/>
    <n v="61.165399999999998"/>
    <n v="0.9849"/>
    <n v="0.09"/>
  </r>
  <r>
    <x v="31"/>
    <s v="BFA"/>
    <x v="31"/>
    <x v="2"/>
    <n v="58"/>
    <x v="31"/>
    <x v="31"/>
    <x v="31"/>
    <x v="31"/>
    <x v="31"/>
    <x v="31"/>
    <x v="31"/>
    <x v="31"/>
    <n v="272967"/>
    <n v="83.064099999999996"/>
    <n v="1.0259"/>
    <n v="0.28000000000000003"/>
  </r>
  <r>
    <x v="32"/>
    <s v="BDI"/>
    <x v="32"/>
    <x v="2"/>
    <n v="78"/>
    <x v="32"/>
    <x v="32"/>
    <x v="32"/>
    <x v="32"/>
    <x v="32"/>
    <x v="32"/>
    <x v="32"/>
    <x v="32"/>
    <n v="27834"/>
    <n v="463.0874"/>
    <n v="1.0269999999999999"/>
    <n v="0.16"/>
  </r>
  <r>
    <x v="33"/>
    <s v="KHM"/>
    <x v="33"/>
    <x v="0"/>
    <n v="73"/>
    <x v="33"/>
    <x v="33"/>
    <x v="33"/>
    <x v="33"/>
    <x v="33"/>
    <x v="33"/>
    <x v="33"/>
    <x v="33"/>
    <n v="181035"/>
    <n v="92.622100000000003"/>
    <n v="1.0107999999999999"/>
    <n v="0.21"/>
  </r>
  <r>
    <x v="34"/>
    <s v="CMR"/>
    <x v="34"/>
    <x v="2"/>
    <n v="53"/>
    <x v="34"/>
    <x v="34"/>
    <x v="34"/>
    <x v="34"/>
    <x v="34"/>
    <x v="34"/>
    <x v="34"/>
    <x v="34"/>
    <n v="475442"/>
    <n v="58.712800000000001"/>
    <n v="1.0263"/>
    <n v="0.35"/>
  </r>
  <r>
    <x v="35"/>
    <s v="CAN"/>
    <x v="35"/>
    <x v="4"/>
    <n v="39"/>
    <x v="35"/>
    <x v="35"/>
    <x v="35"/>
    <x v="35"/>
    <x v="35"/>
    <x v="35"/>
    <x v="35"/>
    <x v="35"/>
    <n v="9984670"/>
    <n v="3.8513000000000002"/>
    <n v="1.0078"/>
    <n v="0.48"/>
  </r>
  <r>
    <x v="36"/>
    <s v="CPV"/>
    <x v="36"/>
    <x v="2"/>
    <n v="171"/>
    <x v="36"/>
    <x v="36"/>
    <x v="36"/>
    <x v="36"/>
    <x v="36"/>
    <x v="36"/>
    <x v="36"/>
    <x v="36"/>
    <n v="4033"/>
    <n v="147.07390000000001"/>
    <n v="1.0088999999999999"/>
    <n v="0.01"/>
  </r>
  <r>
    <x v="37"/>
    <s v="CYM"/>
    <x v="37"/>
    <x v="4"/>
    <n v="205"/>
    <x v="37"/>
    <x v="37"/>
    <x v="37"/>
    <x v="37"/>
    <x v="37"/>
    <x v="37"/>
    <x v="37"/>
    <x v="37"/>
    <n v="264"/>
    <n v="260.25"/>
    <n v="1.0084"/>
    <n v="0"/>
  </r>
  <r>
    <x v="38"/>
    <s v="CAF"/>
    <x v="38"/>
    <x v="2"/>
    <n v="117"/>
    <x v="38"/>
    <x v="38"/>
    <x v="38"/>
    <x v="38"/>
    <x v="38"/>
    <x v="38"/>
    <x v="38"/>
    <x v="38"/>
    <n v="622984"/>
    <n v="8.9555000000000007"/>
    <n v="1.0224"/>
    <n v="7.0000000000000007E-2"/>
  </r>
  <r>
    <x v="39"/>
    <s v="TCD"/>
    <x v="39"/>
    <x v="2"/>
    <n v="69"/>
    <x v="39"/>
    <x v="39"/>
    <x v="39"/>
    <x v="39"/>
    <x v="39"/>
    <x v="39"/>
    <x v="39"/>
    <x v="39"/>
    <n v="1284000"/>
    <n v="13.8032"/>
    <n v="1.0316000000000001"/>
    <n v="0.22"/>
  </r>
  <r>
    <x v="40"/>
    <s v="CHL"/>
    <x v="40"/>
    <x v="5"/>
    <n v="65"/>
    <x v="40"/>
    <x v="40"/>
    <x v="40"/>
    <x v="40"/>
    <x v="40"/>
    <x v="40"/>
    <x v="40"/>
    <x v="40"/>
    <n v="756102"/>
    <n v="25.927399999999999"/>
    <n v="1.0057"/>
    <n v="0.25"/>
  </r>
  <r>
    <x v="41"/>
    <s v="CHN"/>
    <x v="41"/>
    <x v="0"/>
    <n v="1"/>
    <x v="41"/>
    <x v="41"/>
    <x v="41"/>
    <x v="41"/>
    <x v="41"/>
    <x v="41"/>
    <x v="41"/>
    <x v="41"/>
    <n v="9706961"/>
    <n v="146.89330000000001"/>
    <n v="1"/>
    <n v="17.88"/>
  </r>
  <r>
    <x v="42"/>
    <s v="COL"/>
    <x v="42"/>
    <x v="5"/>
    <n v="28"/>
    <x v="42"/>
    <x v="42"/>
    <x v="42"/>
    <x v="42"/>
    <x v="42"/>
    <x v="42"/>
    <x v="42"/>
    <x v="42"/>
    <n v="1141748"/>
    <n v="45.433900000000001"/>
    <n v="1.0068999999999999"/>
    <n v="0.65"/>
  </r>
  <r>
    <x v="43"/>
    <s v="COM"/>
    <x v="43"/>
    <x v="2"/>
    <n v="163"/>
    <x v="43"/>
    <x v="43"/>
    <x v="43"/>
    <x v="43"/>
    <x v="43"/>
    <x v="43"/>
    <x v="43"/>
    <x v="43"/>
    <n v="1862"/>
    <n v="449.39530000000002"/>
    <n v="1.0184"/>
    <n v="0.01"/>
  </r>
  <r>
    <x v="44"/>
    <s v="COK"/>
    <x v="44"/>
    <x v="3"/>
    <n v="223"/>
    <x v="44"/>
    <x v="44"/>
    <x v="44"/>
    <x v="44"/>
    <x v="44"/>
    <x v="44"/>
    <x v="44"/>
    <x v="44"/>
    <n v="236"/>
    <n v="72.080500000000001"/>
    <n v="1.0004999999999999"/>
    <n v="0"/>
  </r>
  <r>
    <x v="45"/>
    <s v="CRI"/>
    <x v="45"/>
    <x v="4"/>
    <n v="124"/>
    <x v="45"/>
    <x v="45"/>
    <x v="45"/>
    <x v="45"/>
    <x v="45"/>
    <x v="45"/>
    <x v="45"/>
    <x v="45"/>
    <n v="51100"/>
    <n v="101.3861"/>
    <n v="1.0052000000000001"/>
    <n v="0.06"/>
  </r>
  <r>
    <x v="46"/>
    <s v="HRV"/>
    <x v="46"/>
    <x v="1"/>
    <n v="130"/>
    <x v="46"/>
    <x v="46"/>
    <x v="46"/>
    <x v="46"/>
    <x v="46"/>
    <x v="46"/>
    <x v="46"/>
    <x v="46"/>
    <n v="56594"/>
    <n v="71.215299999999999"/>
    <n v="0.99270000000000003"/>
    <n v="0.05"/>
  </r>
  <r>
    <x v="47"/>
    <s v="CUB"/>
    <x v="47"/>
    <x v="4"/>
    <n v="85"/>
    <x v="47"/>
    <x v="47"/>
    <x v="47"/>
    <x v="47"/>
    <x v="47"/>
    <x v="47"/>
    <x v="47"/>
    <x v="47"/>
    <n v="109884"/>
    <n v="102.03660000000001"/>
    <n v="0.99609999999999999"/>
    <n v="0.14000000000000001"/>
  </r>
  <r>
    <x v="48"/>
    <s v="CUW"/>
    <x v="48"/>
    <x v="4"/>
    <n v="189"/>
    <x v="48"/>
    <x v="48"/>
    <x v="48"/>
    <x v="48"/>
    <x v="48"/>
    <x v="48"/>
    <x v="48"/>
    <x v="48"/>
    <n v="444"/>
    <n v="430.54730000000001"/>
    <n v="1.0043"/>
    <n v="0"/>
  </r>
  <r>
    <x v="49"/>
    <s v="CYP"/>
    <x v="49"/>
    <x v="1"/>
    <n v="158"/>
    <x v="49"/>
    <x v="49"/>
    <x v="49"/>
    <x v="49"/>
    <x v="49"/>
    <x v="49"/>
    <x v="49"/>
    <x v="49"/>
    <n v="9251"/>
    <n v="135.28139999999999"/>
    <n v="1.0059"/>
    <n v="0.02"/>
  </r>
  <r>
    <x v="50"/>
    <s v="CZE"/>
    <x v="50"/>
    <x v="1"/>
    <n v="88"/>
    <x v="50"/>
    <x v="50"/>
    <x v="50"/>
    <x v="50"/>
    <x v="50"/>
    <x v="50"/>
    <x v="50"/>
    <x v="50"/>
    <n v="78865"/>
    <n v="133.06270000000001"/>
    <n v="0.99839999999999995"/>
    <n v="0.13"/>
  </r>
  <r>
    <x v="51"/>
    <s v="DNK"/>
    <x v="51"/>
    <x v="1"/>
    <n v="115"/>
    <x v="51"/>
    <x v="51"/>
    <x v="51"/>
    <x v="51"/>
    <x v="51"/>
    <x v="51"/>
    <x v="51"/>
    <x v="51"/>
    <n v="43094"/>
    <n v="136.4984"/>
    <n v="1.0047999999999999"/>
    <n v="7.0000000000000007E-2"/>
  </r>
  <r>
    <x v="52"/>
    <s v="DJI"/>
    <x v="52"/>
    <x v="2"/>
    <n v="160"/>
    <x v="52"/>
    <x v="52"/>
    <x v="52"/>
    <x v="52"/>
    <x v="52"/>
    <x v="52"/>
    <x v="52"/>
    <x v="52"/>
    <n v="23200"/>
    <n v="48.3125"/>
    <n v="1.0138"/>
    <n v="0.01"/>
  </r>
  <r>
    <x v="53"/>
    <s v="DMA"/>
    <x v="53"/>
    <x v="4"/>
    <n v="204"/>
    <x v="53"/>
    <x v="53"/>
    <x v="53"/>
    <x v="53"/>
    <x v="53"/>
    <x v="53"/>
    <x v="53"/>
    <x v="53"/>
    <n v="751"/>
    <n v="96.853499999999997"/>
    <n v="1.0044999999999999"/>
    <n v="0"/>
  </r>
  <r>
    <x v="54"/>
    <s v="DOM"/>
    <x v="54"/>
    <x v="4"/>
    <n v="84"/>
    <x v="54"/>
    <x v="54"/>
    <x v="54"/>
    <x v="54"/>
    <x v="54"/>
    <x v="54"/>
    <x v="54"/>
    <x v="54"/>
    <n v="48671"/>
    <n v="230.70869999999999"/>
    <n v="1.01"/>
    <n v="0.14000000000000001"/>
  </r>
  <r>
    <x v="55"/>
    <s v="COD"/>
    <x v="55"/>
    <x v="2"/>
    <n v="15"/>
    <x v="55"/>
    <x v="55"/>
    <x v="55"/>
    <x v="55"/>
    <x v="55"/>
    <x v="55"/>
    <x v="55"/>
    <x v="55"/>
    <n v="2344858"/>
    <n v="42.224400000000003"/>
    <n v="1.0325"/>
    <n v="1.24"/>
  </r>
  <r>
    <x v="56"/>
    <s v="ECU"/>
    <x v="56"/>
    <x v="5"/>
    <n v="67"/>
    <x v="56"/>
    <x v="56"/>
    <x v="56"/>
    <x v="56"/>
    <x v="56"/>
    <x v="56"/>
    <x v="56"/>
    <x v="56"/>
    <n v="276841"/>
    <n v="65.022900000000007"/>
    <n v="1.0114000000000001"/>
    <n v="0.23"/>
  </r>
  <r>
    <x v="57"/>
    <s v="EGY"/>
    <x v="57"/>
    <x v="2"/>
    <n v="14"/>
    <x v="57"/>
    <x v="57"/>
    <x v="57"/>
    <x v="57"/>
    <x v="57"/>
    <x v="57"/>
    <x v="57"/>
    <x v="57"/>
    <n v="1002450"/>
    <n v="110.7188"/>
    <n v="1.0158"/>
    <n v="1.39"/>
  </r>
  <r>
    <x v="58"/>
    <s v="SLV"/>
    <x v="58"/>
    <x v="4"/>
    <n v="112"/>
    <x v="58"/>
    <x v="58"/>
    <x v="58"/>
    <x v="58"/>
    <x v="58"/>
    <x v="58"/>
    <x v="58"/>
    <x v="58"/>
    <n v="21041"/>
    <n v="301.14499999999998"/>
    <n v="1.0035000000000001"/>
    <n v="0.08"/>
  </r>
  <r>
    <x v="59"/>
    <s v="GNQ"/>
    <x v="59"/>
    <x v="2"/>
    <n v="152"/>
    <x v="59"/>
    <x v="59"/>
    <x v="59"/>
    <x v="59"/>
    <x v="59"/>
    <x v="59"/>
    <x v="59"/>
    <x v="59"/>
    <n v="28051"/>
    <n v="59.709400000000002"/>
    <n v="1.0246999999999999"/>
    <n v="0.02"/>
  </r>
  <r>
    <x v="60"/>
    <s v="ERI"/>
    <x v="60"/>
    <x v="2"/>
    <n v="132"/>
    <x v="60"/>
    <x v="60"/>
    <x v="60"/>
    <x v="60"/>
    <x v="60"/>
    <x v="60"/>
    <x v="60"/>
    <x v="60"/>
    <n v="117600"/>
    <n v="31.326799999999999"/>
    <n v="1.0176000000000001"/>
    <n v="0.05"/>
  </r>
  <r>
    <x v="61"/>
    <s v="EST"/>
    <x v="61"/>
    <x v="1"/>
    <n v="156"/>
    <x v="61"/>
    <x v="61"/>
    <x v="61"/>
    <x v="61"/>
    <x v="61"/>
    <x v="61"/>
    <x v="61"/>
    <x v="61"/>
    <n v="45227"/>
    <n v="29.3201"/>
    <n v="0.998"/>
    <n v="0.02"/>
  </r>
  <r>
    <x v="62"/>
    <s v="SWZ"/>
    <x v="62"/>
    <x v="2"/>
    <n v="159"/>
    <x v="62"/>
    <x v="62"/>
    <x v="62"/>
    <x v="62"/>
    <x v="62"/>
    <x v="62"/>
    <x v="62"/>
    <x v="62"/>
    <n v="17364"/>
    <n v="69.204700000000003"/>
    <n v="1.0079"/>
    <n v="0.02"/>
  </r>
  <r>
    <x v="63"/>
    <s v="ETH"/>
    <x v="63"/>
    <x v="2"/>
    <n v="12"/>
    <x v="63"/>
    <x v="63"/>
    <x v="63"/>
    <x v="63"/>
    <x v="63"/>
    <x v="63"/>
    <x v="63"/>
    <x v="63"/>
    <n v="1104300"/>
    <n v="111.7268"/>
    <n v="1.0257000000000001"/>
    <n v="1.55"/>
  </r>
  <r>
    <x v="64"/>
    <s v="FLK"/>
    <x v="64"/>
    <x v="5"/>
    <n v="231"/>
    <x v="64"/>
    <x v="64"/>
    <x v="64"/>
    <x v="64"/>
    <x v="64"/>
    <x v="64"/>
    <x v="64"/>
    <x v="64"/>
    <n v="12173"/>
    <n v="0.3105"/>
    <n v="1.0043"/>
    <n v="0"/>
  </r>
  <r>
    <x v="65"/>
    <s v="FRO"/>
    <x v="65"/>
    <x v="1"/>
    <n v="209"/>
    <x v="65"/>
    <x v="65"/>
    <x v="65"/>
    <x v="65"/>
    <x v="65"/>
    <x v="65"/>
    <x v="65"/>
    <x v="65"/>
    <n v="1393"/>
    <n v="38.112000000000002"/>
    <n v="1.0038"/>
    <n v="0"/>
  </r>
  <r>
    <x v="66"/>
    <s v="FJI"/>
    <x v="66"/>
    <x v="3"/>
    <n v="162"/>
    <x v="66"/>
    <x v="66"/>
    <x v="66"/>
    <x v="66"/>
    <x v="66"/>
    <x v="66"/>
    <x v="66"/>
    <x v="66"/>
    <n v="18272"/>
    <n v="50.884700000000002"/>
    <n v="1.0056"/>
    <n v="0.01"/>
  </r>
  <r>
    <x v="67"/>
    <s v="FIN"/>
    <x v="67"/>
    <x v="1"/>
    <n v="118"/>
    <x v="67"/>
    <x v="67"/>
    <x v="67"/>
    <x v="67"/>
    <x v="67"/>
    <x v="67"/>
    <x v="67"/>
    <x v="67"/>
    <n v="338424"/>
    <n v="16.372199999999999"/>
    <n v="1.0008999999999999"/>
    <n v="7.0000000000000007E-2"/>
  </r>
  <r>
    <x v="68"/>
    <s v="FRA"/>
    <x v="68"/>
    <x v="1"/>
    <n v="23"/>
    <x v="68"/>
    <x v="68"/>
    <x v="68"/>
    <x v="68"/>
    <x v="68"/>
    <x v="68"/>
    <x v="68"/>
    <x v="68"/>
    <n v="551695"/>
    <n v="117.14190000000001"/>
    <n v="1.0015000000000001"/>
    <n v="0.81"/>
  </r>
  <r>
    <x v="69"/>
    <s v="GUF"/>
    <x v="69"/>
    <x v="5"/>
    <n v="184"/>
    <x v="69"/>
    <x v="69"/>
    <x v="69"/>
    <x v="69"/>
    <x v="69"/>
    <x v="69"/>
    <x v="69"/>
    <x v="69"/>
    <n v="83534"/>
    <n v="3.6459000000000001"/>
    <n v="1.0239"/>
    <n v="0"/>
  </r>
  <r>
    <x v="70"/>
    <s v="PYF"/>
    <x v="70"/>
    <x v="3"/>
    <n v="183"/>
    <x v="70"/>
    <x v="70"/>
    <x v="70"/>
    <x v="70"/>
    <x v="70"/>
    <x v="70"/>
    <x v="70"/>
    <x v="70"/>
    <n v="4167"/>
    <n v="73.501099999999994"/>
    <n v="1.0074000000000001"/>
    <n v="0"/>
  </r>
  <r>
    <x v="71"/>
    <s v="GAB"/>
    <x v="71"/>
    <x v="2"/>
    <n v="146"/>
    <x v="71"/>
    <x v="71"/>
    <x v="71"/>
    <x v="71"/>
    <x v="71"/>
    <x v="71"/>
    <x v="71"/>
    <x v="71"/>
    <n v="267668"/>
    <n v="8.9252000000000002"/>
    <n v="1.0204"/>
    <n v="0.03"/>
  </r>
  <r>
    <x v="72"/>
    <s v="GMB"/>
    <x v="72"/>
    <x v="2"/>
    <n v="142"/>
    <x v="72"/>
    <x v="72"/>
    <x v="72"/>
    <x v="72"/>
    <x v="72"/>
    <x v="72"/>
    <x v="72"/>
    <x v="72"/>
    <n v="10689"/>
    <n v="253.1567"/>
    <n v="1.0249999999999999"/>
    <n v="0.03"/>
  </r>
  <r>
    <x v="73"/>
    <s v="GEO"/>
    <x v="73"/>
    <x v="0"/>
    <n v="131"/>
    <x v="73"/>
    <x v="73"/>
    <x v="73"/>
    <x v="73"/>
    <x v="73"/>
    <x v="73"/>
    <x v="73"/>
    <x v="73"/>
    <n v="69700"/>
    <n v="53.721400000000003"/>
    <n v="0.99639999999999995"/>
    <n v="0.05"/>
  </r>
  <r>
    <x v="74"/>
    <s v="DEU"/>
    <x v="74"/>
    <x v="1"/>
    <n v="19"/>
    <x v="74"/>
    <x v="74"/>
    <x v="74"/>
    <x v="74"/>
    <x v="74"/>
    <x v="74"/>
    <x v="74"/>
    <x v="74"/>
    <n v="357114"/>
    <n v="233.45439999999999"/>
    <n v="0.99950000000000006"/>
    <n v="1.05"/>
  </r>
  <r>
    <x v="75"/>
    <s v="GHA"/>
    <x v="75"/>
    <x v="2"/>
    <n v="47"/>
    <x v="75"/>
    <x v="75"/>
    <x v="75"/>
    <x v="75"/>
    <x v="75"/>
    <x v="75"/>
    <x v="75"/>
    <x v="75"/>
    <n v="238533"/>
    <n v="140.34059999999999"/>
    <n v="1.0196000000000001"/>
    <n v="0.42"/>
  </r>
  <r>
    <x v="76"/>
    <s v="GIB"/>
    <x v="76"/>
    <x v="1"/>
    <n v="219"/>
    <x v="76"/>
    <x v="76"/>
    <x v="76"/>
    <x v="76"/>
    <x v="76"/>
    <x v="76"/>
    <x v="76"/>
    <x v="76"/>
    <n v="6"/>
    <n v="5441.5"/>
    <n v="0.99939999999999996"/>
    <n v="0"/>
  </r>
  <r>
    <x v="77"/>
    <s v="GRC"/>
    <x v="77"/>
    <x v="1"/>
    <n v="90"/>
    <x v="77"/>
    <x v="77"/>
    <x v="77"/>
    <x v="77"/>
    <x v="77"/>
    <x v="77"/>
    <x v="77"/>
    <x v="77"/>
    <n v="131990"/>
    <n v="78.680000000000007"/>
    <n v="0.99419999999999997"/>
    <n v="0.13"/>
  </r>
  <r>
    <x v="78"/>
    <s v="GRL"/>
    <x v="78"/>
    <x v="4"/>
    <n v="208"/>
    <x v="78"/>
    <x v="78"/>
    <x v="78"/>
    <x v="78"/>
    <x v="78"/>
    <x v="78"/>
    <x v="78"/>
    <x v="78"/>
    <n v="2166086"/>
    <n v="2.6100000000000002E-2"/>
    <n v="1.004"/>
    <n v="0"/>
  </r>
  <r>
    <x v="79"/>
    <s v="GRD"/>
    <x v="79"/>
    <x v="4"/>
    <n v="193"/>
    <x v="79"/>
    <x v="79"/>
    <x v="79"/>
    <x v="79"/>
    <x v="79"/>
    <x v="79"/>
    <x v="79"/>
    <x v="79"/>
    <n v="344"/>
    <n v="364.64530000000002"/>
    <n v="1.0065999999999999"/>
    <n v="0"/>
  </r>
  <r>
    <x v="80"/>
    <s v="GLP"/>
    <x v="80"/>
    <x v="4"/>
    <n v="178"/>
    <x v="80"/>
    <x v="80"/>
    <x v="80"/>
    <x v="80"/>
    <x v="80"/>
    <x v="80"/>
    <x v="80"/>
    <x v="80"/>
    <n v="1628"/>
    <n v="243.0909"/>
    <n v="0.99919999999999998"/>
    <n v="0"/>
  </r>
  <r>
    <x v="81"/>
    <s v="GUM"/>
    <x v="81"/>
    <x v="3"/>
    <n v="191"/>
    <x v="81"/>
    <x v="81"/>
    <x v="81"/>
    <x v="81"/>
    <x v="81"/>
    <x v="81"/>
    <x v="81"/>
    <x v="81"/>
    <n v="549"/>
    <n v="312.8852"/>
    <n v="1.0073000000000001"/>
    <n v="0"/>
  </r>
  <r>
    <x v="82"/>
    <s v="GTM"/>
    <x v="82"/>
    <x v="4"/>
    <n v="68"/>
    <x v="82"/>
    <x v="82"/>
    <x v="82"/>
    <x v="82"/>
    <x v="82"/>
    <x v="82"/>
    <x v="82"/>
    <x v="82"/>
    <n v="108889"/>
    <n v="163.8725"/>
    <n v="1.0134000000000001"/>
    <n v="0.22"/>
  </r>
  <r>
    <x v="83"/>
    <s v="GGY"/>
    <x v="83"/>
    <x v="1"/>
    <n v="207"/>
    <x v="83"/>
    <x v="83"/>
    <x v="83"/>
    <x v="83"/>
    <x v="83"/>
    <x v="83"/>
    <x v="83"/>
    <x v="83"/>
    <n v="78"/>
    <n v="811.55129999999997"/>
    <n v="1.0037"/>
    <n v="0"/>
  </r>
  <r>
    <x v="84"/>
    <s v="GIN"/>
    <x v="84"/>
    <x v="2"/>
    <n v="75"/>
    <x v="84"/>
    <x v="84"/>
    <x v="84"/>
    <x v="84"/>
    <x v="84"/>
    <x v="84"/>
    <x v="84"/>
    <x v="84"/>
    <n v="245857"/>
    <n v="56.371600000000001"/>
    <n v="1.0242"/>
    <n v="0.17"/>
  </r>
  <r>
    <x v="85"/>
    <s v="GNB"/>
    <x v="85"/>
    <x v="2"/>
    <n v="149"/>
    <x v="85"/>
    <x v="85"/>
    <x v="85"/>
    <x v="85"/>
    <x v="85"/>
    <x v="85"/>
    <x v="85"/>
    <x v="85"/>
    <n v="36125"/>
    <n v="58.285600000000002"/>
    <n v="1.0218"/>
    <n v="0.03"/>
  </r>
  <r>
    <x v="86"/>
    <s v="GUY"/>
    <x v="86"/>
    <x v="5"/>
    <n v="164"/>
    <x v="86"/>
    <x v="86"/>
    <x v="86"/>
    <x v="86"/>
    <x v="86"/>
    <x v="86"/>
    <x v="86"/>
    <x v="86"/>
    <n v="214969"/>
    <n v="3.7621000000000002"/>
    <n v="1.0052000000000001"/>
    <n v="0.01"/>
  </r>
  <r>
    <x v="87"/>
    <s v="HTI"/>
    <x v="87"/>
    <x v="4"/>
    <n v="82"/>
    <x v="87"/>
    <x v="87"/>
    <x v="87"/>
    <x v="87"/>
    <x v="87"/>
    <x v="87"/>
    <x v="87"/>
    <x v="87"/>
    <n v="27750"/>
    <n v="417.47730000000001"/>
    <n v="1.012"/>
    <n v="0.15"/>
  </r>
  <r>
    <x v="88"/>
    <s v="HND"/>
    <x v="88"/>
    <x v="4"/>
    <n v="89"/>
    <x v="88"/>
    <x v="88"/>
    <x v="88"/>
    <x v="88"/>
    <x v="88"/>
    <x v="88"/>
    <x v="88"/>
    <x v="88"/>
    <n v="112492"/>
    <n v="92.743099999999998"/>
    <n v="1.0149999999999999"/>
    <n v="0.13"/>
  </r>
  <r>
    <x v="89"/>
    <s v="HKG"/>
    <x v="89"/>
    <x v="0"/>
    <n v="104"/>
    <x v="89"/>
    <x v="89"/>
    <x v="89"/>
    <x v="89"/>
    <x v="89"/>
    <x v="89"/>
    <x v="89"/>
    <x v="89"/>
    <n v="1104"/>
    <n v="6783.3922000000002"/>
    <n v="0.99919999999999998"/>
    <n v="0.09"/>
  </r>
  <r>
    <x v="90"/>
    <s v="HUN"/>
    <x v="90"/>
    <x v="1"/>
    <n v="94"/>
    <x v="90"/>
    <x v="90"/>
    <x v="90"/>
    <x v="90"/>
    <x v="90"/>
    <x v="90"/>
    <x v="90"/>
    <x v="90"/>
    <n v="93028"/>
    <n v="107.1431"/>
    <n v="1.0265"/>
    <n v="0.12"/>
  </r>
  <r>
    <x v="91"/>
    <s v="ISL"/>
    <x v="91"/>
    <x v="1"/>
    <n v="179"/>
    <x v="91"/>
    <x v="91"/>
    <x v="91"/>
    <x v="91"/>
    <x v="91"/>
    <x v="91"/>
    <x v="91"/>
    <x v="91"/>
    <n v="103000"/>
    <n v="3.6204000000000001"/>
    <n v="1.0068999999999999"/>
    <n v="0"/>
  </r>
  <r>
    <x v="92"/>
    <s v="IND"/>
    <x v="92"/>
    <x v="0"/>
    <n v="2"/>
    <x v="92"/>
    <x v="92"/>
    <x v="92"/>
    <x v="92"/>
    <x v="92"/>
    <x v="92"/>
    <x v="92"/>
    <x v="92"/>
    <n v="3287590"/>
    <n v="431.0675"/>
    <n v="1.0067999999999999"/>
    <n v="17.77"/>
  </r>
  <r>
    <x v="93"/>
    <s v="IDN"/>
    <x v="93"/>
    <x v="0"/>
    <n v="4"/>
    <x v="93"/>
    <x v="93"/>
    <x v="93"/>
    <x v="93"/>
    <x v="93"/>
    <x v="93"/>
    <x v="93"/>
    <x v="93"/>
    <n v="1904569"/>
    <n v="144.65289999999999"/>
    <n v="1.0064"/>
    <n v="3.45"/>
  </r>
  <r>
    <x v="94"/>
    <s v="IRN"/>
    <x v="94"/>
    <x v="0"/>
    <n v="17"/>
    <x v="94"/>
    <x v="94"/>
    <x v="94"/>
    <x v="94"/>
    <x v="94"/>
    <x v="94"/>
    <x v="94"/>
    <x v="94"/>
    <n v="1648195"/>
    <n v="53.7258"/>
    <n v="1.0071000000000001"/>
    <n v="1.1100000000000001"/>
  </r>
  <r>
    <x v="95"/>
    <s v="IRQ"/>
    <x v="95"/>
    <x v="0"/>
    <n v="35"/>
    <x v="95"/>
    <x v="95"/>
    <x v="95"/>
    <x v="95"/>
    <x v="95"/>
    <x v="95"/>
    <x v="95"/>
    <x v="95"/>
    <n v="438317"/>
    <n v="101.5158"/>
    <n v="1.0221"/>
    <n v="0.56000000000000005"/>
  </r>
  <r>
    <x v="96"/>
    <s v="IRL"/>
    <x v="96"/>
    <x v="1"/>
    <n v="125"/>
    <x v="96"/>
    <x v="96"/>
    <x v="96"/>
    <x v="96"/>
    <x v="96"/>
    <x v="96"/>
    <x v="96"/>
    <x v="96"/>
    <n v="70273"/>
    <n v="71.479900000000001"/>
    <n v="1.0073000000000001"/>
    <n v="0.06"/>
  </r>
  <r>
    <x v="97"/>
    <s v="IMN"/>
    <x v="97"/>
    <x v="1"/>
    <n v="202"/>
    <x v="97"/>
    <x v="97"/>
    <x v="97"/>
    <x v="97"/>
    <x v="97"/>
    <x v="97"/>
    <x v="97"/>
    <x v="97"/>
    <n v="572"/>
    <n v="147.76050000000001"/>
    <n v="1.0029999999999999"/>
    <n v="0"/>
  </r>
  <r>
    <x v="98"/>
    <s v="ISR"/>
    <x v="98"/>
    <x v="0"/>
    <n v="98"/>
    <x v="98"/>
    <x v="98"/>
    <x v="98"/>
    <x v="98"/>
    <x v="98"/>
    <x v="98"/>
    <x v="98"/>
    <x v="98"/>
    <n v="20770"/>
    <n v="435.1617"/>
    <n v="1.0155000000000001"/>
    <n v="0.11"/>
  </r>
  <r>
    <x v="99"/>
    <s v="ITA"/>
    <x v="99"/>
    <x v="1"/>
    <n v="25"/>
    <x v="99"/>
    <x v="99"/>
    <x v="99"/>
    <x v="99"/>
    <x v="99"/>
    <x v="99"/>
    <x v="99"/>
    <x v="99"/>
    <n v="301336"/>
    <n v="195.91909999999999"/>
    <n v="0.99660000000000004"/>
    <n v="0.74"/>
  </r>
  <r>
    <x v="100"/>
    <s v="CIV"/>
    <x v="100"/>
    <x v="2"/>
    <n v="52"/>
    <x v="100"/>
    <x v="100"/>
    <x v="100"/>
    <x v="100"/>
    <x v="100"/>
    <x v="100"/>
    <x v="100"/>
    <x v="100"/>
    <n v="322463"/>
    <n v="87.329499999999996"/>
    <n v="1.0247999999999999"/>
    <n v="0.35"/>
  </r>
  <r>
    <x v="101"/>
    <s v="JAM"/>
    <x v="101"/>
    <x v="4"/>
    <n v="139"/>
    <x v="101"/>
    <x v="101"/>
    <x v="101"/>
    <x v="101"/>
    <x v="101"/>
    <x v="101"/>
    <x v="101"/>
    <x v="101"/>
    <n v="10991"/>
    <n v="257.24470000000002"/>
    <n v="0.99990000000000001"/>
    <n v="0.04"/>
  </r>
  <r>
    <x v="102"/>
    <s v="JPN"/>
    <x v="102"/>
    <x v="0"/>
    <n v="11"/>
    <x v="102"/>
    <x v="102"/>
    <x v="102"/>
    <x v="102"/>
    <x v="102"/>
    <x v="102"/>
    <x v="102"/>
    <x v="102"/>
    <n v="377930"/>
    <n v="327.9753"/>
    <n v="0.99470000000000003"/>
    <n v="1.55"/>
  </r>
  <r>
    <x v="103"/>
    <s v="JEY"/>
    <x v="103"/>
    <x v="1"/>
    <n v="195"/>
    <x v="103"/>
    <x v="103"/>
    <x v="103"/>
    <x v="103"/>
    <x v="103"/>
    <x v="103"/>
    <x v="103"/>
    <x v="103"/>
    <n v="116"/>
    <n v="954.9828"/>
    <n v="1.0105999999999999"/>
    <n v="0"/>
  </r>
  <r>
    <x v="104"/>
    <s v="JOR"/>
    <x v="104"/>
    <x v="0"/>
    <n v="83"/>
    <x v="104"/>
    <x v="104"/>
    <x v="104"/>
    <x v="104"/>
    <x v="104"/>
    <x v="104"/>
    <x v="104"/>
    <x v="104"/>
    <n v="89342"/>
    <n v="126.32210000000001"/>
    <n v="1.0123"/>
    <n v="0.14000000000000001"/>
  </r>
  <r>
    <x v="105"/>
    <s v="KAZ"/>
    <x v="105"/>
    <x v="0"/>
    <n v="66"/>
    <x v="105"/>
    <x v="105"/>
    <x v="105"/>
    <x v="105"/>
    <x v="105"/>
    <x v="105"/>
    <x v="105"/>
    <x v="105"/>
    <n v="2724900"/>
    <n v="7.1188000000000002"/>
    <n v="1.0105"/>
    <n v="0.24"/>
  </r>
  <r>
    <x v="106"/>
    <s v="KEN"/>
    <x v="106"/>
    <x v="2"/>
    <n v="27"/>
    <x v="106"/>
    <x v="106"/>
    <x v="106"/>
    <x v="106"/>
    <x v="106"/>
    <x v="106"/>
    <x v="106"/>
    <x v="106"/>
    <n v="580367"/>
    <n v="93.091899999999995"/>
    <n v="1.0193000000000001"/>
    <n v="0.68"/>
  </r>
  <r>
    <x v="107"/>
    <s v="KIR"/>
    <x v="107"/>
    <x v="3"/>
    <n v="192"/>
    <x v="107"/>
    <x v="107"/>
    <x v="107"/>
    <x v="107"/>
    <x v="107"/>
    <x v="107"/>
    <x v="107"/>
    <x v="107"/>
    <n v="811"/>
    <n v="161.815"/>
    <n v="1.0183"/>
    <n v="0"/>
  </r>
  <r>
    <x v="108"/>
    <s v="KWT"/>
    <x v="108"/>
    <x v="0"/>
    <n v="129"/>
    <x v="108"/>
    <x v="108"/>
    <x v="108"/>
    <x v="108"/>
    <x v="108"/>
    <x v="108"/>
    <x v="108"/>
    <x v="108"/>
    <n v="17818"/>
    <n v="239.5821"/>
    <n v="1.0044"/>
    <n v="0.05"/>
  </r>
  <r>
    <x v="109"/>
    <s v="KGZ"/>
    <x v="109"/>
    <x v="0"/>
    <n v="110"/>
    <x v="109"/>
    <x v="109"/>
    <x v="109"/>
    <x v="109"/>
    <x v="109"/>
    <x v="109"/>
    <x v="109"/>
    <x v="109"/>
    <n v="199951"/>
    <n v="33.161200000000001"/>
    <n v="1.0158"/>
    <n v="0.08"/>
  </r>
  <r>
    <x v="110"/>
    <s v="LAO"/>
    <x v="110"/>
    <x v="0"/>
    <n v="103"/>
    <x v="110"/>
    <x v="110"/>
    <x v="110"/>
    <x v="110"/>
    <x v="110"/>
    <x v="110"/>
    <x v="110"/>
    <x v="110"/>
    <n v="236800"/>
    <n v="31.796800000000001"/>
    <n v="1.0141"/>
    <n v="0.09"/>
  </r>
  <r>
    <x v="111"/>
    <s v="LVA"/>
    <x v="111"/>
    <x v="1"/>
    <n v="151"/>
    <x v="111"/>
    <x v="111"/>
    <x v="111"/>
    <x v="111"/>
    <x v="111"/>
    <x v="111"/>
    <x v="111"/>
    <x v="111"/>
    <n v="64559"/>
    <n v="28.666"/>
    <n v="0.98760000000000003"/>
    <n v="0.02"/>
  </r>
  <r>
    <x v="112"/>
    <s v="LBN"/>
    <x v="112"/>
    <x v="0"/>
    <n v="119"/>
    <x v="112"/>
    <x v="112"/>
    <x v="112"/>
    <x v="112"/>
    <x v="112"/>
    <x v="112"/>
    <x v="112"/>
    <x v="112"/>
    <n v="10452"/>
    <n v="525.23339999999996"/>
    <n v="0.98160000000000003"/>
    <n v="7.0000000000000007E-2"/>
  </r>
  <r>
    <x v="113"/>
    <s v="LSO"/>
    <x v="113"/>
    <x v="2"/>
    <n v="147"/>
    <x v="113"/>
    <x v="113"/>
    <x v="113"/>
    <x v="113"/>
    <x v="113"/>
    <x v="113"/>
    <x v="113"/>
    <x v="113"/>
    <n v="30355"/>
    <n v="75.962000000000003"/>
    <n v="1.0106999999999999"/>
    <n v="0.03"/>
  </r>
  <r>
    <x v="114"/>
    <s v="LBR"/>
    <x v="114"/>
    <x v="2"/>
    <n v="121"/>
    <x v="114"/>
    <x v="114"/>
    <x v="114"/>
    <x v="114"/>
    <x v="114"/>
    <x v="114"/>
    <x v="114"/>
    <x v="114"/>
    <n v="111369"/>
    <n v="47.613599999999998"/>
    <n v="1.0209999999999999"/>
    <n v="7.0000000000000007E-2"/>
  </r>
  <r>
    <x v="115"/>
    <s v="LBY"/>
    <x v="115"/>
    <x v="2"/>
    <n v="107"/>
    <x v="115"/>
    <x v="115"/>
    <x v="115"/>
    <x v="115"/>
    <x v="115"/>
    <x v="115"/>
    <x v="115"/>
    <x v="115"/>
    <n v="1759540"/>
    <n v="3.8717000000000001"/>
    <n v="1.0114000000000001"/>
    <n v="0.09"/>
  </r>
  <r>
    <x v="116"/>
    <s v="LIE"/>
    <x v="116"/>
    <x v="1"/>
    <n v="216"/>
    <x v="116"/>
    <x v="116"/>
    <x v="116"/>
    <x v="116"/>
    <x v="116"/>
    <x v="116"/>
    <x v="116"/>
    <x v="116"/>
    <n v="160"/>
    <n v="245.7937"/>
    <n v="1.0074000000000001"/>
    <n v="0"/>
  </r>
  <r>
    <x v="117"/>
    <s v="LTU"/>
    <x v="117"/>
    <x v="1"/>
    <n v="141"/>
    <x v="117"/>
    <x v="117"/>
    <x v="117"/>
    <x v="117"/>
    <x v="117"/>
    <x v="117"/>
    <x v="117"/>
    <x v="117"/>
    <n v="65300"/>
    <n v="42.114199999999997"/>
    <n v="0.9869"/>
    <n v="0.03"/>
  </r>
  <r>
    <x v="118"/>
    <s v="LUX"/>
    <x v="118"/>
    <x v="1"/>
    <n v="168"/>
    <x v="118"/>
    <x v="118"/>
    <x v="118"/>
    <x v="118"/>
    <x v="118"/>
    <x v="118"/>
    <x v="118"/>
    <x v="118"/>
    <n v="2586"/>
    <n v="250.42500000000001"/>
    <n v="1.0128999999999999"/>
    <n v="0.01"/>
  </r>
  <r>
    <x v="119"/>
    <s v="MAC"/>
    <x v="119"/>
    <x v="0"/>
    <n v="167"/>
    <x v="119"/>
    <x v="119"/>
    <x v="119"/>
    <x v="119"/>
    <x v="119"/>
    <x v="119"/>
    <x v="119"/>
    <x v="119"/>
    <n v="30"/>
    <n v="23172.2667"/>
    <n v="1.0125"/>
    <n v="0.01"/>
  </r>
  <r>
    <x v="120"/>
    <s v="MDG"/>
    <x v="120"/>
    <x v="2"/>
    <n v="50"/>
    <x v="120"/>
    <x v="120"/>
    <x v="120"/>
    <x v="120"/>
    <x v="120"/>
    <x v="120"/>
    <x v="120"/>
    <x v="120"/>
    <n v="587041"/>
    <n v="50.442300000000003"/>
    <n v="1.0241"/>
    <n v="0.37"/>
  </r>
  <r>
    <x v="121"/>
    <s v="MWI"/>
    <x v="121"/>
    <x v="2"/>
    <n v="62"/>
    <x v="121"/>
    <x v="121"/>
    <x v="121"/>
    <x v="121"/>
    <x v="121"/>
    <x v="121"/>
    <x v="121"/>
    <x v="121"/>
    <n v="118484"/>
    <n v="172.22"/>
    <n v="1.0259"/>
    <n v="0.26"/>
  </r>
  <r>
    <x v="122"/>
    <s v="MYS"/>
    <x v="122"/>
    <x v="0"/>
    <n v="45"/>
    <x v="122"/>
    <x v="122"/>
    <x v="122"/>
    <x v="122"/>
    <x v="122"/>
    <x v="122"/>
    <x v="122"/>
    <x v="122"/>
    <n v="330803"/>
    <n v="102.5934"/>
    <n v="1.0108999999999999"/>
    <n v="0.43"/>
  </r>
  <r>
    <x v="123"/>
    <s v="MDV"/>
    <x v="123"/>
    <x v="0"/>
    <n v="174"/>
    <x v="123"/>
    <x v="123"/>
    <x v="123"/>
    <x v="123"/>
    <x v="123"/>
    <x v="123"/>
    <x v="123"/>
    <x v="123"/>
    <n v="300"/>
    <n v="1745.9567"/>
    <n v="1.0044999999999999"/>
    <n v="0.01"/>
  </r>
  <r>
    <x v="124"/>
    <s v="MLI"/>
    <x v="124"/>
    <x v="2"/>
    <n v="59"/>
    <x v="124"/>
    <x v="124"/>
    <x v="124"/>
    <x v="124"/>
    <x v="124"/>
    <x v="124"/>
    <x v="124"/>
    <x v="124"/>
    <n v="1240192"/>
    <n v="18.2178"/>
    <n v="1.0314000000000001"/>
    <n v="0.28000000000000003"/>
  </r>
  <r>
    <x v="125"/>
    <s v="MLT"/>
    <x v="125"/>
    <x v="1"/>
    <n v="173"/>
    <x v="125"/>
    <x v="125"/>
    <x v="125"/>
    <x v="125"/>
    <x v="125"/>
    <x v="125"/>
    <x v="125"/>
    <x v="125"/>
    <n v="316"/>
    <n v="1687.6139000000001"/>
    <n v="1.0124"/>
    <n v="0.01"/>
  </r>
  <r>
    <x v="126"/>
    <s v="MHL"/>
    <x v="126"/>
    <x v="3"/>
    <n v="215"/>
    <x v="126"/>
    <x v="126"/>
    <x v="126"/>
    <x v="126"/>
    <x v="126"/>
    <x v="126"/>
    <x v="126"/>
    <x v="126"/>
    <n v="181"/>
    <n v="229.66300000000001"/>
    <n v="0.98860000000000003"/>
    <n v="0"/>
  </r>
  <r>
    <x v="127"/>
    <s v="MTQ"/>
    <x v="127"/>
    <x v="4"/>
    <n v="180"/>
    <x v="127"/>
    <x v="127"/>
    <x v="127"/>
    <x v="127"/>
    <x v="127"/>
    <x v="127"/>
    <x v="127"/>
    <x v="127"/>
    <n v="1128"/>
    <n v="325.80410000000001"/>
    <n v="0.99650000000000005"/>
    <n v="0"/>
  </r>
  <r>
    <x v="128"/>
    <s v="MRT"/>
    <x v="128"/>
    <x v="2"/>
    <n v="126"/>
    <x v="128"/>
    <x v="128"/>
    <x v="128"/>
    <x v="128"/>
    <x v="128"/>
    <x v="128"/>
    <x v="128"/>
    <x v="128"/>
    <n v="1030700"/>
    <n v="4.5951000000000004"/>
    <n v="1.0263"/>
    <n v="0.06"/>
  </r>
  <r>
    <x v="129"/>
    <s v="MUS"/>
    <x v="129"/>
    <x v="2"/>
    <n v="157"/>
    <x v="129"/>
    <x v="129"/>
    <x v="129"/>
    <x v="129"/>
    <x v="129"/>
    <x v="129"/>
    <x v="129"/>
    <x v="129"/>
    <n v="2040"/>
    <n v="636.99459999999999"/>
    <n v="1.0004"/>
    <n v="0.02"/>
  </r>
  <r>
    <x v="130"/>
    <s v="MYT"/>
    <x v="130"/>
    <x v="2"/>
    <n v="182"/>
    <x v="130"/>
    <x v="130"/>
    <x v="130"/>
    <x v="130"/>
    <x v="130"/>
    <x v="130"/>
    <x v="130"/>
    <x v="130"/>
    <n v="374"/>
    <n v="871.92780000000005"/>
    <n v="1.0319"/>
    <n v="0"/>
  </r>
  <r>
    <x v="131"/>
    <s v="MEX"/>
    <x v="131"/>
    <x v="4"/>
    <n v="10"/>
    <x v="131"/>
    <x v="131"/>
    <x v="131"/>
    <x v="131"/>
    <x v="131"/>
    <x v="131"/>
    <x v="131"/>
    <x v="131"/>
    <n v="1964375"/>
    <n v="64.908199999999994"/>
    <n v="1.0063"/>
    <n v="1.6"/>
  </r>
  <r>
    <x v="132"/>
    <s v="FSM"/>
    <x v="132"/>
    <x v="3"/>
    <n v="194"/>
    <x v="132"/>
    <x v="132"/>
    <x v="132"/>
    <x v="132"/>
    <x v="132"/>
    <x v="132"/>
    <x v="132"/>
    <x v="132"/>
    <n v="702"/>
    <n v="162.6268"/>
    <n v="1.0091000000000001"/>
    <n v="0"/>
  </r>
  <r>
    <x v="133"/>
    <s v="MDA"/>
    <x v="133"/>
    <x v="1"/>
    <n v="135"/>
    <x v="133"/>
    <x v="133"/>
    <x v="133"/>
    <x v="133"/>
    <x v="133"/>
    <x v="133"/>
    <x v="133"/>
    <x v="133"/>
    <n v="33846"/>
    <n v="96.702600000000004"/>
    <n v="1.0690999999999999"/>
    <n v="0.04"/>
  </r>
  <r>
    <x v="134"/>
    <s v="MCO"/>
    <x v="134"/>
    <x v="1"/>
    <n v="217"/>
    <x v="134"/>
    <x v="134"/>
    <x v="134"/>
    <x v="134"/>
    <x v="134"/>
    <x v="134"/>
    <x v="134"/>
    <x v="134"/>
    <n v="2"/>
    <n v="18234.5"/>
    <n v="0.99409999999999998"/>
    <n v="0"/>
  </r>
  <r>
    <x v="135"/>
    <s v="MNG"/>
    <x v="135"/>
    <x v="0"/>
    <n v="134"/>
    <x v="135"/>
    <x v="135"/>
    <x v="135"/>
    <x v="135"/>
    <x v="135"/>
    <x v="135"/>
    <x v="135"/>
    <x v="135"/>
    <n v="1564110"/>
    <n v="2.1726999999999999"/>
    <n v="1.0150999999999999"/>
    <n v="0.04"/>
  </r>
  <r>
    <x v="136"/>
    <s v="MNE"/>
    <x v="136"/>
    <x v="1"/>
    <n v="169"/>
    <x v="136"/>
    <x v="136"/>
    <x v="136"/>
    <x v="136"/>
    <x v="136"/>
    <x v="136"/>
    <x v="136"/>
    <x v="136"/>
    <n v="13812"/>
    <n v="45.401200000000003"/>
    <n v="0.99880000000000002"/>
    <n v="0.01"/>
  </r>
  <r>
    <x v="137"/>
    <s v="MSR"/>
    <x v="137"/>
    <x v="4"/>
    <n v="230"/>
    <x v="137"/>
    <x v="137"/>
    <x v="137"/>
    <x v="137"/>
    <x v="137"/>
    <x v="137"/>
    <x v="137"/>
    <x v="137"/>
    <n v="102"/>
    <n v="43.039200000000001"/>
    <n v="0.99390000000000001"/>
    <n v="0"/>
  </r>
  <r>
    <x v="138"/>
    <s v="MAR"/>
    <x v="138"/>
    <x v="2"/>
    <n v="40"/>
    <x v="138"/>
    <x v="138"/>
    <x v="138"/>
    <x v="138"/>
    <x v="138"/>
    <x v="138"/>
    <x v="138"/>
    <x v="138"/>
    <n v="446550"/>
    <n v="83.882999999999996"/>
    <n v="1.0103"/>
    <n v="0.47"/>
  </r>
  <r>
    <x v="139"/>
    <s v="MOZ"/>
    <x v="139"/>
    <x v="2"/>
    <n v="48"/>
    <x v="139"/>
    <x v="139"/>
    <x v="139"/>
    <x v="139"/>
    <x v="139"/>
    <x v="139"/>
    <x v="139"/>
    <x v="139"/>
    <n v="801590"/>
    <n v="41.130200000000002"/>
    <n v="1.0278"/>
    <n v="0.41"/>
  </r>
  <r>
    <x v="140"/>
    <s v="MMR"/>
    <x v="140"/>
    <x v="0"/>
    <n v="26"/>
    <x v="140"/>
    <x v="140"/>
    <x v="140"/>
    <x v="140"/>
    <x v="140"/>
    <x v="140"/>
    <x v="140"/>
    <x v="140"/>
    <n v="676578"/>
    <n v="80.078400000000002"/>
    <n v="1.0071000000000001"/>
    <n v="0.68"/>
  </r>
  <r>
    <x v="141"/>
    <s v="NAM"/>
    <x v="141"/>
    <x v="2"/>
    <n v="145"/>
    <x v="141"/>
    <x v="141"/>
    <x v="141"/>
    <x v="141"/>
    <x v="141"/>
    <x v="141"/>
    <x v="141"/>
    <x v="141"/>
    <n v="825615"/>
    <n v="3.1092"/>
    <n v="1.0145999999999999"/>
    <n v="0.03"/>
  </r>
  <r>
    <x v="142"/>
    <s v="NRU"/>
    <x v="142"/>
    <x v="3"/>
    <n v="225"/>
    <x v="142"/>
    <x v="142"/>
    <x v="142"/>
    <x v="142"/>
    <x v="142"/>
    <x v="142"/>
    <x v="142"/>
    <x v="142"/>
    <n v="21"/>
    <n v="603.23810000000003"/>
    <n v="1.0125"/>
    <n v="0"/>
  </r>
  <r>
    <x v="143"/>
    <s v="NPL"/>
    <x v="143"/>
    <x v="0"/>
    <n v="49"/>
    <x v="143"/>
    <x v="143"/>
    <x v="143"/>
    <x v="143"/>
    <x v="143"/>
    <x v="143"/>
    <x v="143"/>
    <x v="143"/>
    <n v="147181"/>
    <n v="207.55109999999999"/>
    <n v="1.0170999999999999"/>
    <n v="0.38"/>
  </r>
  <r>
    <x v="144"/>
    <s v="NLD"/>
    <x v="144"/>
    <x v="1"/>
    <n v="71"/>
    <x v="144"/>
    <x v="144"/>
    <x v="144"/>
    <x v="144"/>
    <x v="144"/>
    <x v="144"/>
    <x v="144"/>
    <x v="144"/>
    <n v="41850"/>
    <n v="419.68970000000002"/>
    <n v="1.0036"/>
    <n v="0.22"/>
  </r>
  <r>
    <x v="145"/>
    <s v="NCL"/>
    <x v="145"/>
    <x v="3"/>
    <n v="185"/>
    <x v="145"/>
    <x v="145"/>
    <x v="145"/>
    <x v="145"/>
    <x v="145"/>
    <x v="145"/>
    <x v="145"/>
    <x v="145"/>
    <n v="18575"/>
    <n v="15.6097"/>
    <n v="1.0075000000000001"/>
    <n v="0"/>
  </r>
  <r>
    <x v="146"/>
    <s v="NZL"/>
    <x v="146"/>
    <x v="3"/>
    <n v="123"/>
    <x v="146"/>
    <x v="146"/>
    <x v="146"/>
    <x v="146"/>
    <x v="146"/>
    <x v="146"/>
    <x v="146"/>
    <x v="146"/>
    <n v="270467"/>
    <n v="19.171600000000002"/>
    <n v="1.0107999999999999"/>
    <n v="7.0000000000000007E-2"/>
  </r>
  <r>
    <x v="147"/>
    <s v="NIC"/>
    <x v="147"/>
    <x v="4"/>
    <n v="106"/>
    <x v="147"/>
    <x v="147"/>
    <x v="147"/>
    <x v="147"/>
    <x v="147"/>
    <x v="147"/>
    <x v="147"/>
    <x v="147"/>
    <n v="130373"/>
    <n v="53.296199999999999"/>
    <n v="1.0143"/>
    <n v="0.09"/>
  </r>
  <r>
    <x v="148"/>
    <s v="NER"/>
    <x v="148"/>
    <x v="2"/>
    <n v="54"/>
    <x v="148"/>
    <x v="148"/>
    <x v="148"/>
    <x v="148"/>
    <x v="148"/>
    <x v="148"/>
    <x v="148"/>
    <x v="148"/>
    <n v="1267000"/>
    <n v="20.685099999999998"/>
    <n v="1.0378000000000001"/>
    <n v="0.33"/>
  </r>
  <r>
    <x v="149"/>
    <s v="NGA"/>
    <x v="149"/>
    <x v="2"/>
    <n v="6"/>
    <x v="149"/>
    <x v="149"/>
    <x v="149"/>
    <x v="149"/>
    <x v="149"/>
    <x v="149"/>
    <x v="149"/>
    <x v="149"/>
    <n v="923768"/>
    <n v="236.57589999999999"/>
    <n v="1.0241"/>
    <n v="2.74"/>
  </r>
  <r>
    <x v="150"/>
    <s v="NIU"/>
    <x v="150"/>
    <x v="3"/>
    <n v="232"/>
    <x v="150"/>
    <x v="150"/>
    <x v="150"/>
    <x v="150"/>
    <x v="150"/>
    <x v="150"/>
    <x v="150"/>
    <x v="150"/>
    <n v="260"/>
    <n v="7.4385000000000003"/>
    <n v="0.99850000000000005"/>
    <n v="0"/>
  </r>
  <r>
    <x v="151"/>
    <s v="PRK"/>
    <x v="151"/>
    <x v="0"/>
    <n v="56"/>
    <x v="151"/>
    <x v="151"/>
    <x v="151"/>
    <x v="151"/>
    <x v="151"/>
    <x v="151"/>
    <x v="151"/>
    <x v="151"/>
    <n v="120538"/>
    <n v="216.27549999999999"/>
    <n v="1.0038"/>
    <n v="0.33"/>
  </r>
  <r>
    <x v="152"/>
    <s v="MKD"/>
    <x v="152"/>
    <x v="1"/>
    <n v="150"/>
    <x v="152"/>
    <x v="152"/>
    <x v="152"/>
    <x v="152"/>
    <x v="152"/>
    <x v="152"/>
    <x v="152"/>
    <x v="152"/>
    <n v="25713"/>
    <n v="81.421800000000005"/>
    <n v="0.99539999999999995"/>
    <n v="0.03"/>
  </r>
  <r>
    <x v="153"/>
    <s v="NFK"/>
    <x v="153"/>
    <x v="3"/>
    <n v="210"/>
    <x v="153"/>
    <x v="153"/>
    <x v="153"/>
    <x v="153"/>
    <x v="153"/>
    <x v="153"/>
    <x v="153"/>
    <x v="153"/>
    <n v="464"/>
    <n v="106.79089999999999"/>
    <n v="1.0014000000000001"/>
    <n v="0"/>
  </r>
  <r>
    <x v="154"/>
    <s v="NOR"/>
    <x v="154"/>
    <x v="1"/>
    <n v="120"/>
    <x v="154"/>
    <x v="154"/>
    <x v="154"/>
    <x v="154"/>
    <x v="154"/>
    <x v="154"/>
    <x v="154"/>
    <x v="154"/>
    <n v="323802"/>
    <n v="16.782800000000002"/>
    <n v="1.0058"/>
    <n v="7.0000000000000007E-2"/>
  </r>
  <r>
    <x v="155"/>
    <s v="OMN"/>
    <x v="155"/>
    <x v="0"/>
    <n v="127"/>
    <x v="155"/>
    <x v="155"/>
    <x v="155"/>
    <x v="155"/>
    <x v="155"/>
    <x v="155"/>
    <x v="155"/>
    <x v="155"/>
    <n v="309500"/>
    <n v="14.786099999999999"/>
    <n v="1.0123"/>
    <n v="0.06"/>
  </r>
  <r>
    <x v="156"/>
    <s v="PAK"/>
    <x v="156"/>
    <x v="0"/>
    <n v="5"/>
    <x v="156"/>
    <x v="156"/>
    <x v="156"/>
    <x v="156"/>
    <x v="156"/>
    <x v="156"/>
    <x v="156"/>
    <x v="156"/>
    <n v="881912"/>
    <n v="267.40179999999998"/>
    <n v="1.0190999999999999"/>
    <n v="2.96"/>
  </r>
  <r>
    <x v="157"/>
    <s v="PLW"/>
    <x v="157"/>
    <x v="3"/>
    <n v="222"/>
    <x v="157"/>
    <x v="157"/>
    <x v="157"/>
    <x v="157"/>
    <x v="157"/>
    <x v="157"/>
    <x v="157"/>
    <x v="157"/>
    <n v="459"/>
    <n v="39.335500000000003"/>
    <n v="1.0017"/>
    <n v="0"/>
  </r>
  <r>
    <x v="158"/>
    <s v="PSE"/>
    <x v="158"/>
    <x v="0"/>
    <n v="122"/>
    <x v="158"/>
    <x v="158"/>
    <x v="158"/>
    <x v="158"/>
    <x v="158"/>
    <x v="158"/>
    <x v="158"/>
    <x v="158"/>
    <n v="6220"/>
    <n v="844.06299999999999"/>
    <n v="1.0226999999999999"/>
    <n v="7.0000000000000007E-2"/>
  </r>
  <r>
    <x v="159"/>
    <s v="PAN"/>
    <x v="159"/>
    <x v="4"/>
    <n v="128"/>
    <x v="159"/>
    <x v="159"/>
    <x v="159"/>
    <x v="159"/>
    <x v="159"/>
    <x v="159"/>
    <x v="159"/>
    <x v="159"/>
    <n v="75417"/>
    <n v="58.456099999999999"/>
    <n v="1.0132000000000001"/>
    <n v="0.06"/>
  </r>
  <r>
    <x v="160"/>
    <s v="PNG"/>
    <x v="160"/>
    <x v="3"/>
    <n v="93"/>
    <x v="160"/>
    <x v="160"/>
    <x v="160"/>
    <x v="160"/>
    <x v="160"/>
    <x v="160"/>
    <x v="160"/>
    <x v="160"/>
    <n v="462840"/>
    <n v="21.913900000000002"/>
    <n v="1.0194000000000001"/>
    <n v="0.13"/>
  </r>
  <r>
    <x v="161"/>
    <s v="PRY"/>
    <x v="161"/>
    <x v="5"/>
    <n v="109"/>
    <x v="161"/>
    <x v="161"/>
    <x v="161"/>
    <x v="161"/>
    <x v="161"/>
    <x v="161"/>
    <x v="161"/>
    <x v="161"/>
    <n v="406752"/>
    <n v="16.670500000000001"/>
    <n v="1.0115000000000001"/>
    <n v="0.09"/>
  </r>
  <r>
    <x v="162"/>
    <s v="PER"/>
    <x v="162"/>
    <x v="5"/>
    <n v="44"/>
    <x v="162"/>
    <x v="162"/>
    <x v="162"/>
    <x v="162"/>
    <x v="162"/>
    <x v="162"/>
    <x v="162"/>
    <x v="162"/>
    <n v="1285216"/>
    <n v="26.493300000000001"/>
    <n v="1.0099"/>
    <n v="0.43"/>
  </r>
  <r>
    <x v="163"/>
    <s v="PHL"/>
    <x v="163"/>
    <x v="0"/>
    <n v="13"/>
    <x v="163"/>
    <x v="163"/>
    <x v="163"/>
    <x v="163"/>
    <x v="163"/>
    <x v="163"/>
    <x v="163"/>
    <x v="163"/>
    <n v="342353"/>
    <n v="337.54340000000002"/>
    <n v="1.0146999999999999"/>
    <n v="1.45"/>
  </r>
  <r>
    <x v="164"/>
    <s v="POL"/>
    <x v="164"/>
    <x v="1"/>
    <n v="37"/>
    <x v="164"/>
    <x v="164"/>
    <x v="164"/>
    <x v="164"/>
    <x v="164"/>
    <x v="164"/>
    <x v="164"/>
    <x v="164"/>
    <n v="312679"/>
    <n v="127.46980000000001"/>
    <n v="1.0404"/>
    <n v="0.5"/>
  </r>
  <r>
    <x v="165"/>
    <s v="PRT"/>
    <x v="165"/>
    <x v="1"/>
    <n v="92"/>
    <x v="165"/>
    <x v="165"/>
    <x v="165"/>
    <x v="165"/>
    <x v="165"/>
    <x v="165"/>
    <x v="165"/>
    <x v="165"/>
    <n v="92090"/>
    <n v="111.5307"/>
    <n v="0.99809999999999999"/>
    <n v="0.13"/>
  </r>
  <r>
    <x v="166"/>
    <s v="PRI"/>
    <x v="166"/>
    <x v="4"/>
    <n v="136"/>
    <x v="166"/>
    <x v="166"/>
    <x v="166"/>
    <x v="166"/>
    <x v="166"/>
    <x v="166"/>
    <x v="166"/>
    <x v="166"/>
    <n v="8870"/>
    <n v="366.67500000000001"/>
    <n v="0.99890000000000001"/>
    <n v="0.04"/>
  </r>
  <r>
    <x v="167"/>
    <s v="QAT"/>
    <x v="167"/>
    <x v="0"/>
    <n v="143"/>
    <x v="167"/>
    <x v="167"/>
    <x v="167"/>
    <x v="167"/>
    <x v="167"/>
    <x v="167"/>
    <x v="167"/>
    <x v="167"/>
    <n v="11586"/>
    <n v="232.6189"/>
    <n v="1.0025999999999999"/>
    <n v="0.03"/>
  </r>
  <r>
    <x v="168"/>
    <s v="COG"/>
    <x v="168"/>
    <x v="2"/>
    <n v="114"/>
    <x v="168"/>
    <x v="168"/>
    <x v="168"/>
    <x v="168"/>
    <x v="168"/>
    <x v="168"/>
    <x v="168"/>
    <x v="168"/>
    <n v="342000"/>
    <n v="17.4574"/>
    <n v="1.0230999999999999"/>
    <n v="7.0000000000000007E-2"/>
  </r>
  <r>
    <x v="169"/>
    <s v="REU"/>
    <x v="169"/>
    <x v="2"/>
    <n v="161"/>
    <x v="169"/>
    <x v="169"/>
    <x v="169"/>
    <x v="169"/>
    <x v="169"/>
    <x v="169"/>
    <x v="169"/>
    <x v="169"/>
    <n v="2511"/>
    <n v="387.91399999999999"/>
    <n v="1.0082"/>
    <n v="0.01"/>
  </r>
  <r>
    <x v="170"/>
    <s v="ROU"/>
    <x v="170"/>
    <x v="1"/>
    <n v="64"/>
    <x v="170"/>
    <x v="170"/>
    <x v="170"/>
    <x v="170"/>
    <x v="170"/>
    <x v="170"/>
    <x v="170"/>
    <x v="170"/>
    <n v="238391"/>
    <n v="82.466499999999996"/>
    <n v="1.0170999999999999"/>
    <n v="0.25"/>
  </r>
  <r>
    <x v="171"/>
    <s v="RUS"/>
    <x v="171"/>
    <x v="1"/>
    <n v="9"/>
    <x v="171"/>
    <x v="171"/>
    <x v="171"/>
    <x v="171"/>
    <x v="171"/>
    <x v="171"/>
    <x v="171"/>
    <x v="171"/>
    <n v="17098242"/>
    <n v="8.4635999999999996"/>
    <n v="0.99729999999999996"/>
    <n v="1.81"/>
  </r>
  <r>
    <x v="172"/>
    <s v="RWA"/>
    <x v="172"/>
    <x v="2"/>
    <n v="76"/>
    <x v="172"/>
    <x v="172"/>
    <x v="172"/>
    <x v="172"/>
    <x v="172"/>
    <x v="172"/>
    <x v="172"/>
    <x v="172"/>
    <n v="26338"/>
    <n v="523.07309999999995"/>
    <n v="1.0234000000000001"/>
    <n v="0.17"/>
  </r>
  <r>
    <x v="173"/>
    <s v="BLM"/>
    <x v="173"/>
    <x v="4"/>
    <n v="228"/>
    <x v="173"/>
    <x v="173"/>
    <x v="173"/>
    <x v="173"/>
    <x v="173"/>
    <x v="173"/>
    <x v="173"/>
    <x v="173"/>
    <n v="21"/>
    <n v="522.23810000000003"/>
    <n v="1.0098"/>
    <n v="0"/>
  </r>
  <r>
    <x v="174"/>
    <s v="KNA"/>
    <x v="174"/>
    <x v="4"/>
    <n v="211"/>
    <x v="174"/>
    <x v="174"/>
    <x v="174"/>
    <x v="174"/>
    <x v="174"/>
    <x v="174"/>
    <x v="174"/>
    <x v="174"/>
    <n v="261"/>
    <n v="182.59389999999999"/>
    <n v="1.0011000000000001"/>
    <n v="0"/>
  </r>
  <r>
    <x v="175"/>
    <s v="LCA"/>
    <x v="175"/>
    <x v="4"/>
    <n v="190"/>
    <x v="175"/>
    <x v="175"/>
    <x v="175"/>
    <x v="175"/>
    <x v="175"/>
    <x v="175"/>
    <x v="175"/>
    <x v="175"/>
    <n v="616"/>
    <n v="291.97559999999999"/>
    <n v="1.0011000000000001"/>
    <n v="0"/>
  </r>
  <r>
    <x v="176"/>
    <s v="MAF"/>
    <x v="176"/>
    <x v="4"/>
    <n v="220"/>
    <x v="176"/>
    <x v="176"/>
    <x v="176"/>
    <x v="176"/>
    <x v="176"/>
    <x v="176"/>
    <x v="176"/>
    <x v="176"/>
    <n v="53"/>
    <n v="599.83019999999999"/>
    <n v="0.99509999999999998"/>
    <n v="0"/>
  </r>
  <r>
    <x v="177"/>
    <s v="SPM"/>
    <x v="177"/>
    <x v="4"/>
    <n v="229"/>
    <x v="177"/>
    <x v="177"/>
    <x v="177"/>
    <x v="177"/>
    <x v="177"/>
    <x v="177"/>
    <x v="177"/>
    <x v="177"/>
    <n v="242"/>
    <n v="24.223099999999999"/>
    <n v="0.99639999999999995"/>
    <n v="0"/>
  </r>
  <r>
    <x v="178"/>
    <s v="VCT"/>
    <x v="178"/>
    <x v="4"/>
    <n v="199"/>
    <x v="178"/>
    <x v="178"/>
    <x v="178"/>
    <x v="178"/>
    <x v="178"/>
    <x v="178"/>
    <x v="178"/>
    <x v="178"/>
    <n v="389"/>
    <n v="267.21850000000001"/>
    <n v="0.99629999999999996"/>
    <n v="0"/>
  </r>
  <r>
    <x v="179"/>
    <s v="WSM"/>
    <x v="179"/>
    <x v="3"/>
    <n v="188"/>
    <x v="179"/>
    <x v="179"/>
    <x v="179"/>
    <x v="179"/>
    <x v="179"/>
    <x v="179"/>
    <x v="179"/>
    <x v="179"/>
    <n v="2842"/>
    <n v="78.248400000000004"/>
    <n v="1.0165"/>
    <n v="0"/>
  </r>
  <r>
    <x v="180"/>
    <s v="SMR"/>
    <x v="180"/>
    <x v="1"/>
    <n v="218"/>
    <x v="180"/>
    <x v="180"/>
    <x v="180"/>
    <x v="180"/>
    <x v="180"/>
    <x v="180"/>
    <x v="180"/>
    <x v="180"/>
    <n v="61"/>
    <n v="551.80330000000004"/>
    <n v="0.99750000000000005"/>
    <n v="0"/>
  </r>
  <r>
    <x v="181"/>
    <s v="STP"/>
    <x v="181"/>
    <x v="2"/>
    <n v="187"/>
    <x v="181"/>
    <x v="181"/>
    <x v="181"/>
    <x v="181"/>
    <x v="181"/>
    <x v="181"/>
    <x v="181"/>
    <x v="181"/>
    <n v="964"/>
    <n v="235.87139999999999"/>
    <n v="1.0192000000000001"/>
    <n v="0"/>
  </r>
  <r>
    <x v="182"/>
    <s v="SAU"/>
    <x v="182"/>
    <x v="0"/>
    <n v="41"/>
    <x v="182"/>
    <x v="182"/>
    <x v="182"/>
    <x v="182"/>
    <x v="182"/>
    <x v="182"/>
    <x v="182"/>
    <x v="182"/>
    <n v="2149690"/>
    <n v="16.936800000000002"/>
    <n v="1.0127999999999999"/>
    <n v="0.46"/>
  </r>
  <r>
    <x v="183"/>
    <s v="SEN"/>
    <x v="183"/>
    <x v="2"/>
    <n v="72"/>
    <x v="183"/>
    <x v="183"/>
    <x v="183"/>
    <x v="183"/>
    <x v="183"/>
    <x v="183"/>
    <x v="183"/>
    <x v="183"/>
    <n v="196722"/>
    <n v="88.025000000000006"/>
    <n v="1.0261"/>
    <n v="0.22"/>
  </r>
  <r>
    <x v="184"/>
    <s v="SRB"/>
    <x v="184"/>
    <x v="1"/>
    <n v="105"/>
    <x v="184"/>
    <x v="184"/>
    <x v="184"/>
    <x v="184"/>
    <x v="184"/>
    <x v="184"/>
    <x v="184"/>
    <x v="184"/>
    <n v="88361"/>
    <n v="81.725700000000003"/>
    <n v="0.98970000000000002"/>
    <n v="0.09"/>
  </r>
  <r>
    <x v="185"/>
    <s v="SYC"/>
    <x v="185"/>
    <x v="2"/>
    <n v="196"/>
    <x v="185"/>
    <x v="185"/>
    <x v="185"/>
    <x v="185"/>
    <x v="185"/>
    <x v="185"/>
    <x v="185"/>
    <x v="185"/>
    <n v="452"/>
    <n v="236.98670000000001"/>
    <n v="1.0061"/>
    <n v="0"/>
  </r>
  <r>
    <x v="186"/>
    <s v="SLE"/>
    <x v="186"/>
    <x v="2"/>
    <n v="102"/>
    <x v="186"/>
    <x v="186"/>
    <x v="186"/>
    <x v="186"/>
    <x v="186"/>
    <x v="186"/>
    <x v="186"/>
    <x v="186"/>
    <n v="71740"/>
    <n v="119.95699999999999"/>
    <n v="1.022"/>
    <n v="0.11"/>
  </r>
  <r>
    <x v="187"/>
    <s v="SGP"/>
    <x v="187"/>
    <x v="0"/>
    <n v="113"/>
    <x v="187"/>
    <x v="187"/>
    <x v="187"/>
    <x v="187"/>
    <x v="187"/>
    <x v="187"/>
    <x v="187"/>
    <x v="187"/>
    <n v="710"/>
    <n v="8416.4634000000005"/>
    <n v="1.0058"/>
    <n v="7.0000000000000007E-2"/>
  </r>
  <r>
    <x v="188"/>
    <s v="SXM"/>
    <x v="188"/>
    <x v="4"/>
    <n v="214"/>
    <x v="188"/>
    <x v="188"/>
    <x v="188"/>
    <x v="188"/>
    <x v="188"/>
    <x v="188"/>
    <x v="188"/>
    <x v="188"/>
    <n v="34"/>
    <n v="1299.2646999999999"/>
    <n v="1.0029999999999999"/>
    <n v="0"/>
  </r>
  <r>
    <x v="189"/>
    <s v="SVK"/>
    <x v="189"/>
    <x v="1"/>
    <n v="116"/>
    <x v="189"/>
    <x v="189"/>
    <x v="189"/>
    <x v="189"/>
    <x v="189"/>
    <x v="189"/>
    <x v="189"/>
    <x v="189"/>
    <n v="49037"/>
    <n v="115.0856"/>
    <n v="1.0359"/>
    <n v="7.0000000000000007E-2"/>
  </r>
  <r>
    <x v="190"/>
    <s v="SVN"/>
    <x v="190"/>
    <x v="1"/>
    <n v="148"/>
    <x v="190"/>
    <x v="190"/>
    <x v="190"/>
    <x v="190"/>
    <x v="190"/>
    <x v="190"/>
    <x v="190"/>
    <x v="190"/>
    <n v="20273"/>
    <n v="104.56489999999999"/>
    <n v="1.0002"/>
    <n v="0.03"/>
  </r>
  <r>
    <x v="191"/>
    <s v="SLB"/>
    <x v="191"/>
    <x v="3"/>
    <n v="166"/>
    <x v="191"/>
    <x v="191"/>
    <x v="191"/>
    <x v="191"/>
    <x v="191"/>
    <x v="191"/>
    <x v="191"/>
    <x v="191"/>
    <n v="28896"/>
    <n v="25.064800000000002"/>
    <n v="1.0232000000000001"/>
    <n v="0.01"/>
  </r>
  <r>
    <x v="192"/>
    <s v="SOM"/>
    <x v="192"/>
    <x v="2"/>
    <n v="70"/>
    <x v="192"/>
    <x v="192"/>
    <x v="192"/>
    <x v="192"/>
    <x v="192"/>
    <x v="192"/>
    <x v="192"/>
    <x v="192"/>
    <n v="637657"/>
    <n v="27.597100000000001"/>
    <n v="1.0311999999999999"/>
    <n v="0.22"/>
  </r>
  <r>
    <x v="193"/>
    <s v="ZAF"/>
    <x v="193"/>
    <x v="2"/>
    <n v="24"/>
    <x v="193"/>
    <x v="193"/>
    <x v="193"/>
    <x v="193"/>
    <x v="193"/>
    <x v="193"/>
    <x v="193"/>
    <x v="193"/>
    <n v="1221037"/>
    <n v="49.051699999999997"/>
    <n v="1.0084"/>
    <n v="0.75"/>
  </r>
  <r>
    <x v="194"/>
    <s v="KOR"/>
    <x v="194"/>
    <x v="0"/>
    <n v="29"/>
    <x v="194"/>
    <x v="194"/>
    <x v="194"/>
    <x v="194"/>
    <x v="194"/>
    <x v="194"/>
    <x v="194"/>
    <x v="194"/>
    <n v="100210"/>
    <n v="517.07219999999995"/>
    <n v="0.99970000000000003"/>
    <n v="0.65"/>
  </r>
  <r>
    <x v="195"/>
    <s v="SSD"/>
    <x v="195"/>
    <x v="2"/>
    <n v="86"/>
    <x v="195"/>
    <x v="195"/>
    <x v="195"/>
    <x v="195"/>
    <x v="195"/>
    <x v="195"/>
    <x v="195"/>
    <x v="195"/>
    <n v="619745"/>
    <n v="17.609100000000002"/>
    <n v="1.0153000000000001"/>
    <n v="0.14000000000000001"/>
  </r>
  <r>
    <x v="196"/>
    <s v="ESP"/>
    <x v="196"/>
    <x v="1"/>
    <n v="30"/>
    <x v="196"/>
    <x v="196"/>
    <x v="196"/>
    <x v="196"/>
    <x v="196"/>
    <x v="196"/>
    <x v="196"/>
    <x v="196"/>
    <n v="505992"/>
    <n v="93.990899999999996"/>
    <n v="1.0015000000000001"/>
    <n v="0.6"/>
  </r>
  <r>
    <x v="197"/>
    <s v="LKA"/>
    <x v="197"/>
    <x v="0"/>
    <n v="61"/>
    <x v="197"/>
    <x v="197"/>
    <x v="197"/>
    <x v="197"/>
    <x v="197"/>
    <x v="197"/>
    <x v="197"/>
    <x v="197"/>
    <n v="65610"/>
    <n v="332.75630000000001"/>
    <n v="1.0026999999999999"/>
    <n v="0.27"/>
  </r>
  <r>
    <x v="198"/>
    <s v="SDN"/>
    <x v="198"/>
    <x v="2"/>
    <n v="32"/>
    <x v="198"/>
    <x v="198"/>
    <x v="198"/>
    <x v="198"/>
    <x v="198"/>
    <x v="198"/>
    <x v="198"/>
    <x v="198"/>
    <n v="1886068"/>
    <n v="24.852900000000002"/>
    <n v="1.0266999999999999"/>
    <n v="0.59"/>
  </r>
  <r>
    <x v="199"/>
    <s v="SUR"/>
    <x v="199"/>
    <x v="5"/>
    <n v="170"/>
    <x v="199"/>
    <x v="199"/>
    <x v="199"/>
    <x v="199"/>
    <x v="199"/>
    <x v="199"/>
    <x v="199"/>
    <x v="199"/>
    <n v="163820"/>
    <n v="3.7726999999999999"/>
    <n v="1.0082"/>
    <n v="0.01"/>
  </r>
  <r>
    <x v="200"/>
    <s v="SWE"/>
    <x v="200"/>
    <x v="1"/>
    <n v="87"/>
    <x v="200"/>
    <x v="200"/>
    <x v="200"/>
    <x v="200"/>
    <x v="200"/>
    <x v="200"/>
    <x v="200"/>
    <x v="200"/>
    <n v="450295"/>
    <n v="23.427600000000002"/>
    <n v="1.0079"/>
    <n v="0.13"/>
  </r>
  <r>
    <x v="201"/>
    <s v="CHE"/>
    <x v="201"/>
    <x v="1"/>
    <n v="101"/>
    <x v="201"/>
    <x v="201"/>
    <x v="201"/>
    <x v="201"/>
    <x v="201"/>
    <x v="201"/>
    <x v="201"/>
    <x v="201"/>
    <n v="41284"/>
    <n v="211.7157"/>
    <n v="1.0056"/>
    <n v="0.11"/>
  </r>
  <r>
    <x v="202"/>
    <s v="SYR"/>
    <x v="202"/>
    <x v="0"/>
    <n v="60"/>
    <x v="202"/>
    <x v="202"/>
    <x v="202"/>
    <x v="202"/>
    <x v="202"/>
    <x v="202"/>
    <x v="202"/>
    <x v="202"/>
    <n v="185180"/>
    <n v="119.47969999999999"/>
    <n v="1.0376000000000001"/>
    <n v="0.28000000000000003"/>
  </r>
  <r>
    <x v="203"/>
    <s v="TWN"/>
    <x v="203"/>
    <x v="0"/>
    <n v="57"/>
    <x v="203"/>
    <x v="203"/>
    <x v="203"/>
    <x v="203"/>
    <x v="203"/>
    <x v="203"/>
    <x v="203"/>
    <x v="203"/>
    <n v="36193"/>
    <n v="660.1662"/>
    <n v="1.0014000000000001"/>
    <n v="0.3"/>
  </r>
  <r>
    <x v="204"/>
    <s v="TJK"/>
    <x v="204"/>
    <x v="0"/>
    <n v="95"/>
    <x v="204"/>
    <x v="204"/>
    <x v="204"/>
    <x v="204"/>
    <x v="204"/>
    <x v="204"/>
    <x v="204"/>
    <x v="204"/>
    <n v="143100"/>
    <n v="69.551299999999998"/>
    <n v="1.0207999999999999"/>
    <n v="0.12"/>
  </r>
  <r>
    <x v="205"/>
    <s v="TZA"/>
    <x v="205"/>
    <x v="2"/>
    <n v="22"/>
    <x v="205"/>
    <x v="205"/>
    <x v="205"/>
    <x v="205"/>
    <x v="205"/>
    <x v="205"/>
    <x v="205"/>
    <x v="205"/>
    <n v="945087"/>
    <n v="69.303399999999996"/>
    <n v="1.03"/>
    <n v="0.82"/>
  </r>
  <r>
    <x v="206"/>
    <s v="THA"/>
    <x v="206"/>
    <x v="0"/>
    <n v="20"/>
    <x v="206"/>
    <x v="206"/>
    <x v="206"/>
    <x v="206"/>
    <x v="206"/>
    <x v="206"/>
    <x v="206"/>
    <x v="206"/>
    <n v="513120"/>
    <n v="139.7276"/>
    <n v="1.0013000000000001"/>
    <n v="0.9"/>
  </r>
  <r>
    <x v="207"/>
    <s v="TLS"/>
    <x v="207"/>
    <x v="0"/>
    <n v="155"/>
    <x v="207"/>
    <x v="207"/>
    <x v="207"/>
    <x v="207"/>
    <x v="207"/>
    <x v="207"/>
    <x v="207"/>
    <x v="207"/>
    <n v="14874"/>
    <n v="90.177199999999999"/>
    <n v="1.0154000000000001"/>
    <n v="0.02"/>
  </r>
  <r>
    <x v="208"/>
    <s v="TGO"/>
    <x v="208"/>
    <x v="2"/>
    <n v="100"/>
    <x v="208"/>
    <x v="208"/>
    <x v="208"/>
    <x v="208"/>
    <x v="208"/>
    <x v="208"/>
    <x v="208"/>
    <x v="208"/>
    <n v="56785"/>
    <n v="155.82810000000001"/>
    <n v="1.0236000000000001"/>
    <n v="0.11"/>
  </r>
  <r>
    <x v="209"/>
    <s v="TKL"/>
    <x v="209"/>
    <x v="3"/>
    <n v="233"/>
    <x v="209"/>
    <x v="209"/>
    <x v="209"/>
    <x v="209"/>
    <x v="209"/>
    <x v="209"/>
    <x v="209"/>
    <x v="209"/>
    <n v="12"/>
    <n v="155.91669999999999"/>
    <n v="1.0119"/>
    <n v="0"/>
  </r>
  <r>
    <x v="210"/>
    <s v="TON"/>
    <x v="210"/>
    <x v="3"/>
    <n v="197"/>
    <x v="210"/>
    <x v="210"/>
    <x v="210"/>
    <x v="210"/>
    <x v="210"/>
    <x v="210"/>
    <x v="210"/>
    <x v="210"/>
    <n v="747"/>
    <n v="143.04949999999999"/>
    <n v="1.0079"/>
    <n v="0"/>
  </r>
  <r>
    <x v="211"/>
    <s v="TTO"/>
    <x v="211"/>
    <x v="4"/>
    <n v="153"/>
    <x v="211"/>
    <x v="211"/>
    <x v="211"/>
    <x v="211"/>
    <x v="211"/>
    <x v="211"/>
    <x v="211"/>
    <x v="211"/>
    <n v="5130"/>
    <n v="298.44909999999999"/>
    <n v="1.0035000000000001"/>
    <n v="0.02"/>
  </r>
  <r>
    <x v="212"/>
    <s v="TUN"/>
    <x v="212"/>
    <x v="2"/>
    <n v="79"/>
    <x v="212"/>
    <x v="212"/>
    <x v="212"/>
    <x v="212"/>
    <x v="212"/>
    <x v="212"/>
    <x v="212"/>
    <x v="212"/>
    <n v="163610"/>
    <n v="75.521799999999999"/>
    <n v="1.0076000000000001"/>
    <n v="0.15"/>
  </r>
  <r>
    <x v="213"/>
    <s v="TUR"/>
    <x v="213"/>
    <x v="0"/>
    <n v="18"/>
    <x v="213"/>
    <x v="213"/>
    <x v="213"/>
    <x v="213"/>
    <x v="213"/>
    <x v="213"/>
    <x v="213"/>
    <x v="213"/>
    <n v="783562"/>
    <n v="108.9145"/>
    <n v="1.0066999999999999"/>
    <n v="1.07"/>
  </r>
  <r>
    <x v="214"/>
    <s v="TKM"/>
    <x v="214"/>
    <x v="0"/>
    <n v="111"/>
    <x v="214"/>
    <x v="214"/>
    <x v="214"/>
    <x v="214"/>
    <x v="214"/>
    <x v="214"/>
    <x v="214"/>
    <x v="214"/>
    <n v="488100"/>
    <n v="13.1751"/>
    <n v="1.014"/>
    <n v="0.08"/>
  </r>
  <r>
    <x v="215"/>
    <s v="TCA"/>
    <x v="215"/>
    <x v="4"/>
    <n v="212"/>
    <x v="215"/>
    <x v="215"/>
    <x v="215"/>
    <x v="215"/>
    <x v="215"/>
    <x v="215"/>
    <x v="215"/>
    <x v="215"/>
    <n v="948"/>
    <n v="48.209899999999998"/>
    <n v="1.0130999999999999"/>
    <n v="0"/>
  </r>
  <r>
    <x v="216"/>
    <s v="TUV"/>
    <x v="216"/>
    <x v="3"/>
    <n v="227"/>
    <x v="216"/>
    <x v="216"/>
    <x v="216"/>
    <x v="216"/>
    <x v="216"/>
    <x v="216"/>
    <x v="216"/>
    <x v="216"/>
    <n v="26"/>
    <n v="435.07690000000002"/>
    <n v="1.0096000000000001"/>
    <n v="0"/>
  </r>
  <r>
    <x v="217"/>
    <s v="UGA"/>
    <x v="217"/>
    <x v="2"/>
    <n v="31"/>
    <x v="217"/>
    <x v="217"/>
    <x v="217"/>
    <x v="217"/>
    <x v="217"/>
    <x v="217"/>
    <x v="217"/>
    <x v="217"/>
    <n v="241550"/>
    <n v="195.61"/>
    <n v="1.0304"/>
    <n v="0.59"/>
  </r>
  <r>
    <x v="218"/>
    <s v="UKR"/>
    <x v="218"/>
    <x v="1"/>
    <n v="38"/>
    <x v="218"/>
    <x v="218"/>
    <x v="218"/>
    <x v="218"/>
    <x v="218"/>
    <x v="218"/>
    <x v="218"/>
    <x v="218"/>
    <n v="603500"/>
    <n v="65.785799999999995"/>
    <n v="0.91200000000000003"/>
    <n v="0.5"/>
  </r>
  <r>
    <x v="219"/>
    <s v="ARE"/>
    <x v="219"/>
    <x v="0"/>
    <n v="97"/>
    <x v="219"/>
    <x v="219"/>
    <x v="219"/>
    <x v="219"/>
    <x v="219"/>
    <x v="219"/>
    <x v="219"/>
    <x v="219"/>
    <n v="83600"/>
    <n v="112.93219999999999"/>
    <n v="1.0081"/>
    <n v="0.12"/>
  </r>
  <r>
    <x v="220"/>
    <s v="GBR"/>
    <x v="220"/>
    <x v="1"/>
    <n v="21"/>
    <x v="220"/>
    <x v="220"/>
    <x v="220"/>
    <x v="220"/>
    <x v="220"/>
    <x v="220"/>
    <x v="220"/>
    <x v="220"/>
    <n v="242900"/>
    <n v="277.9289"/>
    <n v="1.0034000000000001"/>
    <n v="0.85"/>
  </r>
  <r>
    <x v="221"/>
    <s v="USA"/>
    <x v="221"/>
    <x v="4"/>
    <n v="3"/>
    <x v="221"/>
    <x v="221"/>
    <x v="221"/>
    <x v="221"/>
    <x v="221"/>
    <x v="221"/>
    <x v="221"/>
    <x v="221"/>
    <n v="9372610"/>
    <n v="36.093499999999999"/>
    <n v="1.0038"/>
    <n v="4.24"/>
  </r>
  <r>
    <x v="222"/>
    <s v="VIR"/>
    <x v="222"/>
    <x v="4"/>
    <n v="200"/>
    <x v="222"/>
    <x v="222"/>
    <x v="222"/>
    <x v="222"/>
    <x v="222"/>
    <x v="222"/>
    <x v="222"/>
    <x v="222"/>
    <n v="347"/>
    <n v="286.64269999999999"/>
    <n v="0.99370000000000003"/>
    <n v="0"/>
  </r>
  <r>
    <x v="223"/>
    <s v="URY"/>
    <x v="223"/>
    <x v="5"/>
    <n v="133"/>
    <x v="223"/>
    <x v="223"/>
    <x v="223"/>
    <x v="223"/>
    <x v="223"/>
    <x v="223"/>
    <x v="223"/>
    <x v="223"/>
    <n v="181034"/>
    <n v="18.9069"/>
    <n v="0.999"/>
    <n v="0.04"/>
  </r>
  <r>
    <x v="224"/>
    <s v="UZB"/>
    <x v="224"/>
    <x v="0"/>
    <n v="43"/>
    <x v="224"/>
    <x v="224"/>
    <x v="224"/>
    <x v="224"/>
    <x v="224"/>
    <x v="224"/>
    <x v="224"/>
    <x v="224"/>
    <n v="447400"/>
    <n v="77.397499999999994"/>
    <n v="1.016"/>
    <n v="0.43"/>
  </r>
  <r>
    <x v="225"/>
    <s v="VUT"/>
    <x v="225"/>
    <x v="3"/>
    <n v="181"/>
    <x v="225"/>
    <x v="225"/>
    <x v="225"/>
    <x v="225"/>
    <x v="225"/>
    <x v="225"/>
    <x v="225"/>
    <x v="225"/>
    <n v="12189"/>
    <n v="26.806100000000001"/>
    <n v="1.0238"/>
    <n v="0"/>
  </r>
  <r>
    <x v="226"/>
    <s v="VAT"/>
    <x v="226"/>
    <x v="1"/>
    <n v="234"/>
    <x v="226"/>
    <x v="226"/>
    <x v="226"/>
    <x v="226"/>
    <x v="226"/>
    <x v="226"/>
    <x v="226"/>
    <x v="226"/>
    <n v="1"/>
    <n v="510"/>
    <n v="0.998"/>
    <n v="0"/>
  </r>
  <r>
    <x v="227"/>
    <s v="VEN"/>
    <x v="227"/>
    <x v="5"/>
    <n v="51"/>
    <x v="227"/>
    <x v="227"/>
    <x v="227"/>
    <x v="227"/>
    <x v="227"/>
    <x v="227"/>
    <x v="227"/>
    <x v="227"/>
    <n v="916445"/>
    <n v="30.882000000000001"/>
    <n v="1.0036"/>
    <n v="0.35"/>
  </r>
  <r>
    <x v="228"/>
    <s v="VNM"/>
    <x v="228"/>
    <x v="0"/>
    <n v="16"/>
    <x v="228"/>
    <x v="228"/>
    <x v="228"/>
    <x v="228"/>
    <x v="228"/>
    <x v="228"/>
    <x v="228"/>
    <x v="228"/>
    <n v="331212"/>
    <n v="296.44720000000001"/>
    <n v="1.0074000000000001"/>
    <n v="1.23"/>
  </r>
  <r>
    <x v="229"/>
    <s v="WLF"/>
    <x v="229"/>
    <x v="3"/>
    <n v="226"/>
    <x v="229"/>
    <x v="229"/>
    <x v="229"/>
    <x v="229"/>
    <x v="229"/>
    <x v="229"/>
    <x v="229"/>
    <x v="229"/>
    <n v="142"/>
    <n v="81.492999999999995"/>
    <n v="0.99529999999999996"/>
    <n v="0"/>
  </r>
  <r>
    <x v="230"/>
    <s v="ESH"/>
    <x v="230"/>
    <x v="2"/>
    <n v="172"/>
    <x v="230"/>
    <x v="230"/>
    <x v="230"/>
    <x v="230"/>
    <x v="230"/>
    <x v="230"/>
    <x v="230"/>
    <x v="230"/>
    <n v="266000"/>
    <n v="2.1654"/>
    <n v="1.0184"/>
    <n v="0.01"/>
  </r>
  <r>
    <x v="231"/>
    <s v="YEM"/>
    <x v="231"/>
    <x v="0"/>
    <n v="46"/>
    <x v="231"/>
    <x v="231"/>
    <x v="231"/>
    <x v="231"/>
    <x v="231"/>
    <x v="231"/>
    <x v="231"/>
    <x v="231"/>
    <n v="527968"/>
    <n v="63.8232"/>
    <n v="1.0217000000000001"/>
    <n v="0.42"/>
  </r>
  <r>
    <x v="232"/>
    <s v="ZMB"/>
    <x v="232"/>
    <x v="2"/>
    <n v="63"/>
    <x v="232"/>
    <x v="232"/>
    <x v="232"/>
    <x v="232"/>
    <x v="232"/>
    <x v="232"/>
    <x v="232"/>
    <x v="232"/>
    <n v="752612"/>
    <n v="26.5976"/>
    <n v="1.028"/>
    <n v="0.25"/>
  </r>
  <r>
    <x v="233"/>
    <s v="ZWE"/>
    <x v="233"/>
    <x v="2"/>
    <n v="74"/>
    <x v="233"/>
    <x v="233"/>
    <x v="233"/>
    <x v="233"/>
    <x v="233"/>
    <x v="233"/>
    <x v="233"/>
    <x v="233"/>
    <n v="390757"/>
    <n v="41.766500000000001"/>
    <n v="1.0204"/>
    <n v="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3E9A2-CC71-4B9F-ADC8-59B577CADD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I10" firstHeaderRow="0" firstDataRow="1" firstDataCol="1"/>
  <pivotFields count="17">
    <pivotField showAll="0">
      <items count="2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t="default"/>
      </items>
    </pivotField>
    <pivotField showAll="0"/>
    <pivotField showAll="0"/>
    <pivotField axis="axisRow" showAll="0">
      <items count="7">
        <item sd="0" x="2"/>
        <item sd="0" x="0"/>
        <item sd="0" x="1"/>
        <item sd="0" x="4"/>
        <item sd="0" x="3"/>
        <item sd="0" x="5"/>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s>
  <rowFields count="1">
    <field x="3"/>
  </rowFields>
  <rowItems count="7">
    <i>
      <x/>
    </i>
    <i>
      <x v="1"/>
    </i>
    <i>
      <x v="2"/>
    </i>
    <i>
      <x v="3"/>
    </i>
    <i>
      <x v="4"/>
    </i>
    <i>
      <x v="5"/>
    </i>
    <i t="grand">
      <x/>
    </i>
  </rowItems>
  <colFields count="1">
    <field x="-2"/>
  </colFields>
  <colItems count="8">
    <i>
      <x/>
    </i>
    <i i="1">
      <x v="1"/>
    </i>
    <i i="2">
      <x v="2"/>
    </i>
    <i i="3">
      <x v="3"/>
    </i>
    <i i="4">
      <x v="4"/>
    </i>
    <i i="5">
      <x v="5"/>
    </i>
    <i i="6">
      <x v="6"/>
    </i>
    <i i="7">
      <x v="7"/>
    </i>
  </colItems>
  <dataFields count="8">
    <dataField name="Sum of 2022 Population" fld="5" baseField="0" baseItem="0"/>
    <dataField name="Sum of 2020 Population" fld="6" baseField="0" baseItem="0"/>
    <dataField name="Sum of 2015 Population" fld="7" baseField="0" baseItem="0"/>
    <dataField name="Sum of 2010 Population" fld="8" baseField="0" baseItem="0"/>
    <dataField name="Sum of 2000 Population" fld="9" baseField="0" baseItem="0"/>
    <dataField name="Sum of 1990 Population" fld="10" baseField="0" baseItem="0"/>
    <dataField name="Sum of 1980 Population" fld="11" baseField="0" baseItem="0"/>
    <dataField name="Sum of 1970 Population"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810D4A-053C-442B-BC1B-8941BFA3C61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5" firstHeaderRow="1" firstDataRow="1" firstDataCol="1"/>
  <pivotFields count="17">
    <pivotField axis="axisRow" showAll="0" measureFilter="1">
      <items count="2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t="default"/>
      </items>
    </pivotField>
    <pivotField showAll="0"/>
    <pivotField showAll="0"/>
    <pivotField axis="axisRow" showAll="0">
      <items count="7">
        <item x="2"/>
        <item h="1" x="0"/>
        <item h="1" x="1"/>
        <item h="1" x="4"/>
        <item h="1" x="3"/>
        <item h="1"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2">
    <field x="3"/>
    <field x="0"/>
  </rowFields>
  <rowItems count="12">
    <i>
      <x/>
    </i>
    <i r="1">
      <x v="2"/>
    </i>
    <i r="1">
      <x v="5"/>
    </i>
    <i r="1">
      <x v="39"/>
    </i>
    <i r="1">
      <x v="55"/>
    </i>
    <i r="1">
      <x v="63"/>
    </i>
    <i r="1">
      <x v="115"/>
    </i>
    <i r="1">
      <x v="124"/>
    </i>
    <i r="1">
      <x v="148"/>
    </i>
    <i r="1">
      <x v="193"/>
    </i>
    <i r="1">
      <x v="198"/>
    </i>
    <i t="grand">
      <x/>
    </i>
  </rowItems>
  <colItems count="1">
    <i/>
  </colItems>
  <dataFields count="1">
    <dataField name="Sum of Area (km²)" fld="13"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F3FB12-D64B-42F7-84FB-0F5935D30F26}" autoFormatId="16" applyNumberFormats="0" applyBorderFormats="0" applyFontFormats="0" applyPatternFormats="0" applyAlignmentFormats="0" applyWidthHeightFormats="0">
  <queryTableRefresh nextId="18">
    <queryTableFields count="17">
      <queryTableField id="1" name="Country" tableColumnId="1"/>
      <queryTableField id="2" name="Code" tableColumnId="2"/>
      <queryTableField id="3" name="Capital" tableColumnId="3"/>
      <queryTableField id="4" name="Continent" tableColumnId="4"/>
      <queryTableField id="5" name="Rank" tableColumnId="5"/>
      <queryTableField id="6" name="2022 Population" tableColumnId="6"/>
      <queryTableField id="7" name="2020 Population" tableColumnId="7"/>
      <queryTableField id="8" name="2015 Population" tableColumnId="8"/>
      <queryTableField id="9" name="2010 Population" tableColumnId="9"/>
      <queryTableField id="10" name="2000 Population" tableColumnId="10"/>
      <queryTableField id="11" name="1990 Population" tableColumnId="11"/>
      <queryTableField id="12" name="1980 Population" tableColumnId="12"/>
      <queryTableField id="13" name="1970 Population" tableColumnId="13"/>
      <queryTableField id="14" name="Area (km²)" tableColumnId="14"/>
      <queryTableField id="15" name="Density (per km²)" tableColumnId="15"/>
      <queryTableField id="16" name="Growth Rate" tableColumnId="16"/>
      <queryTableField id="17" name="World Population Percentage"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 xr10:uid="{147D77FA-26D9-48D9-BA98-F03E24DF7A94}" sourceName="Continent">
  <pivotTables>
    <pivotTable tabId="7" name="PivotTable1"/>
  </pivotTables>
  <data>
    <tabular pivotCacheId="568309286">
      <items count="6">
        <i x="2" s="1"/>
        <i x="0"/>
        <i x="1"/>
        <i x="4"/>
        <i x="3"/>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 xr10:uid="{5DD3C3EA-2258-432D-A657-1A3CE131080D}" cache="Slicer_Continent" caption="Continent" columnCount="2" rowHeight="27432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DE7D14-7A5F-43C5-AB04-FDF317994CBB}" name="world_population" displayName="world_population" ref="A1:Q235" tableType="queryTable" totalsRowShown="0">
  <autoFilter ref="A1:Q235" xr:uid="{98DE7D14-7A5F-43C5-AB04-FDF317994CBB}"/>
  <tableColumns count="17">
    <tableColumn id="1" xr3:uid="{B1A332A9-24F4-4306-98DE-DEC3B443351C}" uniqueName="1" name="Country" queryTableFieldId="1" dataDxfId="3"/>
    <tableColumn id="2" xr3:uid="{F8847B51-3E9B-43F2-8815-16811ADD7EB2}" uniqueName="2" name="Code" queryTableFieldId="2" dataDxfId="2"/>
    <tableColumn id="3" xr3:uid="{68666C60-809E-4616-9B54-F2E57ED3C9AE}" uniqueName="3" name="Capital" queryTableFieldId="3" dataDxfId="1"/>
    <tableColumn id="4" xr3:uid="{131D2BEB-AAD7-4EF7-AF7D-BACBCC26809E}" uniqueName="4" name="Continent" queryTableFieldId="4" dataDxfId="0"/>
    <tableColumn id="5" xr3:uid="{C92ADA48-51BE-4D76-B459-2EF2BBF0A5EC}" uniqueName="5" name="Rank" queryTableFieldId="5"/>
    <tableColumn id="6" xr3:uid="{CA68A811-7857-4BEE-A8D4-C770BF72D444}" uniqueName="6" name="2022 Population" queryTableFieldId="6"/>
    <tableColumn id="7" xr3:uid="{99B49ECE-01BF-4EB4-932A-8D2A6DF68BC3}" uniqueName="7" name="2020 Population" queryTableFieldId="7"/>
    <tableColumn id="8" xr3:uid="{240885A2-AE0B-4CAE-B351-FB45B32191AC}" uniqueName="8" name="2015 Population" queryTableFieldId="8"/>
    <tableColumn id="9" xr3:uid="{917FC225-BE5D-4E68-B0AE-37B94B5F8DD9}" uniqueName="9" name="2010 Population" queryTableFieldId="9"/>
    <tableColumn id="10" xr3:uid="{94EA0300-383C-4650-836C-71F745C79C3E}" uniqueName="10" name="2000 Population" queryTableFieldId="10"/>
    <tableColumn id="11" xr3:uid="{896A6168-8A4C-4A5D-8309-A85232E1D4DF}" uniqueName="11" name="1990 Population" queryTableFieldId="11"/>
    <tableColumn id="12" xr3:uid="{017C42DB-58C4-4F75-BD13-20CF20D80C6F}" uniqueName="12" name="1980 Population" queryTableFieldId="12"/>
    <tableColumn id="13" xr3:uid="{71F7E483-341B-4AA9-B3A0-3822CB35A66E}" uniqueName="13" name="1970 Population" queryTableFieldId="13"/>
    <tableColumn id="14" xr3:uid="{78CE7A55-8847-42A9-81B9-D1D01BEC56A4}" uniqueName="14" name="Area (km²)" queryTableFieldId="14"/>
    <tableColumn id="15" xr3:uid="{559802F7-B702-46E5-87B4-DF508A63028D}" uniqueName="15" name="Density (per km²)" queryTableFieldId="15"/>
    <tableColumn id="16" xr3:uid="{7D855D46-FF3A-4EDB-A5CD-D31CA5C261FD}" uniqueName="16" name="Growth Rate" queryTableFieldId="16"/>
    <tableColumn id="17" xr3:uid="{434BFEBD-A54D-4669-9BC0-FC3DA2691830}" uniqueName="17" name="World Population Percentage" queryTableFieldId="17"/>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E0537-EC2F-4FB9-BFEF-EBE16FB8B696}">
  <dimension ref="A1:Q235"/>
  <sheetViews>
    <sheetView topLeftCell="A2" workbookViewId="0">
      <selection activeCell="E226" sqref="E226"/>
    </sheetView>
  </sheetViews>
  <sheetFormatPr defaultRowHeight="15" x14ac:dyDescent="0.25"/>
  <cols>
    <col min="1" max="1" width="30.7109375" bestFit="1" customWidth="1"/>
    <col min="2" max="2" width="8.140625" bestFit="1" customWidth="1"/>
    <col min="3" max="3" width="19.85546875" bestFit="1" customWidth="1"/>
    <col min="4" max="4" width="13.85546875" bestFit="1" customWidth="1"/>
    <col min="5" max="5" width="7.7109375" bestFit="1" customWidth="1"/>
    <col min="6" max="13" width="17.5703125" bestFit="1" customWidth="1"/>
    <col min="14" max="14" width="12.5703125" bestFit="1" customWidth="1"/>
    <col min="15" max="15" width="19.140625" bestFit="1" customWidth="1"/>
    <col min="16" max="16" width="14.42578125" bestFit="1" customWidth="1"/>
    <col min="17" max="17" width="30"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v>36</v>
      </c>
      <c r="F2">
        <v>41128771</v>
      </c>
      <c r="G2">
        <v>38972230</v>
      </c>
      <c r="H2">
        <v>33753499</v>
      </c>
      <c r="I2">
        <v>28189672</v>
      </c>
      <c r="J2">
        <v>19542982</v>
      </c>
      <c r="K2">
        <v>10694796</v>
      </c>
      <c r="L2">
        <v>12486631</v>
      </c>
      <c r="M2">
        <v>10752971</v>
      </c>
      <c r="N2">
        <v>652230</v>
      </c>
      <c r="O2">
        <v>63.058700000000002</v>
      </c>
      <c r="P2">
        <v>1.0257000000000001</v>
      </c>
      <c r="Q2">
        <v>0.52</v>
      </c>
    </row>
    <row r="3" spans="1:17" x14ac:dyDescent="0.25">
      <c r="A3" t="s">
        <v>21</v>
      </c>
      <c r="B3" t="s">
        <v>22</v>
      </c>
      <c r="C3" t="s">
        <v>23</v>
      </c>
      <c r="D3" t="s">
        <v>24</v>
      </c>
      <c r="E3">
        <v>138</v>
      </c>
      <c r="F3">
        <v>2842321</v>
      </c>
      <c r="G3">
        <v>2866849</v>
      </c>
      <c r="H3">
        <v>2882481</v>
      </c>
      <c r="I3">
        <v>2913399</v>
      </c>
      <c r="J3">
        <v>3182021</v>
      </c>
      <c r="K3">
        <v>3295066</v>
      </c>
      <c r="L3">
        <v>2941651</v>
      </c>
      <c r="M3">
        <v>2324731</v>
      </c>
      <c r="N3">
        <v>28748</v>
      </c>
      <c r="O3">
        <v>98.870199999999997</v>
      </c>
      <c r="P3">
        <v>0.99570000000000003</v>
      </c>
      <c r="Q3">
        <v>0.04</v>
      </c>
    </row>
    <row r="4" spans="1:17" x14ac:dyDescent="0.25">
      <c r="A4" t="s">
        <v>25</v>
      </c>
      <c r="B4" t="s">
        <v>26</v>
      </c>
      <c r="C4" t="s">
        <v>27</v>
      </c>
      <c r="D4" t="s">
        <v>28</v>
      </c>
      <c r="E4">
        <v>34</v>
      </c>
      <c r="F4">
        <v>44903225</v>
      </c>
      <c r="G4">
        <v>43451666</v>
      </c>
      <c r="H4">
        <v>39543154</v>
      </c>
      <c r="I4">
        <v>35856344</v>
      </c>
      <c r="J4">
        <v>30774621</v>
      </c>
      <c r="K4">
        <v>25518074</v>
      </c>
      <c r="L4">
        <v>18739378</v>
      </c>
      <c r="M4">
        <v>13795915</v>
      </c>
      <c r="N4">
        <v>2381741</v>
      </c>
      <c r="O4">
        <v>18.853100000000001</v>
      </c>
      <c r="P4">
        <v>1.0164</v>
      </c>
      <c r="Q4">
        <v>0.56000000000000005</v>
      </c>
    </row>
    <row r="5" spans="1:17" x14ac:dyDescent="0.25">
      <c r="A5" t="s">
        <v>29</v>
      </c>
      <c r="B5" t="s">
        <v>30</v>
      </c>
      <c r="C5" t="s">
        <v>31</v>
      </c>
      <c r="D5" t="s">
        <v>32</v>
      </c>
      <c r="E5">
        <v>213</v>
      </c>
      <c r="F5">
        <v>44273</v>
      </c>
      <c r="G5">
        <v>46189</v>
      </c>
      <c r="H5">
        <v>51368</v>
      </c>
      <c r="I5">
        <v>54849</v>
      </c>
      <c r="J5">
        <v>58230</v>
      </c>
      <c r="K5">
        <v>47818</v>
      </c>
      <c r="L5">
        <v>32886</v>
      </c>
      <c r="M5">
        <v>27075</v>
      </c>
      <c r="N5">
        <v>199</v>
      </c>
      <c r="O5">
        <v>222.47739999999999</v>
      </c>
      <c r="P5">
        <v>0.98309999999999997</v>
      </c>
      <c r="Q5">
        <v>0</v>
      </c>
    </row>
    <row r="6" spans="1:17" x14ac:dyDescent="0.25">
      <c r="A6" t="s">
        <v>33</v>
      </c>
      <c r="B6" t="s">
        <v>34</v>
      </c>
      <c r="C6" t="s">
        <v>35</v>
      </c>
      <c r="D6" t="s">
        <v>24</v>
      </c>
      <c r="E6">
        <v>203</v>
      </c>
      <c r="F6">
        <v>79824</v>
      </c>
      <c r="G6">
        <v>77700</v>
      </c>
      <c r="H6">
        <v>71746</v>
      </c>
      <c r="I6">
        <v>71519</v>
      </c>
      <c r="J6">
        <v>66097</v>
      </c>
      <c r="K6">
        <v>53569</v>
      </c>
      <c r="L6">
        <v>35611</v>
      </c>
      <c r="M6">
        <v>19860</v>
      </c>
      <c r="N6">
        <v>468</v>
      </c>
      <c r="O6">
        <v>170.5641</v>
      </c>
      <c r="P6">
        <v>1.01</v>
      </c>
      <c r="Q6">
        <v>0</v>
      </c>
    </row>
    <row r="7" spans="1:17" x14ac:dyDescent="0.25">
      <c r="A7" t="s">
        <v>36</v>
      </c>
      <c r="B7" t="s">
        <v>37</v>
      </c>
      <c r="C7" t="s">
        <v>38</v>
      </c>
      <c r="D7" t="s">
        <v>28</v>
      </c>
      <c r="E7">
        <v>42</v>
      </c>
      <c r="F7">
        <v>35588987</v>
      </c>
      <c r="G7">
        <v>33428485</v>
      </c>
      <c r="H7">
        <v>28127721</v>
      </c>
      <c r="I7">
        <v>23364185</v>
      </c>
      <c r="J7">
        <v>16394062</v>
      </c>
      <c r="K7">
        <v>11828638</v>
      </c>
      <c r="L7">
        <v>8330047</v>
      </c>
      <c r="M7">
        <v>6029700</v>
      </c>
      <c r="N7">
        <v>1246700</v>
      </c>
      <c r="O7">
        <v>28.546600000000002</v>
      </c>
      <c r="P7">
        <v>1.0315000000000001</v>
      </c>
      <c r="Q7">
        <v>0.45</v>
      </c>
    </row>
    <row r="8" spans="1:17" x14ac:dyDescent="0.25">
      <c r="A8" t="s">
        <v>39</v>
      </c>
      <c r="B8" t="s">
        <v>40</v>
      </c>
      <c r="C8" t="s">
        <v>41</v>
      </c>
      <c r="D8" t="s">
        <v>42</v>
      </c>
      <c r="E8">
        <v>224</v>
      </c>
      <c r="F8">
        <v>15857</v>
      </c>
      <c r="G8">
        <v>15585</v>
      </c>
      <c r="H8">
        <v>14525</v>
      </c>
      <c r="I8">
        <v>13172</v>
      </c>
      <c r="J8">
        <v>11047</v>
      </c>
      <c r="K8">
        <v>8316</v>
      </c>
      <c r="L8">
        <v>6560</v>
      </c>
      <c r="M8">
        <v>6283</v>
      </c>
      <c r="N8">
        <v>91</v>
      </c>
      <c r="O8">
        <v>174.2527</v>
      </c>
      <c r="P8">
        <v>1.0065999999999999</v>
      </c>
      <c r="Q8">
        <v>0</v>
      </c>
    </row>
    <row r="9" spans="1:17" x14ac:dyDescent="0.25">
      <c r="A9" t="s">
        <v>43</v>
      </c>
      <c r="B9" t="s">
        <v>44</v>
      </c>
      <c r="C9" t="s">
        <v>45</v>
      </c>
      <c r="D9" t="s">
        <v>42</v>
      </c>
      <c r="E9">
        <v>201</v>
      </c>
      <c r="F9">
        <v>93763</v>
      </c>
      <c r="G9">
        <v>92664</v>
      </c>
      <c r="H9">
        <v>89941</v>
      </c>
      <c r="I9">
        <v>85695</v>
      </c>
      <c r="J9">
        <v>75055</v>
      </c>
      <c r="K9">
        <v>63328</v>
      </c>
      <c r="L9">
        <v>64888</v>
      </c>
      <c r="M9">
        <v>64516</v>
      </c>
      <c r="N9">
        <v>442</v>
      </c>
      <c r="O9">
        <v>212.1335</v>
      </c>
      <c r="P9">
        <v>1.0058</v>
      </c>
      <c r="Q9">
        <v>0</v>
      </c>
    </row>
    <row r="10" spans="1:17" x14ac:dyDescent="0.25">
      <c r="A10" t="s">
        <v>46</v>
      </c>
      <c r="B10" t="s">
        <v>47</v>
      </c>
      <c r="C10" t="s">
        <v>48</v>
      </c>
      <c r="D10" t="s">
        <v>49</v>
      </c>
      <c r="E10">
        <v>33</v>
      </c>
      <c r="F10">
        <v>45510318</v>
      </c>
      <c r="G10">
        <v>45036032</v>
      </c>
      <c r="H10">
        <v>43257065</v>
      </c>
      <c r="I10">
        <v>41100123</v>
      </c>
      <c r="J10">
        <v>37070774</v>
      </c>
      <c r="K10">
        <v>32637657</v>
      </c>
      <c r="L10">
        <v>28024803</v>
      </c>
      <c r="M10">
        <v>23842803</v>
      </c>
      <c r="N10">
        <v>2780400</v>
      </c>
      <c r="O10">
        <v>16.368300000000001</v>
      </c>
      <c r="P10">
        <v>1.0052000000000001</v>
      </c>
      <c r="Q10">
        <v>0.56999999999999995</v>
      </c>
    </row>
    <row r="11" spans="1:17" x14ac:dyDescent="0.25">
      <c r="A11" t="s">
        <v>50</v>
      </c>
      <c r="B11" t="s">
        <v>51</v>
      </c>
      <c r="C11" t="s">
        <v>52</v>
      </c>
      <c r="D11" t="s">
        <v>20</v>
      </c>
      <c r="E11">
        <v>140</v>
      </c>
      <c r="F11">
        <v>2780469</v>
      </c>
      <c r="G11">
        <v>2805608</v>
      </c>
      <c r="H11">
        <v>2878595</v>
      </c>
      <c r="I11">
        <v>2946293</v>
      </c>
      <c r="J11">
        <v>3168523</v>
      </c>
      <c r="K11">
        <v>3556539</v>
      </c>
      <c r="L11">
        <v>3135123</v>
      </c>
      <c r="M11">
        <v>2534377</v>
      </c>
      <c r="N11">
        <v>29743</v>
      </c>
      <c r="O11">
        <v>93.483099999999993</v>
      </c>
      <c r="P11">
        <v>0.99619999999999997</v>
      </c>
      <c r="Q11">
        <v>0.03</v>
      </c>
    </row>
    <row r="12" spans="1:17" x14ac:dyDescent="0.25">
      <c r="A12" t="s">
        <v>53</v>
      </c>
      <c r="B12" t="s">
        <v>54</v>
      </c>
      <c r="C12" t="s">
        <v>55</v>
      </c>
      <c r="D12" t="s">
        <v>42</v>
      </c>
      <c r="E12">
        <v>198</v>
      </c>
      <c r="F12">
        <v>106445</v>
      </c>
      <c r="G12">
        <v>106585</v>
      </c>
      <c r="H12">
        <v>104257</v>
      </c>
      <c r="I12">
        <v>100341</v>
      </c>
      <c r="J12">
        <v>89101</v>
      </c>
      <c r="K12">
        <v>65712</v>
      </c>
      <c r="L12">
        <v>62267</v>
      </c>
      <c r="M12">
        <v>59106</v>
      </c>
      <c r="N12">
        <v>180</v>
      </c>
      <c r="O12">
        <v>591.36109999999996</v>
      </c>
      <c r="P12">
        <v>0.99909999999999999</v>
      </c>
      <c r="Q12">
        <v>0</v>
      </c>
    </row>
    <row r="13" spans="1:17" x14ac:dyDescent="0.25">
      <c r="A13" t="s">
        <v>56</v>
      </c>
      <c r="B13" t="s">
        <v>57</v>
      </c>
      <c r="C13" t="s">
        <v>58</v>
      </c>
      <c r="D13" t="s">
        <v>32</v>
      </c>
      <c r="E13">
        <v>55</v>
      </c>
      <c r="F13">
        <v>26177413</v>
      </c>
      <c r="G13">
        <v>25670051</v>
      </c>
      <c r="H13">
        <v>23820236</v>
      </c>
      <c r="I13">
        <v>22019168</v>
      </c>
      <c r="J13">
        <v>19017963</v>
      </c>
      <c r="K13">
        <v>17048003</v>
      </c>
      <c r="L13">
        <v>14706322</v>
      </c>
      <c r="M13">
        <v>12595034</v>
      </c>
      <c r="N13">
        <v>7692024</v>
      </c>
      <c r="O13">
        <v>3.4032</v>
      </c>
      <c r="P13">
        <v>1.0099</v>
      </c>
      <c r="Q13">
        <v>0.33</v>
      </c>
    </row>
    <row r="14" spans="1:17" x14ac:dyDescent="0.25">
      <c r="A14" t="s">
        <v>59</v>
      </c>
      <c r="B14" t="s">
        <v>60</v>
      </c>
      <c r="C14" t="s">
        <v>61</v>
      </c>
      <c r="D14" t="s">
        <v>24</v>
      </c>
      <c r="E14">
        <v>99</v>
      </c>
      <c r="F14">
        <v>8939617</v>
      </c>
      <c r="G14">
        <v>8907777</v>
      </c>
      <c r="H14">
        <v>8642421</v>
      </c>
      <c r="I14">
        <v>8362829</v>
      </c>
      <c r="J14">
        <v>8010428</v>
      </c>
      <c r="K14">
        <v>7678729</v>
      </c>
      <c r="L14">
        <v>7547561</v>
      </c>
      <c r="M14">
        <v>7465301</v>
      </c>
      <c r="N14">
        <v>83871</v>
      </c>
      <c r="O14">
        <v>106.5877</v>
      </c>
      <c r="P14">
        <v>1.002</v>
      </c>
      <c r="Q14">
        <v>0.11</v>
      </c>
    </row>
    <row r="15" spans="1:17" x14ac:dyDescent="0.25">
      <c r="A15" t="s">
        <v>62</v>
      </c>
      <c r="B15" t="s">
        <v>63</v>
      </c>
      <c r="C15" t="s">
        <v>64</v>
      </c>
      <c r="D15" t="s">
        <v>20</v>
      </c>
      <c r="E15">
        <v>91</v>
      </c>
      <c r="F15">
        <v>10358074</v>
      </c>
      <c r="G15">
        <v>10284951</v>
      </c>
      <c r="H15">
        <v>9863480</v>
      </c>
      <c r="I15">
        <v>9237202</v>
      </c>
      <c r="J15">
        <v>8190337</v>
      </c>
      <c r="K15">
        <v>7427836</v>
      </c>
      <c r="L15">
        <v>6383060</v>
      </c>
      <c r="M15">
        <v>5425317</v>
      </c>
      <c r="N15">
        <v>86600</v>
      </c>
      <c r="O15">
        <v>119.6082</v>
      </c>
      <c r="P15">
        <v>1.0044</v>
      </c>
      <c r="Q15">
        <v>0.13</v>
      </c>
    </row>
    <row r="16" spans="1:17" x14ac:dyDescent="0.25">
      <c r="A16" t="s">
        <v>65</v>
      </c>
      <c r="B16" t="s">
        <v>66</v>
      </c>
      <c r="C16" t="s">
        <v>67</v>
      </c>
      <c r="D16" t="s">
        <v>42</v>
      </c>
      <c r="E16">
        <v>176</v>
      </c>
      <c r="F16">
        <v>409984</v>
      </c>
      <c r="G16">
        <v>406471</v>
      </c>
      <c r="H16">
        <v>392697</v>
      </c>
      <c r="I16">
        <v>373272</v>
      </c>
      <c r="J16">
        <v>325014</v>
      </c>
      <c r="K16">
        <v>270679</v>
      </c>
      <c r="L16">
        <v>223752</v>
      </c>
      <c r="M16">
        <v>179129</v>
      </c>
      <c r="N16">
        <v>13943</v>
      </c>
      <c r="O16">
        <v>29.404299999999999</v>
      </c>
      <c r="P16">
        <v>1.0051000000000001</v>
      </c>
      <c r="Q16">
        <v>0.01</v>
      </c>
    </row>
    <row r="17" spans="1:17" x14ac:dyDescent="0.25">
      <c r="A17" t="s">
        <v>68</v>
      </c>
      <c r="B17" t="s">
        <v>69</v>
      </c>
      <c r="C17" t="s">
        <v>70</v>
      </c>
      <c r="D17" t="s">
        <v>20</v>
      </c>
      <c r="E17">
        <v>154</v>
      </c>
      <c r="F17">
        <v>1472233</v>
      </c>
      <c r="G17">
        <v>1477469</v>
      </c>
      <c r="H17">
        <v>1362142</v>
      </c>
      <c r="I17">
        <v>1213645</v>
      </c>
      <c r="J17">
        <v>711442</v>
      </c>
      <c r="K17">
        <v>517418</v>
      </c>
      <c r="L17">
        <v>362595</v>
      </c>
      <c r="M17">
        <v>222555</v>
      </c>
      <c r="N17">
        <v>765</v>
      </c>
      <c r="O17">
        <v>1924.4875999999999</v>
      </c>
      <c r="P17">
        <v>1.0061</v>
      </c>
      <c r="Q17">
        <v>0.02</v>
      </c>
    </row>
    <row r="18" spans="1:17" x14ac:dyDescent="0.25">
      <c r="A18" t="s">
        <v>71</v>
      </c>
      <c r="B18" t="s">
        <v>72</v>
      </c>
      <c r="C18" t="s">
        <v>73</v>
      </c>
      <c r="D18" t="s">
        <v>20</v>
      </c>
      <c r="E18">
        <v>8</v>
      </c>
      <c r="F18">
        <v>171186372</v>
      </c>
      <c r="G18">
        <v>167420951</v>
      </c>
      <c r="H18">
        <v>157830000</v>
      </c>
      <c r="I18">
        <v>148391139</v>
      </c>
      <c r="J18">
        <v>129193327</v>
      </c>
      <c r="K18">
        <v>107147651</v>
      </c>
      <c r="L18">
        <v>83929765</v>
      </c>
      <c r="M18">
        <v>67541860</v>
      </c>
      <c r="N18">
        <v>147570</v>
      </c>
      <c r="O18">
        <v>1160.0350000000001</v>
      </c>
      <c r="P18">
        <v>1.0107999999999999</v>
      </c>
      <c r="Q18">
        <v>2.15</v>
      </c>
    </row>
    <row r="19" spans="1:17" x14ac:dyDescent="0.25">
      <c r="A19" t="s">
        <v>74</v>
      </c>
      <c r="B19" t="s">
        <v>75</v>
      </c>
      <c r="C19" t="s">
        <v>76</v>
      </c>
      <c r="D19" t="s">
        <v>42</v>
      </c>
      <c r="E19">
        <v>186</v>
      </c>
      <c r="F19">
        <v>281635</v>
      </c>
      <c r="G19">
        <v>280693</v>
      </c>
      <c r="H19">
        <v>278083</v>
      </c>
      <c r="I19">
        <v>274711</v>
      </c>
      <c r="J19">
        <v>264657</v>
      </c>
      <c r="K19">
        <v>258868</v>
      </c>
      <c r="L19">
        <v>253575</v>
      </c>
      <c r="M19">
        <v>241397</v>
      </c>
      <c r="N19">
        <v>430</v>
      </c>
      <c r="O19">
        <v>654.96510000000001</v>
      </c>
      <c r="P19">
        <v>1.0015000000000001</v>
      </c>
      <c r="Q19">
        <v>0</v>
      </c>
    </row>
    <row r="20" spans="1:17" x14ac:dyDescent="0.25">
      <c r="A20" t="s">
        <v>77</v>
      </c>
      <c r="B20" t="s">
        <v>78</v>
      </c>
      <c r="C20" t="s">
        <v>79</v>
      </c>
      <c r="D20" t="s">
        <v>24</v>
      </c>
      <c r="E20">
        <v>96</v>
      </c>
      <c r="F20">
        <v>9534954</v>
      </c>
      <c r="G20">
        <v>9633740</v>
      </c>
      <c r="H20">
        <v>9700609</v>
      </c>
      <c r="I20">
        <v>9731427</v>
      </c>
      <c r="J20">
        <v>10256483</v>
      </c>
      <c r="K20">
        <v>10428525</v>
      </c>
      <c r="L20">
        <v>9817257</v>
      </c>
      <c r="M20">
        <v>9170786</v>
      </c>
      <c r="N20">
        <v>207600</v>
      </c>
      <c r="O20">
        <v>45.929499999999997</v>
      </c>
      <c r="P20">
        <v>0.99550000000000005</v>
      </c>
      <c r="Q20">
        <v>0.12</v>
      </c>
    </row>
    <row r="21" spans="1:17" x14ac:dyDescent="0.25">
      <c r="A21" t="s">
        <v>80</v>
      </c>
      <c r="B21" t="s">
        <v>81</v>
      </c>
      <c r="C21" t="s">
        <v>82</v>
      </c>
      <c r="D21" t="s">
        <v>24</v>
      </c>
      <c r="E21">
        <v>81</v>
      </c>
      <c r="F21">
        <v>11655930</v>
      </c>
      <c r="G21">
        <v>11561717</v>
      </c>
      <c r="H21">
        <v>11248303</v>
      </c>
      <c r="I21">
        <v>10877947</v>
      </c>
      <c r="J21">
        <v>10264343</v>
      </c>
      <c r="K21">
        <v>9959560</v>
      </c>
      <c r="L21">
        <v>9828986</v>
      </c>
      <c r="M21">
        <v>9629376</v>
      </c>
      <c r="N21">
        <v>30528</v>
      </c>
      <c r="O21">
        <v>381.81110000000001</v>
      </c>
      <c r="P21">
        <v>1.0038</v>
      </c>
      <c r="Q21">
        <v>0.15</v>
      </c>
    </row>
    <row r="22" spans="1:17" x14ac:dyDescent="0.25">
      <c r="A22" t="s">
        <v>83</v>
      </c>
      <c r="B22" t="s">
        <v>84</v>
      </c>
      <c r="C22" t="s">
        <v>85</v>
      </c>
      <c r="D22" t="s">
        <v>42</v>
      </c>
      <c r="E22">
        <v>177</v>
      </c>
      <c r="F22">
        <v>405272</v>
      </c>
      <c r="G22">
        <v>394921</v>
      </c>
      <c r="H22">
        <v>359871</v>
      </c>
      <c r="I22">
        <v>322106</v>
      </c>
      <c r="J22">
        <v>240406</v>
      </c>
      <c r="K22">
        <v>182589</v>
      </c>
      <c r="L22">
        <v>145133</v>
      </c>
      <c r="M22">
        <v>120905</v>
      </c>
      <c r="N22">
        <v>22966</v>
      </c>
      <c r="O22">
        <v>17.646599999999999</v>
      </c>
      <c r="P22">
        <v>1.0130999999999999</v>
      </c>
      <c r="Q22">
        <v>0.01</v>
      </c>
    </row>
    <row r="23" spans="1:17" x14ac:dyDescent="0.25">
      <c r="A23" t="s">
        <v>86</v>
      </c>
      <c r="B23" t="s">
        <v>87</v>
      </c>
      <c r="C23" t="s">
        <v>88</v>
      </c>
      <c r="D23" t="s">
        <v>28</v>
      </c>
      <c r="E23">
        <v>77</v>
      </c>
      <c r="F23">
        <v>13352864</v>
      </c>
      <c r="G23">
        <v>12643123</v>
      </c>
      <c r="H23">
        <v>10932783</v>
      </c>
      <c r="I23">
        <v>9445710</v>
      </c>
      <c r="J23">
        <v>6998023</v>
      </c>
      <c r="K23">
        <v>5133419</v>
      </c>
      <c r="L23">
        <v>3833939</v>
      </c>
      <c r="M23">
        <v>3023443</v>
      </c>
      <c r="N23">
        <v>112622</v>
      </c>
      <c r="O23">
        <v>118.5635</v>
      </c>
      <c r="P23">
        <v>1.0274000000000001</v>
      </c>
      <c r="Q23">
        <v>0.17</v>
      </c>
    </row>
    <row r="24" spans="1:17" x14ac:dyDescent="0.25">
      <c r="A24" t="s">
        <v>89</v>
      </c>
      <c r="B24" t="s">
        <v>90</v>
      </c>
      <c r="C24" t="s">
        <v>91</v>
      </c>
      <c r="D24" t="s">
        <v>42</v>
      </c>
      <c r="E24">
        <v>206</v>
      </c>
      <c r="F24">
        <v>64184</v>
      </c>
      <c r="G24">
        <v>64031</v>
      </c>
      <c r="H24">
        <v>63144</v>
      </c>
      <c r="I24">
        <v>63447</v>
      </c>
      <c r="J24">
        <v>61371</v>
      </c>
      <c r="K24">
        <v>57470</v>
      </c>
      <c r="L24">
        <v>53565</v>
      </c>
      <c r="M24">
        <v>52019</v>
      </c>
      <c r="N24">
        <v>54</v>
      </c>
      <c r="O24">
        <v>1188.5925999999999</v>
      </c>
      <c r="P24">
        <v>1</v>
      </c>
      <c r="Q24">
        <v>0</v>
      </c>
    </row>
    <row r="25" spans="1:17" x14ac:dyDescent="0.25">
      <c r="A25" t="s">
        <v>92</v>
      </c>
      <c r="B25" t="s">
        <v>93</v>
      </c>
      <c r="C25" t="s">
        <v>94</v>
      </c>
      <c r="D25" t="s">
        <v>20</v>
      </c>
      <c r="E25">
        <v>165</v>
      </c>
      <c r="F25">
        <v>782455</v>
      </c>
      <c r="G25">
        <v>772506</v>
      </c>
      <c r="H25">
        <v>743274</v>
      </c>
      <c r="I25">
        <v>705516</v>
      </c>
      <c r="J25">
        <v>587207</v>
      </c>
      <c r="K25">
        <v>558442</v>
      </c>
      <c r="L25">
        <v>415257</v>
      </c>
      <c r="M25">
        <v>298894</v>
      </c>
      <c r="N25">
        <v>38394</v>
      </c>
      <c r="O25">
        <v>20.3796</v>
      </c>
      <c r="P25">
        <v>1.0064</v>
      </c>
      <c r="Q25">
        <v>0.01</v>
      </c>
    </row>
    <row r="26" spans="1:17" x14ac:dyDescent="0.25">
      <c r="A26" t="s">
        <v>95</v>
      </c>
      <c r="B26" t="s">
        <v>96</v>
      </c>
      <c r="C26" t="s">
        <v>97</v>
      </c>
      <c r="D26" t="s">
        <v>49</v>
      </c>
      <c r="E26">
        <v>80</v>
      </c>
      <c r="F26">
        <v>12224110</v>
      </c>
      <c r="G26">
        <v>11936162</v>
      </c>
      <c r="H26">
        <v>11090085</v>
      </c>
      <c r="I26">
        <v>10223270</v>
      </c>
      <c r="J26">
        <v>8592656</v>
      </c>
      <c r="K26">
        <v>7096194</v>
      </c>
      <c r="L26">
        <v>5736088</v>
      </c>
      <c r="M26">
        <v>4585693</v>
      </c>
      <c r="N26">
        <v>1098581</v>
      </c>
      <c r="O26">
        <v>11.1272</v>
      </c>
      <c r="P26">
        <v>1.012</v>
      </c>
      <c r="Q26">
        <v>0.15</v>
      </c>
    </row>
    <row r="27" spans="1:17" x14ac:dyDescent="0.25">
      <c r="A27" t="s">
        <v>98</v>
      </c>
      <c r="B27" t="s">
        <v>99</v>
      </c>
      <c r="C27" t="s">
        <v>100</v>
      </c>
      <c r="D27" t="s">
        <v>24</v>
      </c>
      <c r="E27">
        <v>137</v>
      </c>
      <c r="F27">
        <v>3233526</v>
      </c>
      <c r="G27">
        <v>3318407</v>
      </c>
      <c r="H27">
        <v>3524324</v>
      </c>
      <c r="I27">
        <v>3811088</v>
      </c>
      <c r="J27">
        <v>4179350</v>
      </c>
      <c r="K27">
        <v>4494310</v>
      </c>
      <c r="L27">
        <v>4199820</v>
      </c>
      <c r="M27">
        <v>3815561</v>
      </c>
      <c r="N27">
        <v>51209</v>
      </c>
      <c r="O27">
        <v>63.143700000000003</v>
      </c>
      <c r="P27">
        <v>0.98860000000000003</v>
      </c>
      <c r="Q27">
        <v>0.04</v>
      </c>
    </row>
    <row r="28" spans="1:17" x14ac:dyDescent="0.25">
      <c r="A28" t="s">
        <v>101</v>
      </c>
      <c r="B28" t="s">
        <v>102</v>
      </c>
      <c r="C28" t="s">
        <v>103</v>
      </c>
      <c r="D28" t="s">
        <v>28</v>
      </c>
      <c r="E28">
        <v>144</v>
      </c>
      <c r="F28">
        <v>2630296</v>
      </c>
      <c r="G28">
        <v>2546402</v>
      </c>
      <c r="H28">
        <v>2305171</v>
      </c>
      <c r="I28">
        <v>2091664</v>
      </c>
      <c r="J28">
        <v>1726985</v>
      </c>
      <c r="K28">
        <v>1341474</v>
      </c>
      <c r="L28">
        <v>938578</v>
      </c>
      <c r="M28">
        <v>592244</v>
      </c>
      <c r="N28">
        <v>582000</v>
      </c>
      <c r="O28">
        <v>4.5194000000000001</v>
      </c>
      <c r="P28">
        <v>1.0162</v>
      </c>
      <c r="Q28">
        <v>0.03</v>
      </c>
    </row>
    <row r="29" spans="1:17" x14ac:dyDescent="0.25">
      <c r="A29" t="s">
        <v>104</v>
      </c>
      <c r="B29" t="s">
        <v>105</v>
      </c>
      <c r="C29" t="s">
        <v>106</v>
      </c>
      <c r="D29" t="s">
        <v>49</v>
      </c>
      <c r="E29">
        <v>7</v>
      </c>
      <c r="F29">
        <v>215313498</v>
      </c>
      <c r="G29">
        <v>213196304</v>
      </c>
      <c r="H29">
        <v>205188205</v>
      </c>
      <c r="I29">
        <v>196353492</v>
      </c>
      <c r="J29">
        <v>175873720</v>
      </c>
      <c r="K29">
        <v>150706446</v>
      </c>
      <c r="L29">
        <v>122288383</v>
      </c>
      <c r="M29">
        <v>96369875</v>
      </c>
      <c r="N29">
        <v>8515767</v>
      </c>
      <c r="O29">
        <v>25.284099999999999</v>
      </c>
      <c r="P29">
        <v>1.0045999999999999</v>
      </c>
      <c r="Q29">
        <v>2.7</v>
      </c>
    </row>
    <row r="30" spans="1:17" x14ac:dyDescent="0.25">
      <c r="A30" t="s">
        <v>107</v>
      </c>
      <c r="B30" t="s">
        <v>108</v>
      </c>
      <c r="C30" t="s">
        <v>109</v>
      </c>
      <c r="D30" t="s">
        <v>42</v>
      </c>
      <c r="E30">
        <v>221</v>
      </c>
      <c r="F30">
        <v>31305</v>
      </c>
      <c r="G30">
        <v>30910</v>
      </c>
      <c r="H30">
        <v>29366</v>
      </c>
      <c r="I30">
        <v>27556</v>
      </c>
      <c r="J30">
        <v>20104</v>
      </c>
      <c r="K30">
        <v>15617</v>
      </c>
      <c r="L30">
        <v>11109</v>
      </c>
      <c r="M30">
        <v>9581</v>
      </c>
      <c r="N30">
        <v>151</v>
      </c>
      <c r="O30">
        <v>207.31790000000001</v>
      </c>
      <c r="P30">
        <v>1.0059</v>
      </c>
      <c r="Q30">
        <v>0</v>
      </c>
    </row>
    <row r="31" spans="1:17" x14ac:dyDescent="0.25">
      <c r="A31" t="s">
        <v>110</v>
      </c>
      <c r="B31" t="s">
        <v>111</v>
      </c>
      <c r="C31" t="s">
        <v>112</v>
      </c>
      <c r="D31" t="s">
        <v>20</v>
      </c>
      <c r="E31">
        <v>175</v>
      </c>
      <c r="F31">
        <v>449002</v>
      </c>
      <c r="G31">
        <v>441725</v>
      </c>
      <c r="H31">
        <v>421437</v>
      </c>
      <c r="I31">
        <v>396053</v>
      </c>
      <c r="J31">
        <v>333926</v>
      </c>
      <c r="K31">
        <v>261928</v>
      </c>
      <c r="L31">
        <v>187921</v>
      </c>
      <c r="M31">
        <v>133343</v>
      </c>
      <c r="N31">
        <v>5765</v>
      </c>
      <c r="O31">
        <v>77.884100000000004</v>
      </c>
      <c r="P31">
        <v>1.0081</v>
      </c>
      <c r="Q31">
        <v>0.01</v>
      </c>
    </row>
    <row r="32" spans="1:17" x14ac:dyDescent="0.25">
      <c r="A32" t="s">
        <v>113</v>
      </c>
      <c r="B32" t="s">
        <v>114</v>
      </c>
      <c r="C32" t="s">
        <v>115</v>
      </c>
      <c r="D32" t="s">
        <v>24</v>
      </c>
      <c r="E32">
        <v>108</v>
      </c>
      <c r="F32">
        <v>6781953</v>
      </c>
      <c r="G32">
        <v>6979175</v>
      </c>
      <c r="H32">
        <v>7309253</v>
      </c>
      <c r="I32">
        <v>7592273</v>
      </c>
      <c r="J32">
        <v>8097691</v>
      </c>
      <c r="K32">
        <v>8767778</v>
      </c>
      <c r="L32">
        <v>8980606</v>
      </c>
      <c r="M32">
        <v>8582950</v>
      </c>
      <c r="N32">
        <v>110879</v>
      </c>
      <c r="O32">
        <v>61.165399999999998</v>
      </c>
      <c r="P32">
        <v>0.9849</v>
      </c>
      <c r="Q32">
        <v>0.09</v>
      </c>
    </row>
    <row r="33" spans="1:17" x14ac:dyDescent="0.25">
      <c r="A33" t="s">
        <v>116</v>
      </c>
      <c r="B33" t="s">
        <v>117</v>
      </c>
      <c r="C33" t="s">
        <v>118</v>
      </c>
      <c r="D33" t="s">
        <v>28</v>
      </c>
      <c r="E33">
        <v>58</v>
      </c>
      <c r="F33">
        <v>22673762</v>
      </c>
      <c r="G33">
        <v>21522626</v>
      </c>
      <c r="H33">
        <v>18718019</v>
      </c>
      <c r="I33">
        <v>16116845</v>
      </c>
      <c r="J33">
        <v>11882888</v>
      </c>
      <c r="K33">
        <v>9131361</v>
      </c>
      <c r="L33">
        <v>6932967</v>
      </c>
      <c r="M33">
        <v>5611666</v>
      </c>
      <c r="N33">
        <v>272967</v>
      </c>
      <c r="O33">
        <v>83.064099999999996</v>
      </c>
      <c r="P33">
        <v>1.0259</v>
      </c>
      <c r="Q33">
        <v>0.28000000000000003</v>
      </c>
    </row>
    <row r="34" spans="1:17" x14ac:dyDescent="0.25">
      <c r="A34" t="s">
        <v>119</v>
      </c>
      <c r="B34" t="s">
        <v>120</v>
      </c>
      <c r="C34" t="s">
        <v>121</v>
      </c>
      <c r="D34" t="s">
        <v>28</v>
      </c>
      <c r="E34">
        <v>78</v>
      </c>
      <c r="F34">
        <v>12889576</v>
      </c>
      <c r="G34">
        <v>12220227</v>
      </c>
      <c r="H34">
        <v>10727148</v>
      </c>
      <c r="I34">
        <v>9126605</v>
      </c>
      <c r="J34">
        <v>6307659</v>
      </c>
      <c r="K34">
        <v>5483793</v>
      </c>
      <c r="L34">
        <v>4312834</v>
      </c>
      <c r="M34">
        <v>3497834</v>
      </c>
      <c r="N34">
        <v>27834</v>
      </c>
      <c r="O34">
        <v>463.0874</v>
      </c>
      <c r="P34">
        <v>1.0269999999999999</v>
      </c>
      <c r="Q34">
        <v>0.16</v>
      </c>
    </row>
    <row r="35" spans="1:17" x14ac:dyDescent="0.25">
      <c r="A35" t="s">
        <v>122</v>
      </c>
      <c r="B35" t="s">
        <v>123</v>
      </c>
      <c r="C35" t="s">
        <v>124</v>
      </c>
      <c r="D35" t="s">
        <v>20</v>
      </c>
      <c r="E35">
        <v>73</v>
      </c>
      <c r="F35">
        <v>16767842</v>
      </c>
      <c r="G35">
        <v>16396860</v>
      </c>
      <c r="H35">
        <v>15417523</v>
      </c>
      <c r="I35">
        <v>14363532</v>
      </c>
      <c r="J35">
        <v>12118841</v>
      </c>
      <c r="K35">
        <v>8910808</v>
      </c>
      <c r="L35">
        <v>6198959</v>
      </c>
      <c r="M35">
        <v>6708525</v>
      </c>
      <c r="N35">
        <v>181035</v>
      </c>
      <c r="O35">
        <v>92.622100000000003</v>
      </c>
      <c r="P35">
        <v>1.0107999999999999</v>
      </c>
      <c r="Q35">
        <v>0.21</v>
      </c>
    </row>
    <row r="36" spans="1:17" x14ac:dyDescent="0.25">
      <c r="A36" t="s">
        <v>125</v>
      </c>
      <c r="B36" t="s">
        <v>126</v>
      </c>
      <c r="C36" t="s">
        <v>127</v>
      </c>
      <c r="D36" t="s">
        <v>28</v>
      </c>
      <c r="E36">
        <v>53</v>
      </c>
      <c r="F36">
        <v>27914536</v>
      </c>
      <c r="G36">
        <v>26491087</v>
      </c>
      <c r="H36">
        <v>23012646</v>
      </c>
      <c r="I36">
        <v>19878036</v>
      </c>
      <c r="J36">
        <v>15091594</v>
      </c>
      <c r="K36">
        <v>11430520</v>
      </c>
      <c r="L36">
        <v>8519891</v>
      </c>
      <c r="M36">
        <v>6452787</v>
      </c>
      <c r="N36">
        <v>475442</v>
      </c>
      <c r="O36">
        <v>58.712800000000001</v>
      </c>
      <c r="P36">
        <v>1.0263</v>
      </c>
      <c r="Q36">
        <v>0.35</v>
      </c>
    </row>
    <row r="37" spans="1:17" x14ac:dyDescent="0.25">
      <c r="A37" t="s">
        <v>128</v>
      </c>
      <c r="B37" t="s">
        <v>129</v>
      </c>
      <c r="C37" t="s">
        <v>130</v>
      </c>
      <c r="D37" t="s">
        <v>42</v>
      </c>
      <c r="E37">
        <v>39</v>
      </c>
      <c r="F37">
        <v>38454327</v>
      </c>
      <c r="G37">
        <v>37888705</v>
      </c>
      <c r="H37">
        <v>35732126</v>
      </c>
      <c r="I37">
        <v>33963412</v>
      </c>
      <c r="J37">
        <v>30683313</v>
      </c>
      <c r="K37">
        <v>27657204</v>
      </c>
      <c r="L37">
        <v>24511510</v>
      </c>
      <c r="M37">
        <v>21434577</v>
      </c>
      <c r="N37">
        <v>9984670</v>
      </c>
      <c r="O37">
        <v>3.8513000000000002</v>
      </c>
      <c r="P37">
        <v>1.0078</v>
      </c>
      <c r="Q37">
        <v>0.48</v>
      </c>
    </row>
    <row r="38" spans="1:17" x14ac:dyDescent="0.25">
      <c r="A38" t="s">
        <v>131</v>
      </c>
      <c r="B38" t="s">
        <v>132</v>
      </c>
      <c r="C38" t="s">
        <v>133</v>
      </c>
      <c r="D38" t="s">
        <v>28</v>
      </c>
      <c r="E38">
        <v>171</v>
      </c>
      <c r="F38">
        <v>593149</v>
      </c>
      <c r="G38">
        <v>582640</v>
      </c>
      <c r="H38">
        <v>552166</v>
      </c>
      <c r="I38">
        <v>521212</v>
      </c>
      <c r="J38">
        <v>458251</v>
      </c>
      <c r="K38">
        <v>364563</v>
      </c>
      <c r="L38">
        <v>317234</v>
      </c>
      <c r="M38">
        <v>287262</v>
      </c>
      <c r="N38">
        <v>4033</v>
      </c>
      <c r="O38">
        <v>147.07390000000001</v>
      </c>
      <c r="P38">
        <v>1.0088999999999999</v>
      </c>
      <c r="Q38">
        <v>0.01</v>
      </c>
    </row>
    <row r="39" spans="1:17" x14ac:dyDescent="0.25">
      <c r="A39" t="s">
        <v>134</v>
      </c>
      <c r="B39" t="s">
        <v>135</v>
      </c>
      <c r="C39" t="s">
        <v>136</v>
      </c>
      <c r="D39" t="s">
        <v>42</v>
      </c>
      <c r="E39">
        <v>205</v>
      </c>
      <c r="F39">
        <v>68706</v>
      </c>
      <c r="G39">
        <v>67311</v>
      </c>
      <c r="H39">
        <v>60911</v>
      </c>
      <c r="I39">
        <v>54074</v>
      </c>
      <c r="J39">
        <v>39658</v>
      </c>
      <c r="K39">
        <v>26027</v>
      </c>
      <c r="L39">
        <v>17100</v>
      </c>
      <c r="M39">
        <v>10533</v>
      </c>
      <c r="N39">
        <v>264</v>
      </c>
      <c r="O39">
        <v>260.25</v>
      </c>
      <c r="P39">
        <v>1.0084</v>
      </c>
      <c r="Q39">
        <v>0</v>
      </c>
    </row>
    <row r="40" spans="1:17" x14ac:dyDescent="0.25">
      <c r="A40" t="s">
        <v>137</v>
      </c>
      <c r="B40" t="s">
        <v>138</v>
      </c>
      <c r="C40" t="s">
        <v>139</v>
      </c>
      <c r="D40" t="s">
        <v>28</v>
      </c>
      <c r="E40">
        <v>117</v>
      </c>
      <c r="F40">
        <v>5579144</v>
      </c>
      <c r="G40">
        <v>5343020</v>
      </c>
      <c r="H40">
        <v>4819333</v>
      </c>
      <c r="I40">
        <v>4660067</v>
      </c>
      <c r="J40">
        <v>3759170</v>
      </c>
      <c r="K40">
        <v>2809221</v>
      </c>
      <c r="L40">
        <v>2415276</v>
      </c>
      <c r="M40">
        <v>2067356</v>
      </c>
      <c r="N40">
        <v>622984</v>
      </c>
      <c r="O40">
        <v>8.9555000000000007</v>
      </c>
      <c r="P40">
        <v>1.0224</v>
      </c>
      <c r="Q40">
        <v>7.0000000000000007E-2</v>
      </c>
    </row>
    <row r="41" spans="1:17" x14ac:dyDescent="0.25">
      <c r="A41" t="s">
        <v>140</v>
      </c>
      <c r="B41" t="s">
        <v>141</v>
      </c>
      <c r="C41" t="s">
        <v>142</v>
      </c>
      <c r="D41" t="s">
        <v>28</v>
      </c>
      <c r="E41">
        <v>69</v>
      </c>
      <c r="F41">
        <v>17723315</v>
      </c>
      <c r="G41">
        <v>16644701</v>
      </c>
      <c r="H41">
        <v>14140274</v>
      </c>
      <c r="I41">
        <v>11894727</v>
      </c>
      <c r="J41">
        <v>8259137</v>
      </c>
      <c r="K41">
        <v>5827069</v>
      </c>
      <c r="L41">
        <v>4408230</v>
      </c>
      <c r="M41">
        <v>3667394</v>
      </c>
      <c r="N41">
        <v>1284000</v>
      </c>
      <c r="O41">
        <v>13.8032</v>
      </c>
      <c r="P41">
        <v>1.0316000000000001</v>
      </c>
      <c r="Q41">
        <v>0.22</v>
      </c>
    </row>
    <row r="42" spans="1:17" x14ac:dyDescent="0.25">
      <c r="A42" t="s">
        <v>143</v>
      </c>
      <c r="B42" t="s">
        <v>144</v>
      </c>
      <c r="C42" t="s">
        <v>145</v>
      </c>
      <c r="D42" t="s">
        <v>49</v>
      </c>
      <c r="E42">
        <v>65</v>
      </c>
      <c r="F42">
        <v>19603733</v>
      </c>
      <c r="G42">
        <v>19300315</v>
      </c>
      <c r="H42">
        <v>17870124</v>
      </c>
      <c r="I42">
        <v>17004162</v>
      </c>
      <c r="J42">
        <v>15351799</v>
      </c>
      <c r="K42">
        <v>13342868</v>
      </c>
      <c r="L42">
        <v>11469828</v>
      </c>
      <c r="M42">
        <v>9820481</v>
      </c>
      <c r="N42">
        <v>756102</v>
      </c>
      <c r="O42">
        <v>25.927399999999999</v>
      </c>
      <c r="P42">
        <v>1.0057</v>
      </c>
      <c r="Q42">
        <v>0.25</v>
      </c>
    </row>
    <row r="43" spans="1:17" x14ac:dyDescent="0.25">
      <c r="A43" t="s">
        <v>146</v>
      </c>
      <c r="B43" t="s">
        <v>147</v>
      </c>
      <c r="C43" t="s">
        <v>148</v>
      </c>
      <c r="D43" t="s">
        <v>20</v>
      </c>
      <c r="E43">
        <v>1</v>
      </c>
      <c r="F43">
        <v>1425887337</v>
      </c>
      <c r="G43">
        <v>1424929781</v>
      </c>
      <c r="H43">
        <v>1393715448</v>
      </c>
      <c r="I43">
        <v>1348191368</v>
      </c>
      <c r="J43">
        <v>1264099069</v>
      </c>
      <c r="K43">
        <v>1153704252</v>
      </c>
      <c r="L43">
        <v>982372466</v>
      </c>
      <c r="M43">
        <v>822534450</v>
      </c>
      <c r="N43">
        <v>9706961</v>
      </c>
      <c r="O43">
        <v>146.89330000000001</v>
      </c>
      <c r="P43">
        <v>1</v>
      </c>
      <c r="Q43">
        <v>17.88</v>
      </c>
    </row>
    <row r="44" spans="1:17" x14ac:dyDescent="0.25">
      <c r="A44" t="s">
        <v>149</v>
      </c>
      <c r="B44" t="s">
        <v>150</v>
      </c>
      <c r="C44" t="s">
        <v>151</v>
      </c>
      <c r="D44" t="s">
        <v>49</v>
      </c>
      <c r="E44">
        <v>28</v>
      </c>
      <c r="F44">
        <v>51874024</v>
      </c>
      <c r="G44">
        <v>50930662</v>
      </c>
      <c r="H44">
        <v>47119728</v>
      </c>
      <c r="I44">
        <v>44816108</v>
      </c>
      <c r="J44">
        <v>39215135</v>
      </c>
      <c r="K44">
        <v>32601393</v>
      </c>
      <c r="L44">
        <v>26176195</v>
      </c>
      <c r="M44">
        <v>20905254</v>
      </c>
      <c r="N44">
        <v>1141748</v>
      </c>
      <c r="O44">
        <v>45.433900000000001</v>
      </c>
      <c r="P44">
        <v>1.0068999999999999</v>
      </c>
      <c r="Q44">
        <v>0.65</v>
      </c>
    </row>
    <row r="45" spans="1:17" x14ac:dyDescent="0.25">
      <c r="A45" t="s">
        <v>152</v>
      </c>
      <c r="B45" t="s">
        <v>153</v>
      </c>
      <c r="C45" t="s">
        <v>154</v>
      </c>
      <c r="D45" t="s">
        <v>28</v>
      </c>
      <c r="E45">
        <v>163</v>
      </c>
      <c r="F45">
        <v>836774</v>
      </c>
      <c r="G45">
        <v>806166</v>
      </c>
      <c r="H45">
        <v>730216</v>
      </c>
      <c r="I45">
        <v>656024</v>
      </c>
      <c r="J45">
        <v>536758</v>
      </c>
      <c r="K45">
        <v>431119</v>
      </c>
      <c r="L45">
        <v>328328</v>
      </c>
      <c r="M45">
        <v>242351</v>
      </c>
      <c r="N45">
        <v>1862</v>
      </c>
      <c r="O45">
        <v>449.39530000000002</v>
      </c>
      <c r="P45">
        <v>1.0184</v>
      </c>
      <c r="Q45">
        <v>0.01</v>
      </c>
    </row>
    <row r="46" spans="1:17" x14ac:dyDescent="0.25">
      <c r="A46" t="s">
        <v>155</v>
      </c>
      <c r="B46" t="s">
        <v>156</v>
      </c>
      <c r="C46" t="s">
        <v>157</v>
      </c>
      <c r="D46" t="s">
        <v>32</v>
      </c>
      <c r="E46">
        <v>223</v>
      </c>
      <c r="F46">
        <v>17011</v>
      </c>
      <c r="G46">
        <v>17029</v>
      </c>
      <c r="H46">
        <v>17695</v>
      </c>
      <c r="I46">
        <v>17212</v>
      </c>
      <c r="J46">
        <v>15897</v>
      </c>
      <c r="K46">
        <v>17123</v>
      </c>
      <c r="L46">
        <v>17651</v>
      </c>
      <c r="M46">
        <v>20470</v>
      </c>
      <c r="N46">
        <v>236</v>
      </c>
      <c r="O46">
        <v>72.080500000000001</v>
      </c>
      <c r="P46">
        <v>1.0004999999999999</v>
      </c>
      <c r="Q46">
        <v>0</v>
      </c>
    </row>
    <row r="47" spans="1:17" x14ac:dyDescent="0.25">
      <c r="A47" t="s">
        <v>158</v>
      </c>
      <c r="B47" t="s">
        <v>159</v>
      </c>
      <c r="C47" t="s">
        <v>160</v>
      </c>
      <c r="D47" t="s">
        <v>42</v>
      </c>
      <c r="E47">
        <v>124</v>
      </c>
      <c r="F47">
        <v>5180829</v>
      </c>
      <c r="G47">
        <v>5123105</v>
      </c>
      <c r="H47">
        <v>4895242</v>
      </c>
      <c r="I47">
        <v>4622252</v>
      </c>
      <c r="J47">
        <v>3979193</v>
      </c>
      <c r="K47">
        <v>3158253</v>
      </c>
      <c r="L47">
        <v>2414303</v>
      </c>
      <c r="M47">
        <v>1855697</v>
      </c>
      <c r="N47">
        <v>51100</v>
      </c>
      <c r="O47">
        <v>101.3861</v>
      </c>
      <c r="P47">
        <v>1.0052000000000001</v>
      </c>
      <c r="Q47">
        <v>0.06</v>
      </c>
    </row>
    <row r="48" spans="1:17" x14ac:dyDescent="0.25">
      <c r="A48" t="s">
        <v>161</v>
      </c>
      <c r="B48" t="s">
        <v>162</v>
      </c>
      <c r="C48" t="s">
        <v>163</v>
      </c>
      <c r="D48" t="s">
        <v>24</v>
      </c>
      <c r="E48">
        <v>130</v>
      </c>
      <c r="F48">
        <v>4030358</v>
      </c>
      <c r="G48">
        <v>4096868</v>
      </c>
      <c r="H48">
        <v>4254815</v>
      </c>
      <c r="I48">
        <v>4368682</v>
      </c>
      <c r="J48">
        <v>4548434</v>
      </c>
      <c r="K48">
        <v>4873707</v>
      </c>
      <c r="L48">
        <v>4680144</v>
      </c>
      <c r="M48">
        <v>4492638</v>
      </c>
      <c r="N48">
        <v>56594</v>
      </c>
      <c r="O48">
        <v>71.215299999999999</v>
      </c>
      <c r="P48">
        <v>0.99270000000000003</v>
      </c>
      <c r="Q48">
        <v>0.05</v>
      </c>
    </row>
    <row r="49" spans="1:17" x14ac:dyDescent="0.25">
      <c r="A49" t="s">
        <v>164</v>
      </c>
      <c r="B49" t="s">
        <v>165</v>
      </c>
      <c r="C49" t="s">
        <v>166</v>
      </c>
      <c r="D49" t="s">
        <v>42</v>
      </c>
      <c r="E49">
        <v>85</v>
      </c>
      <c r="F49">
        <v>11212191</v>
      </c>
      <c r="G49">
        <v>11300698</v>
      </c>
      <c r="H49">
        <v>11339894</v>
      </c>
      <c r="I49">
        <v>11290417</v>
      </c>
      <c r="J49">
        <v>11105791</v>
      </c>
      <c r="K49">
        <v>10626680</v>
      </c>
      <c r="L49">
        <v>9809107</v>
      </c>
      <c r="M49">
        <v>8869636</v>
      </c>
      <c r="N49">
        <v>109884</v>
      </c>
      <c r="O49">
        <v>102.03660000000001</v>
      </c>
      <c r="P49">
        <v>0.99609999999999999</v>
      </c>
      <c r="Q49">
        <v>0.14000000000000001</v>
      </c>
    </row>
    <row r="50" spans="1:17" x14ac:dyDescent="0.25">
      <c r="A50" t="s">
        <v>167</v>
      </c>
      <c r="B50" t="s">
        <v>168</v>
      </c>
      <c r="C50" t="s">
        <v>169</v>
      </c>
      <c r="D50" t="s">
        <v>42</v>
      </c>
      <c r="E50">
        <v>189</v>
      </c>
      <c r="F50">
        <v>191163</v>
      </c>
      <c r="G50">
        <v>189288</v>
      </c>
      <c r="H50">
        <v>169572</v>
      </c>
      <c r="I50">
        <v>159380</v>
      </c>
      <c r="J50">
        <v>141424</v>
      </c>
      <c r="K50">
        <v>155446</v>
      </c>
      <c r="L50">
        <v>156851</v>
      </c>
      <c r="M50">
        <v>150385</v>
      </c>
      <c r="N50">
        <v>444</v>
      </c>
      <c r="O50">
        <v>430.54730000000001</v>
      </c>
      <c r="P50">
        <v>1.0043</v>
      </c>
      <c r="Q50">
        <v>0</v>
      </c>
    </row>
    <row r="51" spans="1:17" x14ac:dyDescent="0.25">
      <c r="A51" t="s">
        <v>170</v>
      </c>
      <c r="B51" t="s">
        <v>171</v>
      </c>
      <c r="C51" t="s">
        <v>172</v>
      </c>
      <c r="D51" t="s">
        <v>24</v>
      </c>
      <c r="E51">
        <v>158</v>
      </c>
      <c r="F51">
        <v>1251488</v>
      </c>
      <c r="G51">
        <v>1237537</v>
      </c>
      <c r="H51">
        <v>1187280</v>
      </c>
      <c r="I51">
        <v>1129686</v>
      </c>
      <c r="J51">
        <v>948237</v>
      </c>
      <c r="K51">
        <v>788500</v>
      </c>
      <c r="L51">
        <v>679327</v>
      </c>
      <c r="M51">
        <v>640804</v>
      </c>
      <c r="N51">
        <v>9251</v>
      </c>
      <c r="O51">
        <v>135.28139999999999</v>
      </c>
      <c r="P51">
        <v>1.0059</v>
      </c>
      <c r="Q51">
        <v>0.02</v>
      </c>
    </row>
    <row r="52" spans="1:17" x14ac:dyDescent="0.25">
      <c r="A52" t="s">
        <v>173</v>
      </c>
      <c r="B52" t="s">
        <v>174</v>
      </c>
      <c r="C52" t="s">
        <v>175</v>
      </c>
      <c r="D52" t="s">
        <v>24</v>
      </c>
      <c r="E52">
        <v>88</v>
      </c>
      <c r="F52">
        <v>10493986</v>
      </c>
      <c r="G52">
        <v>10530953</v>
      </c>
      <c r="H52">
        <v>10523798</v>
      </c>
      <c r="I52">
        <v>10464749</v>
      </c>
      <c r="J52">
        <v>10234710</v>
      </c>
      <c r="K52">
        <v>10301192</v>
      </c>
      <c r="L52">
        <v>10270060</v>
      </c>
      <c r="M52">
        <v>9795744</v>
      </c>
      <c r="N52">
        <v>78865</v>
      </c>
      <c r="O52">
        <v>133.06270000000001</v>
      </c>
      <c r="P52">
        <v>0.99839999999999995</v>
      </c>
      <c r="Q52">
        <v>0.13</v>
      </c>
    </row>
    <row r="53" spans="1:17" x14ac:dyDescent="0.25">
      <c r="A53" t="s">
        <v>176</v>
      </c>
      <c r="B53" t="s">
        <v>177</v>
      </c>
      <c r="C53" t="s">
        <v>178</v>
      </c>
      <c r="D53" t="s">
        <v>24</v>
      </c>
      <c r="E53">
        <v>115</v>
      </c>
      <c r="F53">
        <v>5882261</v>
      </c>
      <c r="G53">
        <v>5825641</v>
      </c>
      <c r="H53">
        <v>5677796</v>
      </c>
      <c r="I53">
        <v>5550849</v>
      </c>
      <c r="J53">
        <v>5340655</v>
      </c>
      <c r="K53">
        <v>5144623</v>
      </c>
      <c r="L53">
        <v>5125392</v>
      </c>
      <c r="M53">
        <v>4922963</v>
      </c>
      <c r="N53">
        <v>43094</v>
      </c>
      <c r="O53">
        <v>136.4984</v>
      </c>
      <c r="P53">
        <v>1.0047999999999999</v>
      </c>
      <c r="Q53">
        <v>7.0000000000000007E-2</v>
      </c>
    </row>
    <row r="54" spans="1:17" x14ac:dyDescent="0.25">
      <c r="A54" t="s">
        <v>179</v>
      </c>
      <c r="B54" t="s">
        <v>180</v>
      </c>
      <c r="C54" t="s">
        <v>179</v>
      </c>
      <c r="D54" t="s">
        <v>28</v>
      </c>
      <c r="E54">
        <v>160</v>
      </c>
      <c r="F54">
        <v>1120849</v>
      </c>
      <c r="G54">
        <v>1090156</v>
      </c>
      <c r="H54">
        <v>1006259</v>
      </c>
      <c r="I54">
        <v>919199</v>
      </c>
      <c r="J54">
        <v>742033</v>
      </c>
      <c r="K54">
        <v>577173</v>
      </c>
      <c r="L54">
        <v>324121</v>
      </c>
      <c r="M54">
        <v>144379</v>
      </c>
      <c r="N54">
        <v>23200</v>
      </c>
      <c r="O54">
        <v>48.3125</v>
      </c>
      <c r="P54">
        <v>1.0138</v>
      </c>
      <c r="Q54">
        <v>0.01</v>
      </c>
    </row>
    <row r="55" spans="1:17" x14ac:dyDescent="0.25">
      <c r="A55" t="s">
        <v>181</v>
      </c>
      <c r="B55" t="s">
        <v>182</v>
      </c>
      <c r="C55" t="s">
        <v>183</v>
      </c>
      <c r="D55" t="s">
        <v>42</v>
      </c>
      <c r="E55">
        <v>204</v>
      </c>
      <c r="F55">
        <v>72737</v>
      </c>
      <c r="G55">
        <v>71995</v>
      </c>
      <c r="H55">
        <v>70007</v>
      </c>
      <c r="I55">
        <v>68755</v>
      </c>
      <c r="J55">
        <v>68346</v>
      </c>
      <c r="K55">
        <v>69481</v>
      </c>
      <c r="L55">
        <v>72978</v>
      </c>
      <c r="M55">
        <v>68895</v>
      </c>
      <c r="N55">
        <v>751</v>
      </c>
      <c r="O55">
        <v>96.853499999999997</v>
      </c>
      <c r="P55">
        <v>1.0044999999999999</v>
      </c>
      <c r="Q55">
        <v>0</v>
      </c>
    </row>
    <row r="56" spans="1:17" x14ac:dyDescent="0.25">
      <c r="A56" t="s">
        <v>184</v>
      </c>
      <c r="B56" t="s">
        <v>185</v>
      </c>
      <c r="C56" t="s">
        <v>186</v>
      </c>
      <c r="D56" t="s">
        <v>42</v>
      </c>
      <c r="E56">
        <v>84</v>
      </c>
      <c r="F56">
        <v>11228821</v>
      </c>
      <c r="G56">
        <v>10999664</v>
      </c>
      <c r="H56">
        <v>10405832</v>
      </c>
      <c r="I56">
        <v>9775755</v>
      </c>
      <c r="J56">
        <v>8540791</v>
      </c>
      <c r="K56">
        <v>7129004</v>
      </c>
      <c r="L56">
        <v>5755800</v>
      </c>
      <c r="M56">
        <v>4475871</v>
      </c>
      <c r="N56">
        <v>48671</v>
      </c>
      <c r="O56">
        <v>230.70869999999999</v>
      </c>
      <c r="P56">
        <v>1.01</v>
      </c>
      <c r="Q56">
        <v>0.14000000000000001</v>
      </c>
    </row>
    <row r="57" spans="1:17" x14ac:dyDescent="0.25">
      <c r="A57" t="s">
        <v>187</v>
      </c>
      <c r="B57" t="s">
        <v>188</v>
      </c>
      <c r="C57" t="s">
        <v>189</v>
      </c>
      <c r="D57" t="s">
        <v>28</v>
      </c>
      <c r="E57">
        <v>15</v>
      </c>
      <c r="F57">
        <v>99010212</v>
      </c>
      <c r="G57">
        <v>92853164</v>
      </c>
      <c r="H57">
        <v>78656904</v>
      </c>
      <c r="I57">
        <v>66391257</v>
      </c>
      <c r="J57">
        <v>48616317</v>
      </c>
      <c r="K57">
        <v>35987541</v>
      </c>
      <c r="L57">
        <v>26708686</v>
      </c>
      <c r="M57">
        <v>20151733</v>
      </c>
      <c r="N57">
        <v>2344858</v>
      </c>
      <c r="O57">
        <v>42.224400000000003</v>
      </c>
      <c r="P57">
        <v>1.0325</v>
      </c>
      <c r="Q57">
        <v>1.24</v>
      </c>
    </row>
    <row r="58" spans="1:17" x14ac:dyDescent="0.25">
      <c r="A58" t="s">
        <v>190</v>
      </c>
      <c r="B58" t="s">
        <v>191</v>
      </c>
      <c r="C58" t="s">
        <v>192</v>
      </c>
      <c r="D58" t="s">
        <v>49</v>
      </c>
      <c r="E58">
        <v>67</v>
      </c>
      <c r="F58">
        <v>18001000</v>
      </c>
      <c r="G58">
        <v>17588595</v>
      </c>
      <c r="H58">
        <v>16195902</v>
      </c>
      <c r="I58">
        <v>14989585</v>
      </c>
      <c r="J58">
        <v>12626507</v>
      </c>
      <c r="K58">
        <v>10449837</v>
      </c>
      <c r="L58">
        <v>8135845</v>
      </c>
      <c r="M58">
        <v>6172215</v>
      </c>
      <c r="N58">
        <v>276841</v>
      </c>
      <c r="O58">
        <v>65.022900000000007</v>
      </c>
      <c r="P58">
        <v>1.0114000000000001</v>
      </c>
      <c r="Q58">
        <v>0.23</v>
      </c>
    </row>
    <row r="59" spans="1:17" x14ac:dyDescent="0.25">
      <c r="A59" t="s">
        <v>193</v>
      </c>
      <c r="B59" t="s">
        <v>194</v>
      </c>
      <c r="C59" t="s">
        <v>195</v>
      </c>
      <c r="D59" t="s">
        <v>28</v>
      </c>
      <c r="E59">
        <v>14</v>
      </c>
      <c r="F59">
        <v>110990103</v>
      </c>
      <c r="G59">
        <v>107465134</v>
      </c>
      <c r="H59">
        <v>97723799</v>
      </c>
      <c r="I59">
        <v>87252413</v>
      </c>
      <c r="J59">
        <v>71371371</v>
      </c>
      <c r="K59">
        <v>57214630</v>
      </c>
      <c r="L59">
        <v>43748556</v>
      </c>
      <c r="M59">
        <v>34781986</v>
      </c>
      <c r="N59">
        <v>1002450</v>
      </c>
      <c r="O59">
        <v>110.7188</v>
      </c>
      <c r="P59">
        <v>1.0158</v>
      </c>
      <c r="Q59">
        <v>1.39</v>
      </c>
    </row>
    <row r="60" spans="1:17" x14ac:dyDescent="0.25">
      <c r="A60" t="s">
        <v>196</v>
      </c>
      <c r="B60" t="s">
        <v>197</v>
      </c>
      <c r="C60" t="s">
        <v>198</v>
      </c>
      <c r="D60" t="s">
        <v>42</v>
      </c>
      <c r="E60">
        <v>112</v>
      </c>
      <c r="F60">
        <v>6336392</v>
      </c>
      <c r="G60">
        <v>6292731</v>
      </c>
      <c r="H60">
        <v>6231066</v>
      </c>
      <c r="I60">
        <v>6114034</v>
      </c>
      <c r="J60">
        <v>5958482</v>
      </c>
      <c r="K60">
        <v>5367179</v>
      </c>
      <c r="L60">
        <v>4508992</v>
      </c>
      <c r="M60">
        <v>3619090</v>
      </c>
      <c r="N60">
        <v>21041</v>
      </c>
      <c r="O60">
        <v>301.14499999999998</v>
      </c>
      <c r="P60">
        <v>1.0035000000000001</v>
      </c>
      <c r="Q60">
        <v>0.08</v>
      </c>
    </row>
    <row r="61" spans="1:17" x14ac:dyDescent="0.25">
      <c r="A61" t="s">
        <v>199</v>
      </c>
      <c r="B61" t="s">
        <v>200</v>
      </c>
      <c r="C61" t="s">
        <v>201</v>
      </c>
      <c r="D61" t="s">
        <v>28</v>
      </c>
      <c r="E61">
        <v>152</v>
      </c>
      <c r="F61">
        <v>1674908</v>
      </c>
      <c r="G61">
        <v>1596049</v>
      </c>
      <c r="H61">
        <v>1346973</v>
      </c>
      <c r="I61">
        <v>1094524</v>
      </c>
      <c r="J61">
        <v>684977</v>
      </c>
      <c r="K61">
        <v>465549</v>
      </c>
      <c r="L61">
        <v>282509</v>
      </c>
      <c r="M61">
        <v>316955</v>
      </c>
      <c r="N61">
        <v>28051</v>
      </c>
      <c r="O61">
        <v>59.709400000000002</v>
      </c>
      <c r="P61">
        <v>1.0246999999999999</v>
      </c>
      <c r="Q61">
        <v>0.02</v>
      </c>
    </row>
    <row r="62" spans="1:17" x14ac:dyDescent="0.25">
      <c r="A62" t="s">
        <v>202</v>
      </c>
      <c r="B62" t="s">
        <v>203</v>
      </c>
      <c r="C62" t="s">
        <v>204</v>
      </c>
      <c r="D62" t="s">
        <v>28</v>
      </c>
      <c r="E62">
        <v>132</v>
      </c>
      <c r="F62">
        <v>3684032</v>
      </c>
      <c r="G62">
        <v>3555868</v>
      </c>
      <c r="H62">
        <v>3340006</v>
      </c>
      <c r="I62">
        <v>3147727</v>
      </c>
      <c r="J62">
        <v>2392880</v>
      </c>
      <c r="K62">
        <v>2149960</v>
      </c>
      <c r="L62">
        <v>1657982</v>
      </c>
      <c r="M62">
        <v>1272748</v>
      </c>
      <c r="N62">
        <v>117600</v>
      </c>
      <c r="O62">
        <v>31.326799999999999</v>
      </c>
      <c r="P62">
        <v>1.0176000000000001</v>
      </c>
      <c r="Q62">
        <v>0.05</v>
      </c>
    </row>
    <row r="63" spans="1:17" x14ac:dyDescent="0.25">
      <c r="A63" t="s">
        <v>205</v>
      </c>
      <c r="B63" t="s">
        <v>206</v>
      </c>
      <c r="C63" t="s">
        <v>207</v>
      </c>
      <c r="D63" t="s">
        <v>24</v>
      </c>
      <c r="E63">
        <v>156</v>
      </c>
      <c r="F63">
        <v>1326062</v>
      </c>
      <c r="G63">
        <v>1329444</v>
      </c>
      <c r="H63">
        <v>1314657</v>
      </c>
      <c r="I63">
        <v>1331535</v>
      </c>
      <c r="J63">
        <v>1396877</v>
      </c>
      <c r="K63">
        <v>1570674</v>
      </c>
      <c r="L63">
        <v>1476983</v>
      </c>
      <c r="M63">
        <v>1361999</v>
      </c>
      <c r="N63">
        <v>45227</v>
      </c>
      <c r="O63">
        <v>29.3201</v>
      </c>
      <c r="P63">
        <v>0.998</v>
      </c>
      <c r="Q63">
        <v>0.02</v>
      </c>
    </row>
    <row r="64" spans="1:17" x14ac:dyDescent="0.25">
      <c r="A64" t="s">
        <v>208</v>
      </c>
      <c r="B64" t="s">
        <v>209</v>
      </c>
      <c r="C64" t="s">
        <v>210</v>
      </c>
      <c r="D64" t="s">
        <v>28</v>
      </c>
      <c r="E64">
        <v>159</v>
      </c>
      <c r="F64">
        <v>1201670</v>
      </c>
      <c r="G64">
        <v>1180655</v>
      </c>
      <c r="H64">
        <v>1133936</v>
      </c>
      <c r="I64">
        <v>1099920</v>
      </c>
      <c r="J64">
        <v>1030496</v>
      </c>
      <c r="K64">
        <v>854011</v>
      </c>
      <c r="L64">
        <v>598564</v>
      </c>
      <c r="M64">
        <v>442865</v>
      </c>
      <c r="N64">
        <v>17364</v>
      </c>
      <c r="O64">
        <v>69.204700000000003</v>
      </c>
      <c r="P64">
        <v>1.0079</v>
      </c>
      <c r="Q64">
        <v>0.02</v>
      </c>
    </row>
    <row r="65" spans="1:17" x14ac:dyDescent="0.25">
      <c r="A65" t="s">
        <v>211</v>
      </c>
      <c r="B65" t="s">
        <v>212</v>
      </c>
      <c r="C65" t="s">
        <v>213</v>
      </c>
      <c r="D65" t="s">
        <v>28</v>
      </c>
      <c r="E65">
        <v>12</v>
      </c>
      <c r="F65">
        <v>123379924</v>
      </c>
      <c r="G65">
        <v>117190911</v>
      </c>
      <c r="H65">
        <v>102471895</v>
      </c>
      <c r="I65">
        <v>89237791</v>
      </c>
      <c r="J65">
        <v>67031867</v>
      </c>
      <c r="K65">
        <v>47878073</v>
      </c>
      <c r="L65">
        <v>34945469</v>
      </c>
      <c r="M65">
        <v>28308246</v>
      </c>
      <c r="N65">
        <v>1104300</v>
      </c>
      <c r="O65">
        <v>111.7268</v>
      </c>
      <c r="P65">
        <v>1.0257000000000001</v>
      </c>
      <c r="Q65">
        <v>1.55</v>
      </c>
    </row>
    <row r="66" spans="1:17" x14ac:dyDescent="0.25">
      <c r="A66" t="s">
        <v>214</v>
      </c>
      <c r="B66" t="s">
        <v>215</v>
      </c>
      <c r="C66" t="s">
        <v>216</v>
      </c>
      <c r="D66" t="s">
        <v>49</v>
      </c>
      <c r="E66">
        <v>231</v>
      </c>
      <c r="F66">
        <v>3780</v>
      </c>
      <c r="G66">
        <v>3747</v>
      </c>
      <c r="H66">
        <v>3408</v>
      </c>
      <c r="I66">
        <v>3187</v>
      </c>
      <c r="J66">
        <v>3080</v>
      </c>
      <c r="K66">
        <v>2332</v>
      </c>
      <c r="L66">
        <v>2240</v>
      </c>
      <c r="M66">
        <v>2274</v>
      </c>
      <c r="N66">
        <v>12173</v>
      </c>
      <c r="O66">
        <v>0.3105</v>
      </c>
      <c r="P66">
        <v>1.0043</v>
      </c>
      <c r="Q66">
        <v>0</v>
      </c>
    </row>
    <row r="67" spans="1:17" x14ac:dyDescent="0.25">
      <c r="A67" t="s">
        <v>217</v>
      </c>
      <c r="B67" t="s">
        <v>218</v>
      </c>
      <c r="C67" t="s">
        <v>219</v>
      </c>
      <c r="D67" t="s">
        <v>24</v>
      </c>
      <c r="E67">
        <v>209</v>
      </c>
      <c r="F67">
        <v>53090</v>
      </c>
      <c r="G67">
        <v>52415</v>
      </c>
      <c r="H67">
        <v>48816</v>
      </c>
      <c r="I67">
        <v>48410</v>
      </c>
      <c r="J67">
        <v>45660</v>
      </c>
      <c r="K67">
        <v>47479</v>
      </c>
      <c r="L67">
        <v>43054</v>
      </c>
      <c r="M67">
        <v>38416</v>
      </c>
      <c r="N67">
        <v>1393</v>
      </c>
      <c r="O67">
        <v>38.112000000000002</v>
      </c>
      <c r="P67">
        <v>1.0038</v>
      </c>
      <c r="Q67">
        <v>0</v>
      </c>
    </row>
    <row r="68" spans="1:17" x14ac:dyDescent="0.25">
      <c r="A68" t="s">
        <v>220</v>
      </c>
      <c r="B68" t="s">
        <v>221</v>
      </c>
      <c r="C68" t="s">
        <v>222</v>
      </c>
      <c r="D68" t="s">
        <v>32</v>
      </c>
      <c r="E68">
        <v>162</v>
      </c>
      <c r="F68">
        <v>929766</v>
      </c>
      <c r="G68">
        <v>920422</v>
      </c>
      <c r="H68">
        <v>917200</v>
      </c>
      <c r="I68">
        <v>905169</v>
      </c>
      <c r="J68">
        <v>832509</v>
      </c>
      <c r="K68">
        <v>780430</v>
      </c>
      <c r="L68">
        <v>644582</v>
      </c>
      <c r="M68">
        <v>527634</v>
      </c>
      <c r="N68">
        <v>18272</v>
      </c>
      <c r="O68">
        <v>50.884700000000002</v>
      </c>
      <c r="P68">
        <v>1.0056</v>
      </c>
      <c r="Q68">
        <v>0.01</v>
      </c>
    </row>
    <row r="69" spans="1:17" x14ac:dyDescent="0.25">
      <c r="A69" t="s">
        <v>223</v>
      </c>
      <c r="B69" t="s">
        <v>224</v>
      </c>
      <c r="C69" t="s">
        <v>225</v>
      </c>
      <c r="D69" t="s">
        <v>24</v>
      </c>
      <c r="E69">
        <v>118</v>
      </c>
      <c r="F69">
        <v>5540745</v>
      </c>
      <c r="G69">
        <v>5529468</v>
      </c>
      <c r="H69">
        <v>5479461</v>
      </c>
      <c r="I69">
        <v>5363271</v>
      </c>
      <c r="J69">
        <v>5176209</v>
      </c>
      <c r="K69">
        <v>4986545</v>
      </c>
      <c r="L69">
        <v>4779418</v>
      </c>
      <c r="M69">
        <v>4606621</v>
      </c>
      <c r="N69">
        <v>338424</v>
      </c>
      <c r="O69">
        <v>16.372199999999999</v>
      </c>
      <c r="P69">
        <v>1.0008999999999999</v>
      </c>
      <c r="Q69">
        <v>7.0000000000000007E-2</v>
      </c>
    </row>
    <row r="70" spans="1:17" x14ac:dyDescent="0.25">
      <c r="A70" t="s">
        <v>226</v>
      </c>
      <c r="B70" t="s">
        <v>227</v>
      </c>
      <c r="C70" t="s">
        <v>228</v>
      </c>
      <c r="D70" t="s">
        <v>24</v>
      </c>
      <c r="E70">
        <v>23</v>
      </c>
      <c r="F70">
        <v>64626628</v>
      </c>
      <c r="G70">
        <v>64480053</v>
      </c>
      <c r="H70">
        <v>63809769</v>
      </c>
      <c r="I70">
        <v>62444567</v>
      </c>
      <c r="J70">
        <v>58665453</v>
      </c>
      <c r="K70">
        <v>56412897</v>
      </c>
      <c r="L70">
        <v>53713830</v>
      </c>
      <c r="M70">
        <v>50523586</v>
      </c>
      <c r="N70">
        <v>551695</v>
      </c>
      <c r="O70">
        <v>117.14190000000001</v>
      </c>
      <c r="P70">
        <v>1.0015000000000001</v>
      </c>
      <c r="Q70">
        <v>0.81</v>
      </c>
    </row>
    <row r="71" spans="1:17" x14ac:dyDescent="0.25">
      <c r="A71" t="s">
        <v>229</v>
      </c>
      <c r="B71" t="s">
        <v>230</v>
      </c>
      <c r="C71" t="s">
        <v>231</v>
      </c>
      <c r="D71" t="s">
        <v>49</v>
      </c>
      <c r="E71">
        <v>184</v>
      </c>
      <c r="F71">
        <v>304557</v>
      </c>
      <c r="G71">
        <v>290969</v>
      </c>
      <c r="H71">
        <v>257026</v>
      </c>
      <c r="I71">
        <v>228453</v>
      </c>
      <c r="J71">
        <v>164351</v>
      </c>
      <c r="K71">
        <v>113931</v>
      </c>
      <c r="L71">
        <v>66825</v>
      </c>
      <c r="M71">
        <v>46484</v>
      </c>
      <c r="N71">
        <v>83534</v>
      </c>
      <c r="O71">
        <v>3.6459000000000001</v>
      </c>
      <c r="P71">
        <v>1.0239</v>
      </c>
      <c r="Q71">
        <v>0</v>
      </c>
    </row>
    <row r="72" spans="1:17" x14ac:dyDescent="0.25">
      <c r="A72" t="s">
        <v>232</v>
      </c>
      <c r="B72" t="s">
        <v>233</v>
      </c>
      <c r="C72" t="s">
        <v>234</v>
      </c>
      <c r="D72" t="s">
        <v>32</v>
      </c>
      <c r="E72">
        <v>183</v>
      </c>
      <c r="F72">
        <v>306279</v>
      </c>
      <c r="G72">
        <v>301920</v>
      </c>
      <c r="H72">
        <v>291787</v>
      </c>
      <c r="I72">
        <v>283788</v>
      </c>
      <c r="J72">
        <v>250927</v>
      </c>
      <c r="K72">
        <v>211089</v>
      </c>
      <c r="L72">
        <v>163591</v>
      </c>
      <c r="M72">
        <v>117891</v>
      </c>
      <c r="N72">
        <v>4167</v>
      </c>
      <c r="O72">
        <v>73.501099999999994</v>
      </c>
      <c r="P72">
        <v>1.0074000000000001</v>
      </c>
      <c r="Q72">
        <v>0</v>
      </c>
    </row>
    <row r="73" spans="1:17" x14ac:dyDescent="0.25">
      <c r="A73" t="s">
        <v>235</v>
      </c>
      <c r="B73" t="s">
        <v>236</v>
      </c>
      <c r="C73" t="s">
        <v>237</v>
      </c>
      <c r="D73" t="s">
        <v>28</v>
      </c>
      <c r="E73">
        <v>146</v>
      </c>
      <c r="F73">
        <v>2388992</v>
      </c>
      <c r="G73">
        <v>2292573</v>
      </c>
      <c r="H73">
        <v>2028517</v>
      </c>
      <c r="I73">
        <v>1711105</v>
      </c>
      <c r="J73">
        <v>1272935</v>
      </c>
      <c r="K73">
        <v>983028</v>
      </c>
      <c r="L73">
        <v>749078</v>
      </c>
      <c r="M73">
        <v>597192</v>
      </c>
      <c r="N73">
        <v>267668</v>
      </c>
      <c r="O73">
        <v>8.9252000000000002</v>
      </c>
      <c r="P73">
        <v>1.0204</v>
      </c>
      <c r="Q73">
        <v>0.03</v>
      </c>
    </row>
    <row r="74" spans="1:17" x14ac:dyDescent="0.25">
      <c r="A74" t="s">
        <v>238</v>
      </c>
      <c r="B74" t="s">
        <v>239</v>
      </c>
      <c r="C74" t="s">
        <v>240</v>
      </c>
      <c r="D74" t="s">
        <v>28</v>
      </c>
      <c r="E74">
        <v>142</v>
      </c>
      <c r="F74">
        <v>2705992</v>
      </c>
      <c r="G74">
        <v>2573995</v>
      </c>
      <c r="H74">
        <v>2253133</v>
      </c>
      <c r="I74">
        <v>1937275</v>
      </c>
      <c r="J74">
        <v>1437539</v>
      </c>
      <c r="K74">
        <v>1040616</v>
      </c>
      <c r="L74">
        <v>718586</v>
      </c>
      <c r="M74">
        <v>528731</v>
      </c>
      <c r="N74">
        <v>10689</v>
      </c>
      <c r="O74">
        <v>253.1567</v>
      </c>
      <c r="P74">
        <v>1.0249999999999999</v>
      </c>
      <c r="Q74">
        <v>0.03</v>
      </c>
    </row>
    <row r="75" spans="1:17" x14ac:dyDescent="0.25">
      <c r="A75" t="s">
        <v>241</v>
      </c>
      <c r="B75" t="s">
        <v>242</v>
      </c>
      <c r="C75" t="s">
        <v>243</v>
      </c>
      <c r="D75" t="s">
        <v>20</v>
      </c>
      <c r="E75">
        <v>131</v>
      </c>
      <c r="F75">
        <v>3744385</v>
      </c>
      <c r="G75">
        <v>3765912</v>
      </c>
      <c r="H75">
        <v>3771132</v>
      </c>
      <c r="I75">
        <v>3836831</v>
      </c>
      <c r="J75">
        <v>4265172</v>
      </c>
      <c r="K75">
        <v>5391636</v>
      </c>
      <c r="L75">
        <v>5145843</v>
      </c>
      <c r="M75">
        <v>4800426</v>
      </c>
      <c r="N75">
        <v>69700</v>
      </c>
      <c r="O75">
        <v>53.721400000000003</v>
      </c>
      <c r="P75">
        <v>0.99639999999999995</v>
      </c>
      <c r="Q75">
        <v>0.05</v>
      </c>
    </row>
    <row r="76" spans="1:17" x14ac:dyDescent="0.25">
      <c r="A76" t="s">
        <v>244</v>
      </c>
      <c r="B76" t="s">
        <v>245</v>
      </c>
      <c r="C76" t="s">
        <v>246</v>
      </c>
      <c r="D76" t="s">
        <v>24</v>
      </c>
      <c r="E76">
        <v>19</v>
      </c>
      <c r="F76">
        <v>83369843</v>
      </c>
      <c r="G76">
        <v>83328988</v>
      </c>
      <c r="H76">
        <v>82073226</v>
      </c>
      <c r="I76">
        <v>81325090</v>
      </c>
      <c r="J76">
        <v>81551677</v>
      </c>
      <c r="K76">
        <v>79370196</v>
      </c>
      <c r="L76">
        <v>77786703</v>
      </c>
      <c r="M76">
        <v>78294583</v>
      </c>
      <c r="N76">
        <v>357114</v>
      </c>
      <c r="O76">
        <v>233.45439999999999</v>
      </c>
      <c r="P76">
        <v>0.99950000000000006</v>
      </c>
      <c r="Q76">
        <v>1.05</v>
      </c>
    </row>
    <row r="77" spans="1:17" x14ac:dyDescent="0.25">
      <c r="A77" t="s">
        <v>247</v>
      </c>
      <c r="B77" t="s">
        <v>248</v>
      </c>
      <c r="C77" t="s">
        <v>249</v>
      </c>
      <c r="D77" t="s">
        <v>28</v>
      </c>
      <c r="E77">
        <v>47</v>
      </c>
      <c r="F77">
        <v>33475870</v>
      </c>
      <c r="G77">
        <v>32180401</v>
      </c>
      <c r="H77">
        <v>28870939</v>
      </c>
      <c r="I77">
        <v>25574719</v>
      </c>
      <c r="J77">
        <v>19665502</v>
      </c>
      <c r="K77">
        <v>15446982</v>
      </c>
      <c r="L77">
        <v>11865246</v>
      </c>
      <c r="M77">
        <v>8861895</v>
      </c>
      <c r="N77">
        <v>238533</v>
      </c>
      <c r="O77">
        <v>140.34059999999999</v>
      </c>
      <c r="P77">
        <v>1.0196000000000001</v>
      </c>
      <c r="Q77">
        <v>0.42</v>
      </c>
    </row>
    <row r="78" spans="1:17" x14ac:dyDescent="0.25">
      <c r="A78" t="s">
        <v>250</v>
      </c>
      <c r="B78" t="s">
        <v>251</v>
      </c>
      <c r="C78" t="s">
        <v>250</v>
      </c>
      <c r="D78" t="s">
        <v>24</v>
      </c>
      <c r="E78">
        <v>219</v>
      </c>
      <c r="F78">
        <v>32649</v>
      </c>
      <c r="G78">
        <v>32709</v>
      </c>
      <c r="H78">
        <v>32520</v>
      </c>
      <c r="I78">
        <v>31262</v>
      </c>
      <c r="J78">
        <v>27741</v>
      </c>
      <c r="K78">
        <v>27317</v>
      </c>
      <c r="L78">
        <v>28734</v>
      </c>
      <c r="M78">
        <v>26685</v>
      </c>
      <c r="N78">
        <v>6</v>
      </c>
      <c r="O78">
        <v>5441.5</v>
      </c>
      <c r="P78">
        <v>0.99939999999999996</v>
      </c>
      <c r="Q78">
        <v>0</v>
      </c>
    </row>
    <row r="79" spans="1:17" x14ac:dyDescent="0.25">
      <c r="A79" t="s">
        <v>252</v>
      </c>
      <c r="B79" t="s">
        <v>253</v>
      </c>
      <c r="C79" t="s">
        <v>254</v>
      </c>
      <c r="D79" t="s">
        <v>24</v>
      </c>
      <c r="E79">
        <v>90</v>
      </c>
      <c r="F79">
        <v>10384971</v>
      </c>
      <c r="G79">
        <v>10512232</v>
      </c>
      <c r="H79">
        <v>10806641</v>
      </c>
      <c r="I79">
        <v>11033783</v>
      </c>
      <c r="J79">
        <v>11038109</v>
      </c>
      <c r="K79">
        <v>10302255</v>
      </c>
      <c r="L79">
        <v>9307148</v>
      </c>
      <c r="M79">
        <v>8544873</v>
      </c>
      <c r="N79">
        <v>131990</v>
      </c>
      <c r="O79">
        <v>78.680000000000007</v>
      </c>
      <c r="P79">
        <v>0.99419999999999997</v>
      </c>
      <c r="Q79">
        <v>0.13</v>
      </c>
    </row>
    <row r="80" spans="1:17" x14ac:dyDescent="0.25">
      <c r="A80" t="s">
        <v>255</v>
      </c>
      <c r="B80" t="s">
        <v>256</v>
      </c>
      <c r="C80" t="s">
        <v>257</v>
      </c>
      <c r="D80" t="s">
        <v>42</v>
      </c>
      <c r="E80">
        <v>208</v>
      </c>
      <c r="F80">
        <v>56466</v>
      </c>
      <c r="G80">
        <v>56026</v>
      </c>
      <c r="H80">
        <v>55895</v>
      </c>
      <c r="I80">
        <v>56351</v>
      </c>
      <c r="J80">
        <v>56184</v>
      </c>
      <c r="K80">
        <v>55599</v>
      </c>
      <c r="L80">
        <v>50106</v>
      </c>
      <c r="M80">
        <v>45434</v>
      </c>
      <c r="N80">
        <v>2166086</v>
      </c>
      <c r="O80">
        <v>2.6100000000000002E-2</v>
      </c>
      <c r="P80">
        <v>1.004</v>
      </c>
      <c r="Q80">
        <v>0</v>
      </c>
    </row>
    <row r="81" spans="1:17" x14ac:dyDescent="0.25">
      <c r="A81" t="s">
        <v>258</v>
      </c>
      <c r="B81" t="s">
        <v>259</v>
      </c>
      <c r="C81" t="s">
        <v>260</v>
      </c>
      <c r="D81" t="s">
        <v>42</v>
      </c>
      <c r="E81">
        <v>193</v>
      </c>
      <c r="F81">
        <v>125438</v>
      </c>
      <c r="G81">
        <v>123663</v>
      </c>
      <c r="H81">
        <v>118980</v>
      </c>
      <c r="I81">
        <v>114039</v>
      </c>
      <c r="J81">
        <v>107432</v>
      </c>
      <c r="K81">
        <v>99047</v>
      </c>
      <c r="L81">
        <v>94838</v>
      </c>
      <c r="M81">
        <v>98794</v>
      </c>
      <c r="N81">
        <v>344</v>
      </c>
      <c r="O81">
        <v>364.64530000000002</v>
      </c>
      <c r="P81">
        <v>1.0065999999999999</v>
      </c>
      <c r="Q81">
        <v>0</v>
      </c>
    </row>
    <row r="82" spans="1:17" x14ac:dyDescent="0.25">
      <c r="A82" t="s">
        <v>261</v>
      </c>
      <c r="B82" t="s">
        <v>262</v>
      </c>
      <c r="C82" t="s">
        <v>263</v>
      </c>
      <c r="D82" t="s">
        <v>42</v>
      </c>
      <c r="E82">
        <v>178</v>
      </c>
      <c r="F82">
        <v>395752</v>
      </c>
      <c r="G82">
        <v>395642</v>
      </c>
      <c r="H82">
        <v>399089</v>
      </c>
      <c r="I82">
        <v>403072</v>
      </c>
      <c r="J82">
        <v>424067</v>
      </c>
      <c r="K82">
        <v>391951</v>
      </c>
      <c r="L82">
        <v>334234</v>
      </c>
      <c r="M82">
        <v>318310</v>
      </c>
      <c r="N82">
        <v>1628</v>
      </c>
      <c r="O82">
        <v>243.0909</v>
      </c>
      <c r="P82">
        <v>0.99919999999999998</v>
      </c>
      <c r="Q82">
        <v>0</v>
      </c>
    </row>
    <row r="83" spans="1:17" x14ac:dyDescent="0.25">
      <c r="A83" t="s">
        <v>264</v>
      </c>
      <c r="B83" t="s">
        <v>265</v>
      </c>
      <c r="C83" t="s">
        <v>266</v>
      </c>
      <c r="D83" t="s">
        <v>32</v>
      </c>
      <c r="E83">
        <v>191</v>
      </c>
      <c r="F83">
        <v>171774</v>
      </c>
      <c r="G83">
        <v>169231</v>
      </c>
      <c r="H83">
        <v>167978</v>
      </c>
      <c r="I83">
        <v>164905</v>
      </c>
      <c r="J83">
        <v>160188</v>
      </c>
      <c r="K83">
        <v>138263</v>
      </c>
      <c r="L83">
        <v>110286</v>
      </c>
      <c r="M83">
        <v>88300</v>
      </c>
      <c r="N83">
        <v>549</v>
      </c>
      <c r="O83">
        <v>312.8852</v>
      </c>
      <c r="P83">
        <v>1.0073000000000001</v>
      </c>
      <c r="Q83">
        <v>0</v>
      </c>
    </row>
    <row r="84" spans="1:17" x14ac:dyDescent="0.25">
      <c r="A84" t="s">
        <v>267</v>
      </c>
      <c r="B84" t="s">
        <v>268</v>
      </c>
      <c r="C84" t="s">
        <v>269</v>
      </c>
      <c r="D84" t="s">
        <v>42</v>
      </c>
      <c r="E84">
        <v>68</v>
      </c>
      <c r="F84">
        <v>17843908</v>
      </c>
      <c r="G84">
        <v>17362718</v>
      </c>
      <c r="H84">
        <v>16001107</v>
      </c>
      <c r="I84">
        <v>14543121</v>
      </c>
      <c r="J84">
        <v>11735894</v>
      </c>
      <c r="K84">
        <v>9084780</v>
      </c>
      <c r="L84">
        <v>6987767</v>
      </c>
      <c r="M84">
        <v>5453208</v>
      </c>
      <c r="N84">
        <v>108889</v>
      </c>
      <c r="O84">
        <v>163.8725</v>
      </c>
      <c r="P84">
        <v>1.0134000000000001</v>
      </c>
      <c r="Q84">
        <v>0.22</v>
      </c>
    </row>
    <row r="85" spans="1:17" x14ac:dyDescent="0.25">
      <c r="A85" t="s">
        <v>270</v>
      </c>
      <c r="B85" t="s">
        <v>271</v>
      </c>
      <c r="C85" t="s">
        <v>272</v>
      </c>
      <c r="D85" t="s">
        <v>24</v>
      </c>
      <c r="E85">
        <v>207</v>
      </c>
      <c r="F85">
        <v>63301</v>
      </c>
      <c r="G85">
        <v>62794</v>
      </c>
      <c r="H85">
        <v>61629</v>
      </c>
      <c r="I85">
        <v>60782</v>
      </c>
      <c r="J85">
        <v>59114</v>
      </c>
      <c r="K85">
        <v>57727</v>
      </c>
      <c r="L85">
        <v>52860</v>
      </c>
      <c r="M85">
        <v>52656</v>
      </c>
      <c r="N85">
        <v>78</v>
      </c>
      <c r="O85">
        <v>811.55129999999997</v>
      </c>
      <c r="P85">
        <v>1.0037</v>
      </c>
      <c r="Q85">
        <v>0</v>
      </c>
    </row>
    <row r="86" spans="1:17" x14ac:dyDescent="0.25">
      <c r="A86" t="s">
        <v>273</v>
      </c>
      <c r="B86" t="s">
        <v>274</v>
      </c>
      <c r="C86" t="s">
        <v>275</v>
      </c>
      <c r="D86" t="s">
        <v>28</v>
      </c>
      <c r="E86">
        <v>75</v>
      </c>
      <c r="F86">
        <v>13859341</v>
      </c>
      <c r="G86">
        <v>13205153</v>
      </c>
      <c r="H86">
        <v>11625998</v>
      </c>
      <c r="I86">
        <v>10270728</v>
      </c>
      <c r="J86">
        <v>8336967</v>
      </c>
      <c r="K86">
        <v>6354145</v>
      </c>
      <c r="L86">
        <v>4972609</v>
      </c>
      <c r="M86">
        <v>4222374</v>
      </c>
      <c r="N86">
        <v>245857</v>
      </c>
      <c r="O86">
        <v>56.371600000000001</v>
      </c>
      <c r="P86">
        <v>1.0242</v>
      </c>
      <c r="Q86">
        <v>0.17</v>
      </c>
    </row>
    <row r="87" spans="1:17" x14ac:dyDescent="0.25">
      <c r="A87" t="s">
        <v>276</v>
      </c>
      <c r="B87" t="s">
        <v>277</v>
      </c>
      <c r="C87" t="s">
        <v>278</v>
      </c>
      <c r="D87" t="s">
        <v>28</v>
      </c>
      <c r="E87">
        <v>149</v>
      </c>
      <c r="F87">
        <v>2105566</v>
      </c>
      <c r="G87">
        <v>2015828</v>
      </c>
      <c r="H87">
        <v>1788919</v>
      </c>
      <c r="I87">
        <v>1567220</v>
      </c>
      <c r="J87">
        <v>1230849</v>
      </c>
      <c r="K87">
        <v>973551</v>
      </c>
      <c r="L87">
        <v>831462</v>
      </c>
      <c r="M87">
        <v>591663</v>
      </c>
      <c r="N87">
        <v>36125</v>
      </c>
      <c r="O87">
        <v>58.285600000000002</v>
      </c>
      <c r="P87">
        <v>1.0218</v>
      </c>
      <c r="Q87">
        <v>0.03</v>
      </c>
    </row>
    <row r="88" spans="1:17" x14ac:dyDescent="0.25">
      <c r="A88" t="s">
        <v>279</v>
      </c>
      <c r="B88" t="s">
        <v>280</v>
      </c>
      <c r="C88" t="s">
        <v>281</v>
      </c>
      <c r="D88" t="s">
        <v>49</v>
      </c>
      <c r="E88">
        <v>164</v>
      </c>
      <c r="F88">
        <v>808726</v>
      </c>
      <c r="G88">
        <v>797202</v>
      </c>
      <c r="H88">
        <v>755031</v>
      </c>
      <c r="I88">
        <v>747932</v>
      </c>
      <c r="J88">
        <v>759051</v>
      </c>
      <c r="K88">
        <v>747116</v>
      </c>
      <c r="L88">
        <v>778176</v>
      </c>
      <c r="M88">
        <v>705261</v>
      </c>
      <c r="N88">
        <v>214969</v>
      </c>
      <c r="O88">
        <v>3.7621000000000002</v>
      </c>
      <c r="P88">
        <v>1.0052000000000001</v>
      </c>
      <c r="Q88">
        <v>0.01</v>
      </c>
    </row>
    <row r="89" spans="1:17" x14ac:dyDescent="0.25">
      <c r="A89" t="s">
        <v>282</v>
      </c>
      <c r="B89" t="s">
        <v>283</v>
      </c>
      <c r="C89" t="s">
        <v>284</v>
      </c>
      <c r="D89" t="s">
        <v>42</v>
      </c>
      <c r="E89">
        <v>82</v>
      </c>
      <c r="F89">
        <v>11584996</v>
      </c>
      <c r="G89">
        <v>11306801</v>
      </c>
      <c r="H89">
        <v>10563757</v>
      </c>
      <c r="I89">
        <v>9842880</v>
      </c>
      <c r="J89">
        <v>8360225</v>
      </c>
      <c r="K89">
        <v>6925331</v>
      </c>
      <c r="L89">
        <v>5646676</v>
      </c>
      <c r="M89">
        <v>4680812</v>
      </c>
      <c r="N89">
        <v>27750</v>
      </c>
      <c r="O89">
        <v>417.47730000000001</v>
      </c>
      <c r="P89">
        <v>1.012</v>
      </c>
      <c r="Q89">
        <v>0.15</v>
      </c>
    </row>
    <row r="90" spans="1:17" x14ac:dyDescent="0.25">
      <c r="A90" t="s">
        <v>285</v>
      </c>
      <c r="B90" t="s">
        <v>286</v>
      </c>
      <c r="C90" t="s">
        <v>287</v>
      </c>
      <c r="D90" t="s">
        <v>42</v>
      </c>
      <c r="E90">
        <v>89</v>
      </c>
      <c r="F90">
        <v>10432860</v>
      </c>
      <c r="G90">
        <v>10121763</v>
      </c>
      <c r="H90">
        <v>9294505</v>
      </c>
      <c r="I90">
        <v>8450933</v>
      </c>
      <c r="J90">
        <v>6656725</v>
      </c>
      <c r="K90">
        <v>5053234</v>
      </c>
      <c r="L90">
        <v>3777990</v>
      </c>
      <c r="M90">
        <v>2782753</v>
      </c>
      <c r="N90">
        <v>112492</v>
      </c>
      <c r="O90">
        <v>92.743099999999998</v>
      </c>
      <c r="P90">
        <v>1.0149999999999999</v>
      </c>
      <c r="Q90">
        <v>0.13</v>
      </c>
    </row>
    <row r="91" spans="1:17" x14ac:dyDescent="0.25">
      <c r="A91" t="s">
        <v>288</v>
      </c>
      <c r="B91" t="s">
        <v>289</v>
      </c>
      <c r="C91" t="s">
        <v>288</v>
      </c>
      <c r="D91" t="s">
        <v>20</v>
      </c>
      <c r="E91">
        <v>104</v>
      </c>
      <c r="F91">
        <v>7488865</v>
      </c>
      <c r="G91">
        <v>7500958</v>
      </c>
      <c r="H91">
        <v>7399838</v>
      </c>
      <c r="I91">
        <v>7132438</v>
      </c>
      <c r="J91">
        <v>6731195</v>
      </c>
      <c r="K91">
        <v>5838574</v>
      </c>
      <c r="L91">
        <v>4978544</v>
      </c>
      <c r="M91">
        <v>3955072</v>
      </c>
      <c r="N91">
        <v>1104</v>
      </c>
      <c r="O91">
        <v>6783.3922000000002</v>
      </c>
      <c r="P91">
        <v>0.99919999999999998</v>
      </c>
      <c r="Q91">
        <v>0.09</v>
      </c>
    </row>
    <row r="92" spans="1:17" x14ac:dyDescent="0.25">
      <c r="A92" t="s">
        <v>290</v>
      </c>
      <c r="B92" t="s">
        <v>291</v>
      </c>
      <c r="C92" t="s">
        <v>292</v>
      </c>
      <c r="D92" t="s">
        <v>24</v>
      </c>
      <c r="E92">
        <v>94</v>
      </c>
      <c r="F92">
        <v>9967308</v>
      </c>
      <c r="G92">
        <v>9750573</v>
      </c>
      <c r="H92">
        <v>9844246</v>
      </c>
      <c r="I92">
        <v>9986825</v>
      </c>
      <c r="J92">
        <v>10202055</v>
      </c>
      <c r="K92">
        <v>10375989</v>
      </c>
      <c r="L92">
        <v>10698679</v>
      </c>
      <c r="M92">
        <v>10315366</v>
      </c>
      <c r="N92">
        <v>93028</v>
      </c>
      <c r="O92">
        <v>107.1431</v>
      </c>
      <c r="P92">
        <v>1.0265</v>
      </c>
      <c r="Q92">
        <v>0.12</v>
      </c>
    </row>
    <row r="93" spans="1:17" x14ac:dyDescent="0.25">
      <c r="A93" t="s">
        <v>293</v>
      </c>
      <c r="B93" t="s">
        <v>294</v>
      </c>
      <c r="C93" t="s">
        <v>295</v>
      </c>
      <c r="D93" t="s">
        <v>24</v>
      </c>
      <c r="E93">
        <v>179</v>
      </c>
      <c r="F93">
        <v>372899</v>
      </c>
      <c r="G93">
        <v>366669</v>
      </c>
      <c r="H93">
        <v>331060</v>
      </c>
      <c r="I93">
        <v>318333</v>
      </c>
      <c r="J93">
        <v>281462</v>
      </c>
      <c r="K93">
        <v>255019</v>
      </c>
      <c r="L93">
        <v>228263</v>
      </c>
      <c r="M93">
        <v>204468</v>
      </c>
      <c r="N93">
        <v>103000</v>
      </c>
      <c r="O93">
        <v>3.6204000000000001</v>
      </c>
      <c r="P93">
        <v>1.0068999999999999</v>
      </c>
      <c r="Q93">
        <v>0</v>
      </c>
    </row>
    <row r="94" spans="1:17" x14ac:dyDescent="0.25">
      <c r="A94" t="s">
        <v>296</v>
      </c>
      <c r="B94" t="s">
        <v>297</v>
      </c>
      <c r="C94" t="s">
        <v>298</v>
      </c>
      <c r="D94" t="s">
        <v>20</v>
      </c>
      <c r="E94">
        <v>2</v>
      </c>
      <c r="F94">
        <v>1417173173</v>
      </c>
      <c r="G94">
        <v>1396387127</v>
      </c>
      <c r="H94">
        <v>1322866505</v>
      </c>
      <c r="I94">
        <v>1240613620</v>
      </c>
      <c r="J94">
        <v>1059633675</v>
      </c>
      <c r="K94">
        <v>870452165</v>
      </c>
      <c r="L94">
        <v>696828385</v>
      </c>
      <c r="M94">
        <v>557501301</v>
      </c>
      <c r="N94">
        <v>3287590</v>
      </c>
      <c r="O94">
        <v>431.0675</v>
      </c>
      <c r="P94">
        <v>1.0067999999999999</v>
      </c>
      <c r="Q94">
        <v>17.77</v>
      </c>
    </row>
    <row r="95" spans="1:17" x14ac:dyDescent="0.25">
      <c r="A95" t="s">
        <v>299</v>
      </c>
      <c r="B95" t="s">
        <v>300</v>
      </c>
      <c r="C95" t="s">
        <v>301</v>
      </c>
      <c r="D95" t="s">
        <v>20</v>
      </c>
      <c r="E95">
        <v>4</v>
      </c>
      <c r="F95">
        <v>275501339</v>
      </c>
      <c r="G95">
        <v>271857970</v>
      </c>
      <c r="H95">
        <v>259091970</v>
      </c>
      <c r="I95">
        <v>244016173</v>
      </c>
      <c r="J95">
        <v>214072421</v>
      </c>
      <c r="K95">
        <v>182159874</v>
      </c>
      <c r="L95">
        <v>148177096</v>
      </c>
      <c r="M95">
        <v>115228394</v>
      </c>
      <c r="N95">
        <v>1904569</v>
      </c>
      <c r="O95">
        <v>144.65289999999999</v>
      </c>
      <c r="P95">
        <v>1.0064</v>
      </c>
      <c r="Q95">
        <v>3.45</v>
      </c>
    </row>
    <row r="96" spans="1:17" x14ac:dyDescent="0.25">
      <c r="A96" t="s">
        <v>302</v>
      </c>
      <c r="B96" t="s">
        <v>303</v>
      </c>
      <c r="C96" t="s">
        <v>304</v>
      </c>
      <c r="D96" t="s">
        <v>20</v>
      </c>
      <c r="E96">
        <v>17</v>
      </c>
      <c r="F96">
        <v>88550570</v>
      </c>
      <c r="G96">
        <v>87290193</v>
      </c>
      <c r="H96">
        <v>81790841</v>
      </c>
      <c r="I96">
        <v>75373855</v>
      </c>
      <c r="J96">
        <v>65544383</v>
      </c>
      <c r="K96">
        <v>55793629</v>
      </c>
      <c r="L96">
        <v>38520664</v>
      </c>
      <c r="M96">
        <v>28449705</v>
      </c>
      <c r="N96">
        <v>1648195</v>
      </c>
      <c r="O96">
        <v>53.7258</v>
      </c>
      <c r="P96">
        <v>1.0071000000000001</v>
      </c>
      <c r="Q96">
        <v>1.1100000000000001</v>
      </c>
    </row>
    <row r="97" spans="1:17" x14ac:dyDescent="0.25">
      <c r="A97" t="s">
        <v>305</v>
      </c>
      <c r="B97" t="s">
        <v>306</v>
      </c>
      <c r="C97" t="s">
        <v>307</v>
      </c>
      <c r="D97" t="s">
        <v>20</v>
      </c>
      <c r="E97">
        <v>35</v>
      </c>
      <c r="F97">
        <v>44496122</v>
      </c>
      <c r="G97">
        <v>42556984</v>
      </c>
      <c r="H97">
        <v>37757813</v>
      </c>
      <c r="I97">
        <v>31264875</v>
      </c>
      <c r="J97">
        <v>24628858</v>
      </c>
      <c r="K97">
        <v>17658381</v>
      </c>
      <c r="L97">
        <v>13653369</v>
      </c>
      <c r="M97">
        <v>9811347</v>
      </c>
      <c r="N97">
        <v>438317</v>
      </c>
      <c r="O97">
        <v>101.5158</v>
      </c>
      <c r="P97">
        <v>1.0221</v>
      </c>
      <c r="Q97">
        <v>0.56000000000000005</v>
      </c>
    </row>
    <row r="98" spans="1:17" x14ac:dyDescent="0.25">
      <c r="A98" t="s">
        <v>308</v>
      </c>
      <c r="B98" t="s">
        <v>309</v>
      </c>
      <c r="C98" t="s">
        <v>310</v>
      </c>
      <c r="D98" t="s">
        <v>24</v>
      </c>
      <c r="E98">
        <v>125</v>
      </c>
      <c r="F98">
        <v>5023109</v>
      </c>
      <c r="G98">
        <v>4946119</v>
      </c>
      <c r="H98">
        <v>4665760</v>
      </c>
      <c r="I98">
        <v>4524585</v>
      </c>
      <c r="J98">
        <v>3768950</v>
      </c>
      <c r="K98">
        <v>3485374</v>
      </c>
      <c r="L98">
        <v>3391387</v>
      </c>
      <c r="M98">
        <v>2937637</v>
      </c>
      <c r="N98">
        <v>70273</v>
      </c>
      <c r="O98">
        <v>71.479900000000001</v>
      </c>
      <c r="P98">
        <v>1.0073000000000001</v>
      </c>
      <c r="Q98">
        <v>0.06</v>
      </c>
    </row>
    <row r="99" spans="1:17" x14ac:dyDescent="0.25">
      <c r="A99" t="s">
        <v>311</v>
      </c>
      <c r="B99" t="s">
        <v>312</v>
      </c>
      <c r="C99" t="s">
        <v>313</v>
      </c>
      <c r="D99" t="s">
        <v>24</v>
      </c>
      <c r="E99">
        <v>202</v>
      </c>
      <c r="F99">
        <v>84519</v>
      </c>
      <c r="G99">
        <v>84046</v>
      </c>
      <c r="H99">
        <v>83593</v>
      </c>
      <c r="I99">
        <v>83828</v>
      </c>
      <c r="J99">
        <v>75562</v>
      </c>
      <c r="K99">
        <v>68865</v>
      </c>
      <c r="L99">
        <v>64022</v>
      </c>
      <c r="M99">
        <v>55298</v>
      </c>
      <c r="N99">
        <v>572</v>
      </c>
      <c r="O99">
        <v>147.76050000000001</v>
      </c>
      <c r="P99">
        <v>1.0029999999999999</v>
      </c>
      <c r="Q99">
        <v>0</v>
      </c>
    </row>
    <row r="100" spans="1:17" x14ac:dyDescent="0.25">
      <c r="A100" t="s">
        <v>314</v>
      </c>
      <c r="B100" t="s">
        <v>315</v>
      </c>
      <c r="C100" t="s">
        <v>316</v>
      </c>
      <c r="D100" t="s">
        <v>20</v>
      </c>
      <c r="E100">
        <v>98</v>
      </c>
      <c r="F100">
        <v>9038309</v>
      </c>
      <c r="G100">
        <v>8757489</v>
      </c>
      <c r="H100">
        <v>8007778</v>
      </c>
      <c r="I100">
        <v>7328445</v>
      </c>
      <c r="J100">
        <v>6116958</v>
      </c>
      <c r="K100">
        <v>4803254</v>
      </c>
      <c r="L100">
        <v>3744608</v>
      </c>
      <c r="M100">
        <v>2907307</v>
      </c>
      <c r="N100">
        <v>20770</v>
      </c>
      <c r="O100">
        <v>435.1617</v>
      </c>
      <c r="P100">
        <v>1.0155000000000001</v>
      </c>
      <c r="Q100">
        <v>0.11</v>
      </c>
    </row>
    <row r="101" spans="1:17" x14ac:dyDescent="0.25">
      <c r="A101" t="s">
        <v>317</v>
      </c>
      <c r="B101" t="s">
        <v>318</v>
      </c>
      <c r="C101" t="s">
        <v>319</v>
      </c>
      <c r="D101" t="s">
        <v>24</v>
      </c>
      <c r="E101">
        <v>25</v>
      </c>
      <c r="F101">
        <v>59037474</v>
      </c>
      <c r="G101">
        <v>59500579</v>
      </c>
      <c r="H101">
        <v>60232906</v>
      </c>
      <c r="I101">
        <v>59822450</v>
      </c>
      <c r="J101">
        <v>56966397</v>
      </c>
      <c r="K101">
        <v>56756561</v>
      </c>
      <c r="L101">
        <v>56329482</v>
      </c>
      <c r="M101">
        <v>53324036</v>
      </c>
      <c r="N101">
        <v>301336</v>
      </c>
      <c r="O101">
        <v>195.91909999999999</v>
      </c>
      <c r="P101">
        <v>0.99660000000000004</v>
      </c>
      <c r="Q101">
        <v>0.74</v>
      </c>
    </row>
    <row r="102" spans="1:17" x14ac:dyDescent="0.25">
      <c r="A102" t="s">
        <v>320</v>
      </c>
      <c r="B102" t="s">
        <v>321</v>
      </c>
      <c r="C102" t="s">
        <v>322</v>
      </c>
      <c r="D102" t="s">
        <v>28</v>
      </c>
      <c r="E102">
        <v>52</v>
      </c>
      <c r="F102">
        <v>28160542</v>
      </c>
      <c r="G102">
        <v>26811790</v>
      </c>
      <c r="H102">
        <v>23596741</v>
      </c>
      <c r="I102">
        <v>21120042</v>
      </c>
      <c r="J102">
        <v>16799670</v>
      </c>
      <c r="K102">
        <v>11910540</v>
      </c>
      <c r="L102">
        <v>8303809</v>
      </c>
      <c r="M102">
        <v>5477086</v>
      </c>
      <c r="N102">
        <v>322463</v>
      </c>
      <c r="O102">
        <v>87.329499999999996</v>
      </c>
      <c r="P102">
        <v>1.0247999999999999</v>
      </c>
      <c r="Q102">
        <v>0.35</v>
      </c>
    </row>
    <row r="103" spans="1:17" x14ac:dyDescent="0.25">
      <c r="A103" t="s">
        <v>323</v>
      </c>
      <c r="B103" t="s">
        <v>324</v>
      </c>
      <c r="C103" t="s">
        <v>325</v>
      </c>
      <c r="D103" t="s">
        <v>42</v>
      </c>
      <c r="E103">
        <v>139</v>
      </c>
      <c r="F103">
        <v>2827377</v>
      </c>
      <c r="G103">
        <v>2820436</v>
      </c>
      <c r="H103">
        <v>2794445</v>
      </c>
      <c r="I103">
        <v>2733896</v>
      </c>
      <c r="J103">
        <v>2612205</v>
      </c>
      <c r="K103">
        <v>2392030</v>
      </c>
      <c r="L103">
        <v>2135546</v>
      </c>
      <c r="M103">
        <v>1859091</v>
      </c>
      <c r="N103">
        <v>10991</v>
      </c>
      <c r="O103">
        <v>257.24470000000002</v>
      </c>
      <c r="P103">
        <v>0.99990000000000001</v>
      </c>
      <c r="Q103">
        <v>0.04</v>
      </c>
    </row>
    <row r="104" spans="1:17" x14ac:dyDescent="0.25">
      <c r="A104" t="s">
        <v>326</v>
      </c>
      <c r="B104" t="s">
        <v>327</v>
      </c>
      <c r="C104" t="s">
        <v>328</v>
      </c>
      <c r="D104" t="s">
        <v>20</v>
      </c>
      <c r="E104">
        <v>11</v>
      </c>
      <c r="F104">
        <v>123951692</v>
      </c>
      <c r="G104">
        <v>125244761</v>
      </c>
      <c r="H104">
        <v>127250933</v>
      </c>
      <c r="I104">
        <v>128105431</v>
      </c>
      <c r="J104">
        <v>126803861</v>
      </c>
      <c r="K104">
        <v>123686321</v>
      </c>
      <c r="L104">
        <v>117624196</v>
      </c>
      <c r="M104">
        <v>105416839</v>
      </c>
      <c r="N104">
        <v>377930</v>
      </c>
      <c r="O104">
        <v>327.9753</v>
      </c>
      <c r="P104">
        <v>0.99470000000000003</v>
      </c>
      <c r="Q104">
        <v>1.55</v>
      </c>
    </row>
    <row r="105" spans="1:17" x14ac:dyDescent="0.25">
      <c r="A105" t="s">
        <v>329</v>
      </c>
      <c r="B105" t="s">
        <v>330</v>
      </c>
      <c r="C105" t="s">
        <v>331</v>
      </c>
      <c r="D105" t="s">
        <v>24</v>
      </c>
      <c r="E105">
        <v>195</v>
      </c>
      <c r="F105">
        <v>110778</v>
      </c>
      <c r="G105">
        <v>108319</v>
      </c>
      <c r="H105">
        <v>100561</v>
      </c>
      <c r="I105">
        <v>96151</v>
      </c>
      <c r="J105">
        <v>86192</v>
      </c>
      <c r="K105">
        <v>82874</v>
      </c>
      <c r="L105">
        <v>75124</v>
      </c>
      <c r="M105">
        <v>68347</v>
      </c>
      <c r="N105">
        <v>116</v>
      </c>
      <c r="O105">
        <v>954.9828</v>
      </c>
      <c r="P105">
        <v>1.0105999999999999</v>
      </c>
      <c r="Q105">
        <v>0</v>
      </c>
    </row>
    <row r="106" spans="1:17" x14ac:dyDescent="0.25">
      <c r="A106" t="s">
        <v>332</v>
      </c>
      <c r="B106" t="s">
        <v>333</v>
      </c>
      <c r="C106" t="s">
        <v>334</v>
      </c>
      <c r="D106" t="s">
        <v>20</v>
      </c>
      <c r="E106">
        <v>83</v>
      </c>
      <c r="F106">
        <v>11285869</v>
      </c>
      <c r="G106">
        <v>10928721</v>
      </c>
      <c r="H106">
        <v>9494246</v>
      </c>
      <c r="I106">
        <v>6931258</v>
      </c>
      <c r="J106">
        <v>5056174</v>
      </c>
      <c r="K106">
        <v>3480587</v>
      </c>
      <c r="L106">
        <v>2216903</v>
      </c>
      <c r="M106">
        <v>1557374</v>
      </c>
      <c r="N106">
        <v>89342</v>
      </c>
      <c r="O106">
        <v>126.32210000000001</v>
      </c>
      <c r="P106">
        <v>1.0123</v>
      </c>
      <c r="Q106">
        <v>0.14000000000000001</v>
      </c>
    </row>
    <row r="107" spans="1:17" x14ac:dyDescent="0.25">
      <c r="A107" t="s">
        <v>335</v>
      </c>
      <c r="B107" t="s">
        <v>336</v>
      </c>
      <c r="C107" t="s">
        <v>337</v>
      </c>
      <c r="D107" t="s">
        <v>20</v>
      </c>
      <c r="E107">
        <v>66</v>
      </c>
      <c r="F107">
        <v>19397998</v>
      </c>
      <c r="G107">
        <v>18979243</v>
      </c>
      <c r="H107">
        <v>17835909</v>
      </c>
      <c r="I107">
        <v>16627837</v>
      </c>
      <c r="J107">
        <v>15236253</v>
      </c>
      <c r="K107">
        <v>16866563</v>
      </c>
      <c r="L107">
        <v>14172710</v>
      </c>
      <c r="M107">
        <v>12265305</v>
      </c>
      <c r="N107">
        <v>2724900</v>
      </c>
      <c r="O107">
        <v>7.1188000000000002</v>
      </c>
      <c r="P107">
        <v>1.0105</v>
      </c>
      <c r="Q107">
        <v>0.24</v>
      </c>
    </row>
    <row r="108" spans="1:17" x14ac:dyDescent="0.25">
      <c r="A108" t="s">
        <v>338</v>
      </c>
      <c r="B108" t="s">
        <v>339</v>
      </c>
      <c r="C108" t="s">
        <v>340</v>
      </c>
      <c r="D108" t="s">
        <v>28</v>
      </c>
      <c r="E108">
        <v>27</v>
      </c>
      <c r="F108">
        <v>54027487</v>
      </c>
      <c r="G108">
        <v>51985780</v>
      </c>
      <c r="H108">
        <v>46851488</v>
      </c>
      <c r="I108">
        <v>41517895</v>
      </c>
      <c r="J108">
        <v>30851606</v>
      </c>
      <c r="K108">
        <v>23162269</v>
      </c>
      <c r="L108">
        <v>16187124</v>
      </c>
      <c r="M108">
        <v>11473087</v>
      </c>
      <c r="N108">
        <v>580367</v>
      </c>
      <c r="O108">
        <v>93.091899999999995</v>
      </c>
      <c r="P108">
        <v>1.0193000000000001</v>
      </c>
      <c r="Q108">
        <v>0.68</v>
      </c>
    </row>
    <row r="109" spans="1:17" x14ac:dyDescent="0.25">
      <c r="A109" t="s">
        <v>341</v>
      </c>
      <c r="B109" t="s">
        <v>342</v>
      </c>
      <c r="C109" t="s">
        <v>343</v>
      </c>
      <c r="D109" t="s">
        <v>32</v>
      </c>
      <c r="E109">
        <v>192</v>
      </c>
      <c r="F109">
        <v>131232</v>
      </c>
      <c r="G109">
        <v>126463</v>
      </c>
      <c r="H109">
        <v>116707</v>
      </c>
      <c r="I109">
        <v>107995</v>
      </c>
      <c r="J109">
        <v>88826</v>
      </c>
      <c r="K109">
        <v>75124</v>
      </c>
      <c r="L109">
        <v>60813</v>
      </c>
      <c r="M109">
        <v>57437</v>
      </c>
      <c r="N109">
        <v>811</v>
      </c>
      <c r="O109">
        <v>161.815</v>
      </c>
      <c r="P109">
        <v>1.0183</v>
      </c>
      <c r="Q109">
        <v>0</v>
      </c>
    </row>
    <row r="110" spans="1:17" x14ac:dyDescent="0.25">
      <c r="A110" t="s">
        <v>344</v>
      </c>
      <c r="B110" t="s">
        <v>345</v>
      </c>
      <c r="C110" t="s">
        <v>346</v>
      </c>
      <c r="D110" t="s">
        <v>20</v>
      </c>
      <c r="E110">
        <v>129</v>
      </c>
      <c r="F110">
        <v>4268873</v>
      </c>
      <c r="G110">
        <v>4360444</v>
      </c>
      <c r="H110">
        <v>3908743</v>
      </c>
      <c r="I110">
        <v>2943356</v>
      </c>
      <c r="J110">
        <v>1934901</v>
      </c>
      <c r="K110">
        <v>1674938</v>
      </c>
      <c r="L110">
        <v>1493870</v>
      </c>
      <c r="M110">
        <v>802786</v>
      </c>
      <c r="N110">
        <v>17818</v>
      </c>
      <c r="O110">
        <v>239.5821</v>
      </c>
      <c r="P110">
        <v>1.0044</v>
      </c>
      <c r="Q110">
        <v>0.05</v>
      </c>
    </row>
    <row r="111" spans="1:17" x14ac:dyDescent="0.25">
      <c r="A111" t="s">
        <v>347</v>
      </c>
      <c r="B111" t="s">
        <v>348</v>
      </c>
      <c r="C111" t="s">
        <v>349</v>
      </c>
      <c r="D111" t="s">
        <v>20</v>
      </c>
      <c r="E111">
        <v>110</v>
      </c>
      <c r="F111">
        <v>6630623</v>
      </c>
      <c r="G111">
        <v>6424874</v>
      </c>
      <c r="H111">
        <v>5914980</v>
      </c>
      <c r="I111">
        <v>5483774</v>
      </c>
      <c r="J111">
        <v>4935182</v>
      </c>
      <c r="K111">
        <v>4394734</v>
      </c>
      <c r="L111">
        <v>3691209</v>
      </c>
      <c r="M111">
        <v>3016384</v>
      </c>
      <c r="N111">
        <v>199951</v>
      </c>
      <c r="O111">
        <v>33.161200000000001</v>
      </c>
      <c r="P111">
        <v>1.0158</v>
      </c>
      <c r="Q111">
        <v>0.08</v>
      </c>
    </row>
    <row r="112" spans="1:17" x14ac:dyDescent="0.25">
      <c r="A112" t="s">
        <v>350</v>
      </c>
      <c r="B112" t="s">
        <v>351</v>
      </c>
      <c r="C112" t="s">
        <v>352</v>
      </c>
      <c r="D112" t="s">
        <v>20</v>
      </c>
      <c r="E112">
        <v>103</v>
      </c>
      <c r="F112">
        <v>7529475</v>
      </c>
      <c r="G112">
        <v>7319399</v>
      </c>
      <c r="H112">
        <v>6787419</v>
      </c>
      <c r="I112">
        <v>6323418</v>
      </c>
      <c r="J112">
        <v>5430853</v>
      </c>
      <c r="K112">
        <v>4314443</v>
      </c>
      <c r="L112">
        <v>3297519</v>
      </c>
      <c r="M112">
        <v>2675283</v>
      </c>
      <c r="N112">
        <v>236800</v>
      </c>
      <c r="O112">
        <v>31.796800000000001</v>
      </c>
      <c r="P112">
        <v>1.0141</v>
      </c>
      <c r="Q112">
        <v>0.09</v>
      </c>
    </row>
    <row r="113" spans="1:17" x14ac:dyDescent="0.25">
      <c r="A113" t="s">
        <v>353</v>
      </c>
      <c r="B113" t="s">
        <v>354</v>
      </c>
      <c r="C113" t="s">
        <v>355</v>
      </c>
      <c r="D113" t="s">
        <v>24</v>
      </c>
      <c r="E113">
        <v>151</v>
      </c>
      <c r="F113">
        <v>1850651</v>
      </c>
      <c r="G113">
        <v>1897052</v>
      </c>
      <c r="H113">
        <v>1991955</v>
      </c>
      <c r="I113">
        <v>2101530</v>
      </c>
      <c r="J113">
        <v>2392530</v>
      </c>
      <c r="K113">
        <v>2689391</v>
      </c>
      <c r="L113">
        <v>2572037</v>
      </c>
      <c r="M113">
        <v>2397414</v>
      </c>
      <c r="N113">
        <v>64559</v>
      </c>
      <c r="O113">
        <v>28.666</v>
      </c>
      <c r="P113">
        <v>0.98760000000000003</v>
      </c>
      <c r="Q113">
        <v>0.02</v>
      </c>
    </row>
    <row r="114" spans="1:17" x14ac:dyDescent="0.25">
      <c r="A114" t="s">
        <v>356</v>
      </c>
      <c r="B114" t="s">
        <v>357</v>
      </c>
      <c r="C114" t="s">
        <v>358</v>
      </c>
      <c r="D114" t="s">
        <v>20</v>
      </c>
      <c r="E114">
        <v>119</v>
      </c>
      <c r="F114">
        <v>5489739</v>
      </c>
      <c r="G114">
        <v>5662923</v>
      </c>
      <c r="H114">
        <v>6398940</v>
      </c>
      <c r="I114">
        <v>4995800</v>
      </c>
      <c r="J114">
        <v>4320642</v>
      </c>
      <c r="K114">
        <v>3593700</v>
      </c>
      <c r="L114">
        <v>2963702</v>
      </c>
      <c r="M114">
        <v>2381791</v>
      </c>
      <c r="N114">
        <v>10452</v>
      </c>
      <c r="O114">
        <v>525.23339999999996</v>
      </c>
      <c r="P114">
        <v>0.98160000000000003</v>
      </c>
      <c r="Q114">
        <v>7.0000000000000007E-2</v>
      </c>
    </row>
    <row r="115" spans="1:17" x14ac:dyDescent="0.25">
      <c r="A115" t="s">
        <v>359</v>
      </c>
      <c r="B115" t="s">
        <v>360</v>
      </c>
      <c r="C115" t="s">
        <v>361</v>
      </c>
      <c r="D115" t="s">
        <v>28</v>
      </c>
      <c r="E115">
        <v>147</v>
      </c>
      <c r="F115">
        <v>2305825</v>
      </c>
      <c r="G115">
        <v>2254100</v>
      </c>
      <c r="H115">
        <v>2118521</v>
      </c>
      <c r="I115">
        <v>2022747</v>
      </c>
      <c r="J115">
        <v>1998630</v>
      </c>
      <c r="K115">
        <v>1798997</v>
      </c>
      <c r="L115">
        <v>1407672</v>
      </c>
      <c r="M115">
        <v>1023481</v>
      </c>
      <c r="N115">
        <v>30355</v>
      </c>
      <c r="O115">
        <v>75.962000000000003</v>
      </c>
      <c r="P115">
        <v>1.0106999999999999</v>
      </c>
      <c r="Q115">
        <v>0.03</v>
      </c>
    </row>
    <row r="116" spans="1:17" x14ac:dyDescent="0.25">
      <c r="A116" t="s">
        <v>362</v>
      </c>
      <c r="B116" t="s">
        <v>363</v>
      </c>
      <c r="C116" t="s">
        <v>364</v>
      </c>
      <c r="D116" t="s">
        <v>28</v>
      </c>
      <c r="E116">
        <v>121</v>
      </c>
      <c r="F116">
        <v>5302681</v>
      </c>
      <c r="G116">
        <v>5087584</v>
      </c>
      <c r="H116">
        <v>4612329</v>
      </c>
      <c r="I116">
        <v>4019956</v>
      </c>
      <c r="J116">
        <v>2895224</v>
      </c>
      <c r="K116">
        <v>2209731</v>
      </c>
      <c r="L116">
        <v>1932169</v>
      </c>
      <c r="M116">
        <v>1463563</v>
      </c>
      <c r="N116">
        <v>111369</v>
      </c>
      <c r="O116">
        <v>47.613599999999998</v>
      </c>
      <c r="P116">
        <v>1.0209999999999999</v>
      </c>
      <c r="Q116">
        <v>7.0000000000000007E-2</v>
      </c>
    </row>
    <row r="117" spans="1:17" x14ac:dyDescent="0.25">
      <c r="A117" t="s">
        <v>365</v>
      </c>
      <c r="B117" t="s">
        <v>366</v>
      </c>
      <c r="C117" t="s">
        <v>367</v>
      </c>
      <c r="D117" t="s">
        <v>28</v>
      </c>
      <c r="E117">
        <v>107</v>
      </c>
      <c r="F117">
        <v>6812341</v>
      </c>
      <c r="G117">
        <v>6653942</v>
      </c>
      <c r="H117">
        <v>6192235</v>
      </c>
      <c r="I117">
        <v>6491988</v>
      </c>
      <c r="J117">
        <v>5154790</v>
      </c>
      <c r="K117">
        <v>4236983</v>
      </c>
      <c r="L117">
        <v>2962720</v>
      </c>
      <c r="M117">
        <v>1909177</v>
      </c>
      <c r="N117">
        <v>1759540</v>
      </c>
      <c r="O117">
        <v>3.8717000000000001</v>
      </c>
      <c r="P117">
        <v>1.0114000000000001</v>
      </c>
      <c r="Q117">
        <v>0.09</v>
      </c>
    </row>
    <row r="118" spans="1:17" x14ac:dyDescent="0.25">
      <c r="A118" t="s">
        <v>368</v>
      </c>
      <c r="B118" t="s">
        <v>369</v>
      </c>
      <c r="C118" t="s">
        <v>370</v>
      </c>
      <c r="D118" t="s">
        <v>24</v>
      </c>
      <c r="E118">
        <v>216</v>
      </c>
      <c r="F118">
        <v>39327</v>
      </c>
      <c r="G118">
        <v>38756</v>
      </c>
      <c r="H118">
        <v>37355</v>
      </c>
      <c r="I118">
        <v>35926</v>
      </c>
      <c r="J118">
        <v>33026</v>
      </c>
      <c r="K118">
        <v>28765</v>
      </c>
      <c r="L118">
        <v>25003</v>
      </c>
      <c r="M118">
        <v>21089</v>
      </c>
      <c r="N118">
        <v>160</v>
      </c>
      <c r="O118">
        <v>245.7937</v>
      </c>
      <c r="P118">
        <v>1.0074000000000001</v>
      </c>
      <c r="Q118">
        <v>0</v>
      </c>
    </row>
    <row r="119" spans="1:17" x14ac:dyDescent="0.25">
      <c r="A119" t="s">
        <v>371</v>
      </c>
      <c r="B119" t="s">
        <v>372</v>
      </c>
      <c r="C119" t="s">
        <v>373</v>
      </c>
      <c r="D119" t="s">
        <v>24</v>
      </c>
      <c r="E119">
        <v>141</v>
      </c>
      <c r="F119">
        <v>2750055</v>
      </c>
      <c r="G119">
        <v>2820267</v>
      </c>
      <c r="H119">
        <v>2963765</v>
      </c>
      <c r="I119">
        <v>3139019</v>
      </c>
      <c r="J119">
        <v>3599637</v>
      </c>
      <c r="K119">
        <v>3785847</v>
      </c>
      <c r="L119">
        <v>3521206</v>
      </c>
      <c r="M119">
        <v>3210147</v>
      </c>
      <c r="N119">
        <v>65300</v>
      </c>
      <c r="O119">
        <v>42.114199999999997</v>
      </c>
      <c r="P119">
        <v>0.9869</v>
      </c>
      <c r="Q119">
        <v>0.03</v>
      </c>
    </row>
    <row r="120" spans="1:17" x14ac:dyDescent="0.25">
      <c r="A120" t="s">
        <v>374</v>
      </c>
      <c r="B120" t="s">
        <v>375</v>
      </c>
      <c r="C120" t="s">
        <v>374</v>
      </c>
      <c r="D120" t="s">
        <v>24</v>
      </c>
      <c r="E120">
        <v>168</v>
      </c>
      <c r="F120">
        <v>647599</v>
      </c>
      <c r="G120">
        <v>630399</v>
      </c>
      <c r="H120">
        <v>569408</v>
      </c>
      <c r="I120">
        <v>507070</v>
      </c>
      <c r="J120">
        <v>435628</v>
      </c>
      <c r="K120">
        <v>381267</v>
      </c>
      <c r="L120">
        <v>363741</v>
      </c>
      <c r="M120">
        <v>339342</v>
      </c>
      <c r="N120">
        <v>2586</v>
      </c>
      <c r="O120">
        <v>250.42500000000001</v>
      </c>
      <c r="P120">
        <v>1.0128999999999999</v>
      </c>
      <c r="Q120">
        <v>0.01</v>
      </c>
    </row>
    <row r="121" spans="1:17" x14ac:dyDescent="0.25">
      <c r="A121" t="s">
        <v>376</v>
      </c>
      <c r="B121" t="s">
        <v>377</v>
      </c>
      <c r="C121" t="s">
        <v>378</v>
      </c>
      <c r="D121" t="s">
        <v>20</v>
      </c>
      <c r="E121">
        <v>167</v>
      </c>
      <c r="F121">
        <v>695168</v>
      </c>
      <c r="G121">
        <v>676283</v>
      </c>
      <c r="H121">
        <v>615239</v>
      </c>
      <c r="I121">
        <v>557297</v>
      </c>
      <c r="J121">
        <v>431896</v>
      </c>
      <c r="K121">
        <v>350227</v>
      </c>
      <c r="L121">
        <v>245332</v>
      </c>
      <c r="M121">
        <v>247284</v>
      </c>
      <c r="N121">
        <v>30</v>
      </c>
      <c r="O121">
        <v>23172.2667</v>
      </c>
      <c r="P121">
        <v>1.0125</v>
      </c>
      <c r="Q121">
        <v>0.01</v>
      </c>
    </row>
    <row r="122" spans="1:17" x14ac:dyDescent="0.25">
      <c r="A122" t="s">
        <v>379</v>
      </c>
      <c r="B122" t="s">
        <v>380</v>
      </c>
      <c r="C122" t="s">
        <v>381</v>
      </c>
      <c r="D122" t="s">
        <v>28</v>
      </c>
      <c r="E122">
        <v>50</v>
      </c>
      <c r="F122">
        <v>29611714</v>
      </c>
      <c r="G122">
        <v>28225177</v>
      </c>
      <c r="H122">
        <v>24850912</v>
      </c>
      <c r="I122">
        <v>21731053</v>
      </c>
      <c r="J122">
        <v>16216431</v>
      </c>
      <c r="K122">
        <v>11882762</v>
      </c>
      <c r="L122">
        <v>8948162</v>
      </c>
      <c r="M122">
        <v>6639751</v>
      </c>
      <c r="N122">
        <v>587041</v>
      </c>
      <c r="O122">
        <v>50.442300000000003</v>
      </c>
      <c r="P122">
        <v>1.0241</v>
      </c>
      <c r="Q122">
        <v>0.37</v>
      </c>
    </row>
    <row r="123" spans="1:17" x14ac:dyDescent="0.25">
      <c r="A123" t="s">
        <v>382</v>
      </c>
      <c r="B123" t="s">
        <v>383</v>
      </c>
      <c r="C123" t="s">
        <v>384</v>
      </c>
      <c r="D123" t="s">
        <v>28</v>
      </c>
      <c r="E123">
        <v>62</v>
      </c>
      <c r="F123">
        <v>20405317</v>
      </c>
      <c r="G123">
        <v>19377061</v>
      </c>
      <c r="H123">
        <v>16938942</v>
      </c>
      <c r="I123">
        <v>14718422</v>
      </c>
      <c r="J123">
        <v>11229387</v>
      </c>
      <c r="K123">
        <v>9539665</v>
      </c>
      <c r="L123">
        <v>6267369</v>
      </c>
      <c r="M123">
        <v>4625141</v>
      </c>
      <c r="N123">
        <v>118484</v>
      </c>
      <c r="O123">
        <v>172.22</v>
      </c>
      <c r="P123">
        <v>1.0259</v>
      </c>
      <c r="Q123">
        <v>0.26</v>
      </c>
    </row>
    <row r="124" spans="1:17" x14ac:dyDescent="0.25">
      <c r="A124" t="s">
        <v>385</v>
      </c>
      <c r="B124" t="s">
        <v>386</v>
      </c>
      <c r="C124" t="s">
        <v>387</v>
      </c>
      <c r="D124" t="s">
        <v>20</v>
      </c>
      <c r="E124">
        <v>45</v>
      </c>
      <c r="F124">
        <v>33938221</v>
      </c>
      <c r="G124">
        <v>33199993</v>
      </c>
      <c r="H124">
        <v>31068833</v>
      </c>
      <c r="I124">
        <v>28717731</v>
      </c>
      <c r="J124">
        <v>22945150</v>
      </c>
      <c r="K124">
        <v>17517054</v>
      </c>
      <c r="L124">
        <v>13215707</v>
      </c>
      <c r="M124">
        <v>10306508</v>
      </c>
      <c r="N124">
        <v>330803</v>
      </c>
      <c r="O124">
        <v>102.5934</v>
      </c>
      <c r="P124">
        <v>1.0108999999999999</v>
      </c>
      <c r="Q124">
        <v>0.43</v>
      </c>
    </row>
    <row r="125" spans="1:17" x14ac:dyDescent="0.25">
      <c r="A125" t="s">
        <v>388</v>
      </c>
      <c r="B125" t="s">
        <v>389</v>
      </c>
      <c r="C125" t="s">
        <v>390</v>
      </c>
      <c r="D125" t="s">
        <v>20</v>
      </c>
      <c r="E125">
        <v>174</v>
      </c>
      <c r="F125">
        <v>523787</v>
      </c>
      <c r="G125">
        <v>514438</v>
      </c>
      <c r="H125">
        <v>435582</v>
      </c>
      <c r="I125">
        <v>361575</v>
      </c>
      <c r="J125">
        <v>282507</v>
      </c>
      <c r="K125">
        <v>224957</v>
      </c>
      <c r="L125">
        <v>164887</v>
      </c>
      <c r="M125">
        <v>123243</v>
      </c>
      <c r="N125">
        <v>300</v>
      </c>
      <c r="O125">
        <v>1745.9567</v>
      </c>
      <c r="P125">
        <v>1.0044999999999999</v>
      </c>
      <c r="Q125">
        <v>0.01</v>
      </c>
    </row>
    <row r="126" spans="1:17" x14ac:dyDescent="0.25">
      <c r="A126" t="s">
        <v>391</v>
      </c>
      <c r="B126" t="s">
        <v>392</v>
      </c>
      <c r="C126" t="s">
        <v>393</v>
      </c>
      <c r="D126" t="s">
        <v>28</v>
      </c>
      <c r="E126">
        <v>59</v>
      </c>
      <c r="F126">
        <v>22593590</v>
      </c>
      <c r="G126">
        <v>21224040</v>
      </c>
      <c r="H126">
        <v>18112907</v>
      </c>
      <c r="I126">
        <v>15529181</v>
      </c>
      <c r="J126">
        <v>11239101</v>
      </c>
      <c r="K126">
        <v>8945026</v>
      </c>
      <c r="L126">
        <v>7372581</v>
      </c>
      <c r="M126">
        <v>6153587</v>
      </c>
      <c r="N126">
        <v>1240192</v>
      </c>
      <c r="O126">
        <v>18.2178</v>
      </c>
      <c r="P126">
        <v>1.0314000000000001</v>
      </c>
      <c r="Q126">
        <v>0.28000000000000003</v>
      </c>
    </row>
    <row r="127" spans="1:17" x14ac:dyDescent="0.25">
      <c r="A127" t="s">
        <v>394</v>
      </c>
      <c r="B127" t="s">
        <v>395</v>
      </c>
      <c r="C127" t="s">
        <v>396</v>
      </c>
      <c r="D127" t="s">
        <v>24</v>
      </c>
      <c r="E127">
        <v>173</v>
      </c>
      <c r="F127">
        <v>533286</v>
      </c>
      <c r="G127">
        <v>515357</v>
      </c>
      <c r="H127">
        <v>456579</v>
      </c>
      <c r="I127">
        <v>418755</v>
      </c>
      <c r="J127">
        <v>399212</v>
      </c>
      <c r="K127">
        <v>365392</v>
      </c>
      <c r="L127">
        <v>333587</v>
      </c>
      <c r="M127">
        <v>315414</v>
      </c>
      <c r="N127">
        <v>316</v>
      </c>
      <c r="O127">
        <v>1687.6139000000001</v>
      </c>
      <c r="P127">
        <v>1.0124</v>
      </c>
      <c r="Q127">
        <v>0.01</v>
      </c>
    </row>
    <row r="128" spans="1:17" x14ac:dyDescent="0.25">
      <c r="A128" t="s">
        <v>397</v>
      </c>
      <c r="B128" t="s">
        <v>398</v>
      </c>
      <c r="C128" t="s">
        <v>399</v>
      </c>
      <c r="D128" t="s">
        <v>32</v>
      </c>
      <c r="E128">
        <v>215</v>
      </c>
      <c r="F128">
        <v>41569</v>
      </c>
      <c r="G128">
        <v>43413</v>
      </c>
      <c r="H128">
        <v>49410</v>
      </c>
      <c r="I128">
        <v>53416</v>
      </c>
      <c r="J128">
        <v>54224</v>
      </c>
      <c r="K128">
        <v>46047</v>
      </c>
      <c r="L128">
        <v>31988</v>
      </c>
      <c r="M128">
        <v>23969</v>
      </c>
      <c r="N128">
        <v>181</v>
      </c>
      <c r="O128">
        <v>229.66300000000001</v>
      </c>
      <c r="P128">
        <v>0.98860000000000003</v>
      </c>
      <c r="Q128">
        <v>0</v>
      </c>
    </row>
    <row r="129" spans="1:17" x14ac:dyDescent="0.25">
      <c r="A129" t="s">
        <v>400</v>
      </c>
      <c r="B129" t="s">
        <v>401</v>
      </c>
      <c r="C129" t="s">
        <v>402</v>
      </c>
      <c r="D129" t="s">
        <v>42</v>
      </c>
      <c r="E129">
        <v>180</v>
      </c>
      <c r="F129">
        <v>367507</v>
      </c>
      <c r="G129">
        <v>370391</v>
      </c>
      <c r="H129">
        <v>383515</v>
      </c>
      <c r="I129">
        <v>392181</v>
      </c>
      <c r="J129">
        <v>432543</v>
      </c>
      <c r="K129">
        <v>374271</v>
      </c>
      <c r="L129">
        <v>333786</v>
      </c>
      <c r="M129">
        <v>326428</v>
      </c>
      <c r="N129">
        <v>1128</v>
      </c>
      <c r="O129">
        <v>325.80410000000001</v>
      </c>
      <c r="P129">
        <v>0.99650000000000005</v>
      </c>
      <c r="Q129">
        <v>0</v>
      </c>
    </row>
    <row r="130" spans="1:17" x14ac:dyDescent="0.25">
      <c r="A130" t="s">
        <v>403</v>
      </c>
      <c r="B130" t="s">
        <v>404</v>
      </c>
      <c r="C130" t="s">
        <v>405</v>
      </c>
      <c r="D130" t="s">
        <v>28</v>
      </c>
      <c r="E130">
        <v>126</v>
      </c>
      <c r="F130">
        <v>4736139</v>
      </c>
      <c r="G130">
        <v>4498604</v>
      </c>
      <c r="H130">
        <v>3946220</v>
      </c>
      <c r="I130">
        <v>3419461</v>
      </c>
      <c r="J130">
        <v>2695003</v>
      </c>
      <c r="K130">
        <v>2006027</v>
      </c>
      <c r="L130">
        <v>1506694</v>
      </c>
      <c r="M130">
        <v>1122198</v>
      </c>
      <c r="N130">
        <v>1030700</v>
      </c>
      <c r="O130">
        <v>4.5951000000000004</v>
      </c>
      <c r="P130">
        <v>1.0263</v>
      </c>
      <c r="Q130">
        <v>0.06</v>
      </c>
    </row>
    <row r="131" spans="1:17" x14ac:dyDescent="0.25">
      <c r="A131" t="s">
        <v>406</v>
      </c>
      <c r="B131" t="s">
        <v>407</v>
      </c>
      <c r="C131" t="s">
        <v>408</v>
      </c>
      <c r="D131" t="s">
        <v>28</v>
      </c>
      <c r="E131">
        <v>157</v>
      </c>
      <c r="F131">
        <v>1299469</v>
      </c>
      <c r="G131">
        <v>1297828</v>
      </c>
      <c r="H131">
        <v>1293153</v>
      </c>
      <c r="I131">
        <v>1283330</v>
      </c>
      <c r="J131">
        <v>1215930</v>
      </c>
      <c r="K131">
        <v>1090290</v>
      </c>
      <c r="L131">
        <v>954865</v>
      </c>
      <c r="M131">
        <v>830115</v>
      </c>
      <c r="N131">
        <v>2040</v>
      </c>
      <c r="O131">
        <v>636.99459999999999</v>
      </c>
      <c r="P131">
        <v>1.0004</v>
      </c>
      <c r="Q131">
        <v>0.02</v>
      </c>
    </row>
    <row r="132" spans="1:17" x14ac:dyDescent="0.25">
      <c r="A132" t="s">
        <v>409</v>
      </c>
      <c r="B132" t="s">
        <v>410</v>
      </c>
      <c r="C132" t="s">
        <v>411</v>
      </c>
      <c r="D132" t="s">
        <v>28</v>
      </c>
      <c r="E132">
        <v>182</v>
      </c>
      <c r="F132">
        <v>326101</v>
      </c>
      <c r="G132">
        <v>305587</v>
      </c>
      <c r="H132">
        <v>249545</v>
      </c>
      <c r="I132">
        <v>211786</v>
      </c>
      <c r="J132">
        <v>159215</v>
      </c>
      <c r="K132">
        <v>92659</v>
      </c>
      <c r="L132">
        <v>52233</v>
      </c>
      <c r="M132">
        <v>35383</v>
      </c>
      <c r="N132">
        <v>374</v>
      </c>
      <c r="O132">
        <v>871.92780000000005</v>
      </c>
      <c r="P132">
        <v>1.0319</v>
      </c>
      <c r="Q132">
        <v>0</v>
      </c>
    </row>
    <row r="133" spans="1:17" x14ac:dyDescent="0.25">
      <c r="A133" t="s">
        <v>412</v>
      </c>
      <c r="B133" t="s">
        <v>413</v>
      </c>
      <c r="C133" t="s">
        <v>414</v>
      </c>
      <c r="D133" t="s">
        <v>42</v>
      </c>
      <c r="E133">
        <v>10</v>
      </c>
      <c r="F133">
        <v>127504125</v>
      </c>
      <c r="G133">
        <v>125998302</v>
      </c>
      <c r="H133">
        <v>120149897</v>
      </c>
      <c r="I133">
        <v>112532401</v>
      </c>
      <c r="J133">
        <v>97873442</v>
      </c>
      <c r="K133">
        <v>81720428</v>
      </c>
      <c r="L133">
        <v>67705186</v>
      </c>
      <c r="M133">
        <v>50289306</v>
      </c>
      <c r="N133">
        <v>1964375</v>
      </c>
      <c r="O133">
        <v>64.908199999999994</v>
      </c>
      <c r="P133">
        <v>1.0063</v>
      </c>
      <c r="Q133">
        <v>1.6</v>
      </c>
    </row>
    <row r="134" spans="1:17" x14ac:dyDescent="0.25">
      <c r="A134" t="s">
        <v>415</v>
      </c>
      <c r="B134" t="s">
        <v>416</v>
      </c>
      <c r="C134" t="s">
        <v>417</v>
      </c>
      <c r="D134" t="s">
        <v>32</v>
      </c>
      <c r="E134">
        <v>194</v>
      </c>
      <c r="F134">
        <v>114164</v>
      </c>
      <c r="G134">
        <v>112106</v>
      </c>
      <c r="H134">
        <v>109462</v>
      </c>
      <c r="I134">
        <v>107588</v>
      </c>
      <c r="J134">
        <v>111709</v>
      </c>
      <c r="K134">
        <v>98603</v>
      </c>
      <c r="L134">
        <v>76299</v>
      </c>
      <c r="M134">
        <v>58989</v>
      </c>
      <c r="N134">
        <v>702</v>
      </c>
      <c r="O134">
        <v>162.6268</v>
      </c>
      <c r="P134">
        <v>1.0091000000000001</v>
      </c>
      <c r="Q134">
        <v>0</v>
      </c>
    </row>
    <row r="135" spans="1:17" x14ac:dyDescent="0.25">
      <c r="A135" t="s">
        <v>418</v>
      </c>
      <c r="B135" t="s">
        <v>419</v>
      </c>
      <c r="C135" t="s">
        <v>420</v>
      </c>
      <c r="D135" t="s">
        <v>24</v>
      </c>
      <c r="E135">
        <v>135</v>
      </c>
      <c r="F135">
        <v>3272996</v>
      </c>
      <c r="G135">
        <v>3084847</v>
      </c>
      <c r="H135">
        <v>3277388</v>
      </c>
      <c r="I135">
        <v>3678186</v>
      </c>
      <c r="J135">
        <v>4251573</v>
      </c>
      <c r="K135">
        <v>4480199</v>
      </c>
      <c r="L135">
        <v>4103240</v>
      </c>
      <c r="M135">
        <v>3711140</v>
      </c>
      <c r="N135">
        <v>33846</v>
      </c>
      <c r="O135">
        <v>96.702600000000004</v>
      </c>
      <c r="P135">
        <v>1.0690999999999999</v>
      </c>
      <c r="Q135">
        <v>0.04</v>
      </c>
    </row>
    <row r="136" spans="1:17" x14ac:dyDescent="0.25">
      <c r="A136" t="s">
        <v>421</v>
      </c>
      <c r="B136" t="s">
        <v>422</v>
      </c>
      <c r="C136" t="s">
        <v>421</v>
      </c>
      <c r="D136" t="s">
        <v>24</v>
      </c>
      <c r="E136">
        <v>217</v>
      </c>
      <c r="F136">
        <v>36469</v>
      </c>
      <c r="G136">
        <v>36922</v>
      </c>
      <c r="H136">
        <v>36760</v>
      </c>
      <c r="I136">
        <v>33178</v>
      </c>
      <c r="J136">
        <v>32465</v>
      </c>
      <c r="K136">
        <v>30329</v>
      </c>
      <c r="L136">
        <v>27076</v>
      </c>
      <c r="M136">
        <v>24270</v>
      </c>
      <c r="N136">
        <v>2</v>
      </c>
      <c r="O136">
        <v>18234.5</v>
      </c>
      <c r="P136">
        <v>0.99409999999999998</v>
      </c>
      <c r="Q136">
        <v>0</v>
      </c>
    </row>
    <row r="137" spans="1:17" x14ac:dyDescent="0.25">
      <c r="A137" t="s">
        <v>423</v>
      </c>
      <c r="B137" t="s">
        <v>424</v>
      </c>
      <c r="C137" t="s">
        <v>425</v>
      </c>
      <c r="D137" t="s">
        <v>20</v>
      </c>
      <c r="E137">
        <v>134</v>
      </c>
      <c r="F137">
        <v>3398366</v>
      </c>
      <c r="G137">
        <v>3294335</v>
      </c>
      <c r="H137">
        <v>2964749</v>
      </c>
      <c r="I137">
        <v>2702520</v>
      </c>
      <c r="J137">
        <v>2450979</v>
      </c>
      <c r="K137">
        <v>2161433</v>
      </c>
      <c r="L137">
        <v>1697780</v>
      </c>
      <c r="M137">
        <v>1293880</v>
      </c>
      <c r="N137">
        <v>1564110</v>
      </c>
      <c r="O137">
        <v>2.1726999999999999</v>
      </c>
      <c r="P137">
        <v>1.0150999999999999</v>
      </c>
      <c r="Q137">
        <v>0.04</v>
      </c>
    </row>
    <row r="138" spans="1:17" x14ac:dyDescent="0.25">
      <c r="A138" t="s">
        <v>426</v>
      </c>
      <c r="B138" t="s">
        <v>427</v>
      </c>
      <c r="C138" t="s">
        <v>428</v>
      </c>
      <c r="D138" t="s">
        <v>24</v>
      </c>
      <c r="E138">
        <v>169</v>
      </c>
      <c r="F138">
        <v>627082</v>
      </c>
      <c r="G138">
        <v>629048</v>
      </c>
      <c r="H138">
        <v>633966</v>
      </c>
      <c r="I138">
        <v>631044</v>
      </c>
      <c r="J138">
        <v>633324</v>
      </c>
      <c r="K138">
        <v>621442</v>
      </c>
      <c r="L138">
        <v>589324</v>
      </c>
      <c r="M138">
        <v>530268</v>
      </c>
      <c r="N138">
        <v>13812</v>
      </c>
      <c r="O138">
        <v>45.401200000000003</v>
      </c>
      <c r="P138">
        <v>0.99880000000000002</v>
      </c>
      <c r="Q138">
        <v>0.01</v>
      </c>
    </row>
    <row r="139" spans="1:17" x14ac:dyDescent="0.25">
      <c r="A139" t="s">
        <v>429</v>
      </c>
      <c r="B139" t="s">
        <v>430</v>
      </c>
      <c r="C139" t="s">
        <v>431</v>
      </c>
      <c r="D139" t="s">
        <v>42</v>
      </c>
      <c r="E139">
        <v>230</v>
      </c>
      <c r="F139">
        <v>4390</v>
      </c>
      <c r="G139">
        <v>4500</v>
      </c>
      <c r="H139">
        <v>5059</v>
      </c>
      <c r="I139">
        <v>4938</v>
      </c>
      <c r="J139">
        <v>5138</v>
      </c>
      <c r="K139">
        <v>10805</v>
      </c>
      <c r="L139">
        <v>11452</v>
      </c>
      <c r="M139">
        <v>11402</v>
      </c>
      <c r="N139">
        <v>102</v>
      </c>
      <c r="O139">
        <v>43.039200000000001</v>
      </c>
      <c r="P139">
        <v>0.99390000000000001</v>
      </c>
      <c r="Q139">
        <v>0</v>
      </c>
    </row>
    <row r="140" spans="1:17" x14ac:dyDescent="0.25">
      <c r="A140" t="s">
        <v>432</v>
      </c>
      <c r="B140" t="s">
        <v>433</v>
      </c>
      <c r="C140" t="s">
        <v>434</v>
      </c>
      <c r="D140" t="s">
        <v>28</v>
      </c>
      <c r="E140">
        <v>40</v>
      </c>
      <c r="F140">
        <v>37457971</v>
      </c>
      <c r="G140">
        <v>36688772</v>
      </c>
      <c r="H140">
        <v>34680458</v>
      </c>
      <c r="I140">
        <v>32464865</v>
      </c>
      <c r="J140">
        <v>28554415</v>
      </c>
      <c r="K140">
        <v>24570814</v>
      </c>
      <c r="L140">
        <v>19678444</v>
      </c>
      <c r="M140">
        <v>15274351</v>
      </c>
      <c r="N140">
        <v>446550</v>
      </c>
      <c r="O140">
        <v>83.882999999999996</v>
      </c>
      <c r="P140">
        <v>1.0103</v>
      </c>
      <c r="Q140">
        <v>0.47</v>
      </c>
    </row>
    <row r="141" spans="1:17" x14ac:dyDescent="0.25">
      <c r="A141" t="s">
        <v>435</v>
      </c>
      <c r="B141" t="s">
        <v>436</v>
      </c>
      <c r="C141" t="s">
        <v>437</v>
      </c>
      <c r="D141" t="s">
        <v>28</v>
      </c>
      <c r="E141">
        <v>48</v>
      </c>
      <c r="F141">
        <v>32969517</v>
      </c>
      <c r="G141">
        <v>31178239</v>
      </c>
      <c r="H141">
        <v>26843246</v>
      </c>
      <c r="I141">
        <v>23073723</v>
      </c>
      <c r="J141">
        <v>17768505</v>
      </c>
      <c r="K141">
        <v>13303459</v>
      </c>
      <c r="L141">
        <v>11413587</v>
      </c>
      <c r="M141">
        <v>8411676</v>
      </c>
      <c r="N141">
        <v>801590</v>
      </c>
      <c r="O141">
        <v>41.130200000000002</v>
      </c>
      <c r="P141">
        <v>1.0278</v>
      </c>
      <c r="Q141">
        <v>0.41</v>
      </c>
    </row>
    <row r="142" spans="1:17" x14ac:dyDescent="0.25">
      <c r="A142" t="s">
        <v>438</v>
      </c>
      <c r="B142" t="s">
        <v>439</v>
      </c>
      <c r="C142" t="s">
        <v>440</v>
      </c>
      <c r="D142" t="s">
        <v>20</v>
      </c>
      <c r="E142">
        <v>26</v>
      </c>
      <c r="F142">
        <v>54179306</v>
      </c>
      <c r="G142">
        <v>53423198</v>
      </c>
      <c r="H142">
        <v>51483949</v>
      </c>
      <c r="I142">
        <v>49390988</v>
      </c>
      <c r="J142">
        <v>45538332</v>
      </c>
      <c r="K142">
        <v>40099553</v>
      </c>
      <c r="L142">
        <v>33465781</v>
      </c>
      <c r="M142">
        <v>27284112</v>
      </c>
      <c r="N142">
        <v>676578</v>
      </c>
      <c r="O142">
        <v>80.078400000000002</v>
      </c>
      <c r="P142">
        <v>1.0071000000000001</v>
      </c>
      <c r="Q142">
        <v>0.68</v>
      </c>
    </row>
    <row r="143" spans="1:17" x14ac:dyDescent="0.25">
      <c r="A143" t="s">
        <v>441</v>
      </c>
      <c r="B143" t="s">
        <v>442</v>
      </c>
      <c r="C143" t="s">
        <v>443</v>
      </c>
      <c r="D143" t="s">
        <v>28</v>
      </c>
      <c r="E143">
        <v>145</v>
      </c>
      <c r="F143">
        <v>2567012</v>
      </c>
      <c r="G143">
        <v>2489098</v>
      </c>
      <c r="H143">
        <v>2282704</v>
      </c>
      <c r="I143">
        <v>2099271</v>
      </c>
      <c r="J143">
        <v>1819141</v>
      </c>
      <c r="K143">
        <v>1369011</v>
      </c>
      <c r="L143">
        <v>975994</v>
      </c>
      <c r="M143">
        <v>754467</v>
      </c>
      <c r="N143">
        <v>825615</v>
      </c>
      <c r="O143">
        <v>3.1092</v>
      </c>
      <c r="P143">
        <v>1.0145999999999999</v>
      </c>
      <c r="Q143">
        <v>0.03</v>
      </c>
    </row>
    <row r="144" spans="1:17" x14ac:dyDescent="0.25">
      <c r="A144" t="s">
        <v>444</v>
      </c>
      <c r="B144" t="s">
        <v>445</v>
      </c>
      <c r="C144" t="s">
        <v>446</v>
      </c>
      <c r="D144" t="s">
        <v>32</v>
      </c>
      <c r="E144">
        <v>225</v>
      </c>
      <c r="F144">
        <v>12668</v>
      </c>
      <c r="G144">
        <v>12315</v>
      </c>
      <c r="H144">
        <v>11185</v>
      </c>
      <c r="I144">
        <v>10241</v>
      </c>
      <c r="J144">
        <v>10377</v>
      </c>
      <c r="K144">
        <v>9598</v>
      </c>
      <c r="L144">
        <v>7635</v>
      </c>
      <c r="M144">
        <v>6663</v>
      </c>
      <c r="N144">
        <v>21</v>
      </c>
      <c r="O144">
        <v>603.23810000000003</v>
      </c>
      <c r="P144">
        <v>1.0125</v>
      </c>
      <c r="Q144">
        <v>0</v>
      </c>
    </row>
    <row r="145" spans="1:17" x14ac:dyDescent="0.25">
      <c r="A145" t="s">
        <v>447</v>
      </c>
      <c r="B145" t="s">
        <v>448</v>
      </c>
      <c r="C145" t="s">
        <v>449</v>
      </c>
      <c r="D145" t="s">
        <v>20</v>
      </c>
      <c r="E145">
        <v>49</v>
      </c>
      <c r="F145">
        <v>30547580</v>
      </c>
      <c r="G145">
        <v>29348627</v>
      </c>
      <c r="H145">
        <v>27610325</v>
      </c>
      <c r="I145">
        <v>27161567</v>
      </c>
      <c r="J145">
        <v>24559500</v>
      </c>
      <c r="K145">
        <v>19616530</v>
      </c>
      <c r="L145">
        <v>15600442</v>
      </c>
      <c r="M145">
        <v>12501285</v>
      </c>
      <c r="N145">
        <v>147181</v>
      </c>
      <c r="O145">
        <v>207.55109999999999</v>
      </c>
      <c r="P145">
        <v>1.0170999999999999</v>
      </c>
      <c r="Q145">
        <v>0.38</v>
      </c>
    </row>
    <row r="146" spans="1:17" x14ac:dyDescent="0.25">
      <c r="A146" t="s">
        <v>450</v>
      </c>
      <c r="B146" t="s">
        <v>451</v>
      </c>
      <c r="C146" t="s">
        <v>452</v>
      </c>
      <c r="D146" t="s">
        <v>24</v>
      </c>
      <c r="E146">
        <v>71</v>
      </c>
      <c r="F146">
        <v>17564014</v>
      </c>
      <c r="G146">
        <v>17434557</v>
      </c>
      <c r="H146">
        <v>17041107</v>
      </c>
      <c r="I146">
        <v>16617116</v>
      </c>
      <c r="J146">
        <v>15899135</v>
      </c>
      <c r="K146">
        <v>14944548</v>
      </c>
      <c r="L146">
        <v>14130387</v>
      </c>
      <c r="M146">
        <v>13037686</v>
      </c>
      <c r="N146">
        <v>41850</v>
      </c>
      <c r="O146">
        <v>419.68970000000002</v>
      </c>
      <c r="P146">
        <v>1.0036</v>
      </c>
      <c r="Q146">
        <v>0.22</v>
      </c>
    </row>
    <row r="147" spans="1:17" x14ac:dyDescent="0.25">
      <c r="A147" t="s">
        <v>453</v>
      </c>
      <c r="B147" t="s">
        <v>454</v>
      </c>
      <c r="C147" t="s">
        <v>455</v>
      </c>
      <c r="D147" t="s">
        <v>32</v>
      </c>
      <c r="E147">
        <v>185</v>
      </c>
      <c r="F147">
        <v>289950</v>
      </c>
      <c r="G147">
        <v>286403</v>
      </c>
      <c r="H147">
        <v>283032</v>
      </c>
      <c r="I147">
        <v>261426</v>
      </c>
      <c r="J147">
        <v>221537</v>
      </c>
      <c r="K147">
        <v>177264</v>
      </c>
      <c r="L147">
        <v>148599</v>
      </c>
      <c r="M147">
        <v>110982</v>
      </c>
      <c r="N147">
        <v>18575</v>
      </c>
      <c r="O147">
        <v>15.6097</v>
      </c>
      <c r="P147">
        <v>1.0075000000000001</v>
      </c>
      <c r="Q147">
        <v>0</v>
      </c>
    </row>
    <row r="148" spans="1:17" x14ac:dyDescent="0.25">
      <c r="A148" t="s">
        <v>456</v>
      </c>
      <c r="B148" t="s">
        <v>457</v>
      </c>
      <c r="C148" t="s">
        <v>458</v>
      </c>
      <c r="D148" t="s">
        <v>32</v>
      </c>
      <c r="E148">
        <v>123</v>
      </c>
      <c r="F148">
        <v>5185288</v>
      </c>
      <c r="G148">
        <v>5061133</v>
      </c>
      <c r="H148">
        <v>4590590</v>
      </c>
      <c r="I148">
        <v>4346338</v>
      </c>
      <c r="J148">
        <v>3855266</v>
      </c>
      <c r="K148">
        <v>3397389</v>
      </c>
      <c r="L148">
        <v>3147168</v>
      </c>
      <c r="M148">
        <v>2824061</v>
      </c>
      <c r="N148">
        <v>270467</v>
      </c>
      <c r="O148">
        <v>19.171600000000002</v>
      </c>
      <c r="P148">
        <v>1.0107999999999999</v>
      </c>
      <c r="Q148">
        <v>7.0000000000000007E-2</v>
      </c>
    </row>
    <row r="149" spans="1:17" x14ac:dyDescent="0.25">
      <c r="A149" t="s">
        <v>459</v>
      </c>
      <c r="B149" t="s">
        <v>460</v>
      </c>
      <c r="C149" t="s">
        <v>461</v>
      </c>
      <c r="D149" t="s">
        <v>42</v>
      </c>
      <c r="E149">
        <v>106</v>
      </c>
      <c r="F149">
        <v>6948392</v>
      </c>
      <c r="G149">
        <v>6755895</v>
      </c>
      <c r="H149">
        <v>6298598</v>
      </c>
      <c r="I149">
        <v>5855734</v>
      </c>
      <c r="J149">
        <v>5123222</v>
      </c>
      <c r="K149">
        <v>4227820</v>
      </c>
      <c r="L149">
        <v>3303309</v>
      </c>
      <c r="M149">
        <v>2444767</v>
      </c>
      <c r="N149">
        <v>130373</v>
      </c>
      <c r="O149">
        <v>53.296199999999999</v>
      </c>
      <c r="P149">
        <v>1.0143</v>
      </c>
      <c r="Q149">
        <v>0.09</v>
      </c>
    </row>
    <row r="150" spans="1:17" x14ac:dyDescent="0.25">
      <c r="A150" t="s">
        <v>462</v>
      </c>
      <c r="B150" t="s">
        <v>463</v>
      </c>
      <c r="C150" t="s">
        <v>464</v>
      </c>
      <c r="D150" t="s">
        <v>28</v>
      </c>
      <c r="E150">
        <v>54</v>
      </c>
      <c r="F150">
        <v>26207977</v>
      </c>
      <c r="G150">
        <v>24333639</v>
      </c>
      <c r="H150">
        <v>20128124</v>
      </c>
      <c r="I150">
        <v>16647543</v>
      </c>
      <c r="J150">
        <v>11622665</v>
      </c>
      <c r="K150">
        <v>8370647</v>
      </c>
      <c r="L150">
        <v>6173177</v>
      </c>
      <c r="M150">
        <v>4669708</v>
      </c>
      <c r="N150">
        <v>1267000</v>
      </c>
      <c r="O150">
        <v>20.685099999999998</v>
      </c>
      <c r="P150">
        <v>1.0378000000000001</v>
      </c>
      <c r="Q150">
        <v>0.33</v>
      </c>
    </row>
    <row r="151" spans="1:17" x14ac:dyDescent="0.25">
      <c r="A151" t="s">
        <v>465</v>
      </c>
      <c r="B151" t="s">
        <v>466</v>
      </c>
      <c r="C151" t="s">
        <v>467</v>
      </c>
      <c r="D151" t="s">
        <v>28</v>
      </c>
      <c r="E151">
        <v>6</v>
      </c>
      <c r="F151">
        <v>218541212</v>
      </c>
      <c r="G151">
        <v>208327405</v>
      </c>
      <c r="H151">
        <v>183995785</v>
      </c>
      <c r="I151">
        <v>160952853</v>
      </c>
      <c r="J151">
        <v>122851984</v>
      </c>
      <c r="K151">
        <v>95214257</v>
      </c>
      <c r="L151">
        <v>72951439</v>
      </c>
      <c r="M151">
        <v>55569264</v>
      </c>
      <c r="N151">
        <v>923768</v>
      </c>
      <c r="O151">
        <v>236.57589999999999</v>
      </c>
      <c r="P151">
        <v>1.0241</v>
      </c>
      <c r="Q151">
        <v>2.74</v>
      </c>
    </row>
    <row r="152" spans="1:17" x14ac:dyDescent="0.25">
      <c r="A152" t="s">
        <v>468</v>
      </c>
      <c r="B152" t="s">
        <v>469</v>
      </c>
      <c r="C152" t="s">
        <v>470</v>
      </c>
      <c r="D152" t="s">
        <v>32</v>
      </c>
      <c r="E152">
        <v>232</v>
      </c>
      <c r="F152">
        <v>1934</v>
      </c>
      <c r="G152">
        <v>1942</v>
      </c>
      <c r="H152">
        <v>1847</v>
      </c>
      <c r="I152">
        <v>1812</v>
      </c>
      <c r="J152">
        <v>2074</v>
      </c>
      <c r="K152">
        <v>2533</v>
      </c>
      <c r="L152">
        <v>3637</v>
      </c>
      <c r="M152">
        <v>5185</v>
      </c>
      <c r="N152">
        <v>260</v>
      </c>
      <c r="O152">
        <v>7.4385000000000003</v>
      </c>
      <c r="P152">
        <v>0.99850000000000005</v>
      </c>
      <c r="Q152">
        <v>0</v>
      </c>
    </row>
    <row r="153" spans="1:17" x14ac:dyDescent="0.25">
      <c r="A153" t="s">
        <v>471</v>
      </c>
      <c r="B153" t="s">
        <v>472</v>
      </c>
      <c r="C153" t="s">
        <v>473</v>
      </c>
      <c r="D153" t="s">
        <v>20</v>
      </c>
      <c r="E153">
        <v>56</v>
      </c>
      <c r="F153">
        <v>26069416</v>
      </c>
      <c r="G153">
        <v>25867467</v>
      </c>
      <c r="H153">
        <v>25258015</v>
      </c>
      <c r="I153">
        <v>24686435</v>
      </c>
      <c r="J153">
        <v>23367059</v>
      </c>
      <c r="K153">
        <v>20799523</v>
      </c>
      <c r="L153">
        <v>17973650</v>
      </c>
      <c r="M153">
        <v>14996879</v>
      </c>
      <c r="N153">
        <v>120538</v>
      </c>
      <c r="O153">
        <v>216.27549999999999</v>
      </c>
      <c r="P153">
        <v>1.0038</v>
      </c>
      <c r="Q153">
        <v>0.33</v>
      </c>
    </row>
    <row r="154" spans="1:17" x14ac:dyDescent="0.25">
      <c r="A154" t="s">
        <v>474</v>
      </c>
      <c r="B154" t="s">
        <v>475</v>
      </c>
      <c r="C154" t="s">
        <v>476</v>
      </c>
      <c r="D154" t="s">
        <v>24</v>
      </c>
      <c r="E154">
        <v>150</v>
      </c>
      <c r="F154">
        <v>2093599</v>
      </c>
      <c r="G154">
        <v>2111072</v>
      </c>
      <c r="H154">
        <v>2107962</v>
      </c>
      <c r="I154">
        <v>2093828</v>
      </c>
      <c r="J154">
        <v>2037936</v>
      </c>
      <c r="K154">
        <v>2044174</v>
      </c>
      <c r="L154">
        <v>1907023</v>
      </c>
      <c r="M154">
        <v>1656783</v>
      </c>
      <c r="N154">
        <v>25713</v>
      </c>
      <c r="O154">
        <v>81.421800000000005</v>
      </c>
      <c r="P154">
        <v>0.99539999999999995</v>
      </c>
      <c r="Q154">
        <v>0.03</v>
      </c>
    </row>
    <row r="155" spans="1:17" x14ac:dyDescent="0.25">
      <c r="A155" t="s">
        <v>477</v>
      </c>
      <c r="B155" t="s">
        <v>478</v>
      </c>
      <c r="C155" t="s">
        <v>479</v>
      </c>
      <c r="D155" t="s">
        <v>32</v>
      </c>
      <c r="E155">
        <v>210</v>
      </c>
      <c r="F155">
        <v>49551</v>
      </c>
      <c r="G155">
        <v>49587</v>
      </c>
      <c r="H155">
        <v>51514</v>
      </c>
      <c r="I155">
        <v>54087</v>
      </c>
      <c r="J155">
        <v>80338</v>
      </c>
      <c r="K155">
        <v>48002</v>
      </c>
      <c r="L155">
        <v>17613</v>
      </c>
      <c r="M155">
        <v>10143</v>
      </c>
      <c r="N155">
        <v>464</v>
      </c>
      <c r="O155">
        <v>106.79089999999999</v>
      </c>
      <c r="P155">
        <v>1.0014000000000001</v>
      </c>
      <c r="Q155">
        <v>0</v>
      </c>
    </row>
    <row r="156" spans="1:17" x14ac:dyDescent="0.25">
      <c r="A156" t="s">
        <v>480</v>
      </c>
      <c r="B156" t="s">
        <v>481</v>
      </c>
      <c r="C156" t="s">
        <v>482</v>
      </c>
      <c r="D156" t="s">
        <v>24</v>
      </c>
      <c r="E156">
        <v>120</v>
      </c>
      <c r="F156">
        <v>5434319</v>
      </c>
      <c r="G156">
        <v>5379839</v>
      </c>
      <c r="H156">
        <v>5190356</v>
      </c>
      <c r="I156">
        <v>4889741</v>
      </c>
      <c r="J156">
        <v>4491202</v>
      </c>
      <c r="K156">
        <v>4241636</v>
      </c>
      <c r="L156">
        <v>4085776</v>
      </c>
      <c r="M156">
        <v>3875546</v>
      </c>
      <c r="N156">
        <v>323802</v>
      </c>
      <c r="O156">
        <v>16.782800000000002</v>
      </c>
      <c r="P156">
        <v>1.0058</v>
      </c>
      <c r="Q156">
        <v>7.0000000000000007E-2</v>
      </c>
    </row>
    <row r="157" spans="1:17" x14ac:dyDescent="0.25">
      <c r="A157" t="s">
        <v>483</v>
      </c>
      <c r="B157" t="s">
        <v>484</v>
      </c>
      <c r="C157" t="s">
        <v>485</v>
      </c>
      <c r="D157" t="s">
        <v>20</v>
      </c>
      <c r="E157">
        <v>127</v>
      </c>
      <c r="F157">
        <v>4576298</v>
      </c>
      <c r="G157">
        <v>4543399</v>
      </c>
      <c r="H157">
        <v>4191776</v>
      </c>
      <c r="I157">
        <v>2881914</v>
      </c>
      <c r="J157">
        <v>2344253</v>
      </c>
      <c r="K157">
        <v>1804524</v>
      </c>
      <c r="L157">
        <v>1017462</v>
      </c>
      <c r="M157">
        <v>670693</v>
      </c>
      <c r="N157">
        <v>309500</v>
      </c>
      <c r="O157">
        <v>14.786099999999999</v>
      </c>
      <c r="P157">
        <v>1.0123</v>
      </c>
      <c r="Q157">
        <v>0.06</v>
      </c>
    </row>
    <row r="158" spans="1:17" x14ac:dyDescent="0.25">
      <c r="A158" t="s">
        <v>486</v>
      </c>
      <c r="B158" t="s">
        <v>487</v>
      </c>
      <c r="C158" t="s">
        <v>488</v>
      </c>
      <c r="D158" t="s">
        <v>20</v>
      </c>
      <c r="E158">
        <v>5</v>
      </c>
      <c r="F158">
        <v>235824862</v>
      </c>
      <c r="G158">
        <v>227196741</v>
      </c>
      <c r="H158">
        <v>210969298</v>
      </c>
      <c r="I158">
        <v>194454498</v>
      </c>
      <c r="J158">
        <v>154369924</v>
      </c>
      <c r="K158">
        <v>115414069</v>
      </c>
      <c r="L158">
        <v>80624057</v>
      </c>
      <c r="M158">
        <v>59290872</v>
      </c>
      <c r="N158">
        <v>881912</v>
      </c>
      <c r="O158">
        <v>267.40179999999998</v>
      </c>
      <c r="P158">
        <v>1.0190999999999999</v>
      </c>
      <c r="Q158">
        <v>2.96</v>
      </c>
    </row>
    <row r="159" spans="1:17" x14ac:dyDescent="0.25">
      <c r="A159" t="s">
        <v>489</v>
      </c>
      <c r="B159" t="s">
        <v>490</v>
      </c>
      <c r="C159" t="s">
        <v>491</v>
      </c>
      <c r="D159" t="s">
        <v>32</v>
      </c>
      <c r="E159">
        <v>222</v>
      </c>
      <c r="F159">
        <v>18055</v>
      </c>
      <c r="G159">
        <v>17972</v>
      </c>
      <c r="H159">
        <v>17794</v>
      </c>
      <c r="I159">
        <v>18540</v>
      </c>
      <c r="J159">
        <v>19726</v>
      </c>
      <c r="K159">
        <v>15293</v>
      </c>
      <c r="L159">
        <v>12252</v>
      </c>
      <c r="M159">
        <v>11366</v>
      </c>
      <c r="N159">
        <v>459</v>
      </c>
      <c r="O159">
        <v>39.335500000000003</v>
      </c>
      <c r="P159">
        <v>1.0017</v>
      </c>
      <c r="Q159">
        <v>0</v>
      </c>
    </row>
    <row r="160" spans="1:17" x14ac:dyDescent="0.25">
      <c r="A160" t="s">
        <v>492</v>
      </c>
      <c r="B160" t="s">
        <v>493</v>
      </c>
      <c r="C160" t="s">
        <v>494</v>
      </c>
      <c r="D160" t="s">
        <v>20</v>
      </c>
      <c r="E160">
        <v>122</v>
      </c>
      <c r="F160">
        <v>5250072</v>
      </c>
      <c r="G160">
        <v>5019401</v>
      </c>
      <c r="H160">
        <v>4484614</v>
      </c>
      <c r="I160">
        <v>3992278</v>
      </c>
      <c r="J160">
        <v>3139954</v>
      </c>
      <c r="K160">
        <v>2124609</v>
      </c>
      <c r="L160">
        <v>1453620</v>
      </c>
      <c r="M160">
        <v>1118241</v>
      </c>
      <c r="N160">
        <v>6220</v>
      </c>
      <c r="O160">
        <v>844.06299999999999</v>
      </c>
      <c r="P160">
        <v>1.0226999999999999</v>
      </c>
      <c r="Q160">
        <v>7.0000000000000007E-2</v>
      </c>
    </row>
    <row r="161" spans="1:17" x14ac:dyDescent="0.25">
      <c r="A161" t="s">
        <v>495</v>
      </c>
      <c r="B161" t="s">
        <v>496</v>
      </c>
      <c r="C161" t="s">
        <v>497</v>
      </c>
      <c r="D161" t="s">
        <v>42</v>
      </c>
      <c r="E161">
        <v>128</v>
      </c>
      <c r="F161">
        <v>4408581</v>
      </c>
      <c r="G161">
        <v>4294396</v>
      </c>
      <c r="H161">
        <v>3957099</v>
      </c>
      <c r="I161">
        <v>3623617</v>
      </c>
      <c r="J161">
        <v>3001731</v>
      </c>
      <c r="K161">
        <v>2449968</v>
      </c>
      <c r="L161">
        <v>1956987</v>
      </c>
      <c r="M161">
        <v>1516188</v>
      </c>
      <c r="N161">
        <v>75417</v>
      </c>
      <c r="O161">
        <v>58.456099999999999</v>
      </c>
      <c r="P161">
        <v>1.0132000000000001</v>
      </c>
      <c r="Q161">
        <v>0.06</v>
      </c>
    </row>
    <row r="162" spans="1:17" x14ac:dyDescent="0.25">
      <c r="A162" t="s">
        <v>498</v>
      </c>
      <c r="B162" t="s">
        <v>499</v>
      </c>
      <c r="C162" t="s">
        <v>500</v>
      </c>
      <c r="D162" t="s">
        <v>32</v>
      </c>
      <c r="E162">
        <v>93</v>
      </c>
      <c r="F162">
        <v>10142619</v>
      </c>
      <c r="G162">
        <v>9749640</v>
      </c>
      <c r="H162">
        <v>8682174</v>
      </c>
      <c r="I162">
        <v>7583269</v>
      </c>
      <c r="J162">
        <v>5508297</v>
      </c>
      <c r="K162">
        <v>3864972</v>
      </c>
      <c r="L162">
        <v>3104788</v>
      </c>
      <c r="M162">
        <v>2489059</v>
      </c>
      <c r="N162">
        <v>462840</v>
      </c>
      <c r="O162">
        <v>21.913900000000002</v>
      </c>
      <c r="P162">
        <v>1.0194000000000001</v>
      </c>
      <c r="Q162">
        <v>0.13</v>
      </c>
    </row>
    <row r="163" spans="1:17" x14ac:dyDescent="0.25">
      <c r="A163" t="s">
        <v>501</v>
      </c>
      <c r="B163" t="s">
        <v>502</v>
      </c>
      <c r="C163" t="s">
        <v>503</v>
      </c>
      <c r="D163" t="s">
        <v>49</v>
      </c>
      <c r="E163">
        <v>109</v>
      </c>
      <c r="F163">
        <v>6780744</v>
      </c>
      <c r="G163">
        <v>6618695</v>
      </c>
      <c r="H163">
        <v>6177950</v>
      </c>
      <c r="I163">
        <v>5768613</v>
      </c>
      <c r="J163">
        <v>5123819</v>
      </c>
      <c r="K163">
        <v>4059195</v>
      </c>
      <c r="L163">
        <v>3078912</v>
      </c>
      <c r="M163">
        <v>2408787</v>
      </c>
      <c r="N163">
        <v>406752</v>
      </c>
      <c r="O163">
        <v>16.670500000000001</v>
      </c>
      <c r="P163">
        <v>1.0115000000000001</v>
      </c>
      <c r="Q163">
        <v>0.09</v>
      </c>
    </row>
    <row r="164" spans="1:17" x14ac:dyDescent="0.25">
      <c r="A164" t="s">
        <v>504</v>
      </c>
      <c r="B164" t="s">
        <v>505</v>
      </c>
      <c r="C164" t="s">
        <v>506</v>
      </c>
      <c r="D164" t="s">
        <v>49</v>
      </c>
      <c r="E164">
        <v>44</v>
      </c>
      <c r="F164">
        <v>34049588</v>
      </c>
      <c r="G164">
        <v>33304756</v>
      </c>
      <c r="H164">
        <v>30711863</v>
      </c>
      <c r="I164">
        <v>29229572</v>
      </c>
      <c r="J164">
        <v>26654439</v>
      </c>
      <c r="K164">
        <v>22109099</v>
      </c>
      <c r="L164">
        <v>17492406</v>
      </c>
      <c r="M164">
        <v>13562371</v>
      </c>
      <c r="N164">
        <v>1285216</v>
      </c>
      <c r="O164">
        <v>26.493300000000001</v>
      </c>
      <c r="P164">
        <v>1.0099</v>
      </c>
      <c r="Q164">
        <v>0.43</v>
      </c>
    </row>
    <row r="165" spans="1:17" x14ac:dyDescent="0.25">
      <c r="A165" t="s">
        <v>507</v>
      </c>
      <c r="B165" t="s">
        <v>508</v>
      </c>
      <c r="C165" t="s">
        <v>509</v>
      </c>
      <c r="D165" t="s">
        <v>20</v>
      </c>
      <c r="E165">
        <v>13</v>
      </c>
      <c r="F165">
        <v>115559009</v>
      </c>
      <c r="G165">
        <v>112190977</v>
      </c>
      <c r="H165">
        <v>103031365</v>
      </c>
      <c r="I165">
        <v>94636700</v>
      </c>
      <c r="J165">
        <v>77958223</v>
      </c>
      <c r="K165">
        <v>61558898</v>
      </c>
      <c r="L165">
        <v>48419546</v>
      </c>
      <c r="M165">
        <v>37435586</v>
      </c>
      <c r="N165">
        <v>342353</v>
      </c>
      <c r="O165">
        <v>337.54340000000002</v>
      </c>
      <c r="P165">
        <v>1.0146999999999999</v>
      </c>
      <c r="Q165">
        <v>1.45</v>
      </c>
    </row>
    <row r="166" spans="1:17" x14ac:dyDescent="0.25">
      <c r="A166" t="s">
        <v>510</v>
      </c>
      <c r="B166" t="s">
        <v>511</v>
      </c>
      <c r="C166" t="s">
        <v>512</v>
      </c>
      <c r="D166" t="s">
        <v>24</v>
      </c>
      <c r="E166">
        <v>37</v>
      </c>
      <c r="F166">
        <v>39857145</v>
      </c>
      <c r="G166">
        <v>38428366</v>
      </c>
      <c r="H166">
        <v>38553146</v>
      </c>
      <c r="I166">
        <v>38597353</v>
      </c>
      <c r="J166">
        <v>38504431</v>
      </c>
      <c r="K166">
        <v>38064255</v>
      </c>
      <c r="L166">
        <v>35521429</v>
      </c>
      <c r="M166">
        <v>32482943</v>
      </c>
      <c r="N166">
        <v>312679</v>
      </c>
      <c r="O166">
        <v>127.46980000000001</v>
      </c>
      <c r="P166">
        <v>1.0404</v>
      </c>
      <c r="Q166">
        <v>0.5</v>
      </c>
    </row>
    <row r="167" spans="1:17" x14ac:dyDescent="0.25">
      <c r="A167" t="s">
        <v>513</v>
      </c>
      <c r="B167" t="s">
        <v>514</v>
      </c>
      <c r="C167" t="s">
        <v>515</v>
      </c>
      <c r="D167" t="s">
        <v>24</v>
      </c>
      <c r="E167">
        <v>92</v>
      </c>
      <c r="F167">
        <v>10270865</v>
      </c>
      <c r="G167">
        <v>10298192</v>
      </c>
      <c r="H167">
        <v>10365435</v>
      </c>
      <c r="I167">
        <v>10588401</v>
      </c>
      <c r="J167">
        <v>10300626</v>
      </c>
      <c r="K167">
        <v>10007346</v>
      </c>
      <c r="L167">
        <v>9785252</v>
      </c>
      <c r="M167">
        <v>8683631</v>
      </c>
      <c r="N167">
        <v>92090</v>
      </c>
      <c r="O167">
        <v>111.5307</v>
      </c>
      <c r="P167">
        <v>0.99809999999999999</v>
      </c>
      <c r="Q167">
        <v>0.13</v>
      </c>
    </row>
    <row r="168" spans="1:17" x14ac:dyDescent="0.25">
      <c r="A168" t="s">
        <v>516</v>
      </c>
      <c r="B168" t="s">
        <v>517</v>
      </c>
      <c r="C168" t="s">
        <v>518</v>
      </c>
      <c r="D168" t="s">
        <v>42</v>
      </c>
      <c r="E168">
        <v>136</v>
      </c>
      <c r="F168">
        <v>3252407</v>
      </c>
      <c r="G168">
        <v>3271564</v>
      </c>
      <c r="H168">
        <v>3497335</v>
      </c>
      <c r="I168">
        <v>3717922</v>
      </c>
      <c r="J168">
        <v>3827108</v>
      </c>
      <c r="K168">
        <v>3543776</v>
      </c>
      <c r="L168">
        <v>3214568</v>
      </c>
      <c r="M168">
        <v>2737619</v>
      </c>
      <c r="N168">
        <v>8870</v>
      </c>
      <c r="O168">
        <v>366.67500000000001</v>
      </c>
      <c r="P168">
        <v>0.99890000000000001</v>
      </c>
      <c r="Q168">
        <v>0.04</v>
      </c>
    </row>
    <row r="169" spans="1:17" x14ac:dyDescent="0.25">
      <c r="A169" t="s">
        <v>519</v>
      </c>
      <c r="B169" t="s">
        <v>520</v>
      </c>
      <c r="C169" t="s">
        <v>521</v>
      </c>
      <c r="D169" t="s">
        <v>20</v>
      </c>
      <c r="E169">
        <v>143</v>
      </c>
      <c r="F169">
        <v>2695122</v>
      </c>
      <c r="G169">
        <v>2760385</v>
      </c>
      <c r="H169">
        <v>2414573</v>
      </c>
      <c r="I169">
        <v>1713504</v>
      </c>
      <c r="J169">
        <v>645937</v>
      </c>
      <c r="K169">
        <v>441675</v>
      </c>
      <c r="L169">
        <v>277450</v>
      </c>
      <c r="M169">
        <v>118007</v>
      </c>
      <c r="N169">
        <v>11586</v>
      </c>
      <c r="O169">
        <v>232.6189</v>
      </c>
      <c r="P169">
        <v>1.0025999999999999</v>
      </c>
      <c r="Q169">
        <v>0.03</v>
      </c>
    </row>
    <row r="170" spans="1:17" x14ac:dyDescent="0.25">
      <c r="A170" t="s">
        <v>522</v>
      </c>
      <c r="B170" t="s">
        <v>523</v>
      </c>
      <c r="C170" t="s">
        <v>524</v>
      </c>
      <c r="D170" t="s">
        <v>28</v>
      </c>
      <c r="E170">
        <v>114</v>
      </c>
      <c r="F170">
        <v>5970424</v>
      </c>
      <c r="G170">
        <v>5702174</v>
      </c>
      <c r="H170">
        <v>5064386</v>
      </c>
      <c r="I170">
        <v>4437884</v>
      </c>
      <c r="J170">
        <v>3134030</v>
      </c>
      <c r="K170">
        <v>2385435</v>
      </c>
      <c r="L170">
        <v>1829256</v>
      </c>
      <c r="M170">
        <v>1396989</v>
      </c>
      <c r="N170">
        <v>342000</v>
      </c>
      <c r="O170">
        <v>17.4574</v>
      </c>
      <c r="P170">
        <v>1.0230999999999999</v>
      </c>
      <c r="Q170">
        <v>7.0000000000000007E-2</v>
      </c>
    </row>
    <row r="171" spans="1:17" x14ac:dyDescent="0.25">
      <c r="A171" t="s">
        <v>525</v>
      </c>
      <c r="B171" t="s">
        <v>526</v>
      </c>
      <c r="C171" t="s">
        <v>527</v>
      </c>
      <c r="D171" t="s">
        <v>28</v>
      </c>
      <c r="E171">
        <v>161</v>
      </c>
      <c r="F171">
        <v>974052</v>
      </c>
      <c r="G171">
        <v>957822</v>
      </c>
      <c r="H171">
        <v>922495</v>
      </c>
      <c r="I171">
        <v>890130</v>
      </c>
      <c r="J171">
        <v>785424</v>
      </c>
      <c r="K171">
        <v>658992</v>
      </c>
      <c r="L171">
        <v>551674</v>
      </c>
      <c r="M171">
        <v>473925</v>
      </c>
      <c r="N171">
        <v>2511</v>
      </c>
      <c r="O171">
        <v>387.91399999999999</v>
      </c>
      <c r="P171">
        <v>1.0082</v>
      </c>
      <c r="Q171">
        <v>0.01</v>
      </c>
    </row>
    <row r="172" spans="1:17" x14ac:dyDescent="0.25">
      <c r="A172" t="s">
        <v>528</v>
      </c>
      <c r="B172" t="s">
        <v>529</v>
      </c>
      <c r="C172" t="s">
        <v>530</v>
      </c>
      <c r="D172" t="s">
        <v>24</v>
      </c>
      <c r="E172">
        <v>64</v>
      </c>
      <c r="F172">
        <v>19659267</v>
      </c>
      <c r="G172">
        <v>19442038</v>
      </c>
      <c r="H172">
        <v>19906079</v>
      </c>
      <c r="I172">
        <v>20335211</v>
      </c>
      <c r="J172">
        <v>21919876</v>
      </c>
      <c r="K172">
        <v>22836234</v>
      </c>
      <c r="L172">
        <v>22125224</v>
      </c>
      <c r="M172">
        <v>19922618</v>
      </c>
      <c r="N172">
        <v>238391</v>
      </c>
      <c r="O172">
        <v>82.466499999999996</v>
      </c>
      <c r="P172">
        <v>1.0170999999999999</v>
      </c>
      <c r="Q172">
        <v>0.25</v>
      </c>
    </row>
    <row r="173" spans="1:17" x14ac:dyDescent="0.25">
      <c r="A173" t="s">
        <v>531</v>
      </c>
      <c r="B173" t="s">
        <v>532</v>
      </c>
      <c r="C173" t="s">
        <v>533</v>
      </c>
      <c r="D173" t="s">
        <v>24</v>
      </c>
      <c r="E173">
        <v>9</v>
      </c>
      <c r="F173">
        <v>144713314</v>
      </c>
      <c r="G173">
        <v>145617329</v>
      </c>
      <c r="H173">
        <v>144668389</v>
      </c>
      <c r="I173">
        <v>143242599</v>
      </c>
      <c r="J173">
        <v>146844839</v>
      </c>
      <c r="K173">
        <v>148005704</v>
      </c>
      <c r="L173">
        <v>138257420</v>
      </c>
      <c r="M173">
        <v>130093010</v>
      </c>
      <c r="N173">
        <v>17098242</v>
      </c>
      <c r="O173">
        <v>8.4635999999999996</v>
      </c>
      <c r="P173">
        <v>0.99729999999999996</v>
      </c>
      <c r="Q173">
        <v>1.81</v>
      </c>
    </row>
    <row r="174" spans="1:17" x14ac:dyDescent="0.25">
      <c r="A174" t="s">
        <v>534</v>
      </c>
      <c r="B174" t="s">
        <v>535</v>
      </c>
      <c r="C174" t="s">
        <v>536</v>
      </c>
      <c r="D174" t="s">
        <v>28</v>
      </c>
      <c r="E174">
        <v>76</v>
      </c>
      <c r="F174">
        <v>13776698</v>
      </c>
      <c r="G174">
        <v>13146362</v>
      </c>
      <c r="H174">
        <v>11642959</v>
      </c>
      <c r="I174">
        <v>10309031</v>
      </c>
      <c r="J174">
        <v>8109989</v>
      </c>
      <c r="K174">
        <v>7319962</v>
      </c>
      <c r="L174">
        <v>5247532</v>
      </c>
      <c r="M174">
        <v>3896367</v>
      </c>
      <c r="N174">
        <v>26338</v>
      </c>
      <c r="O174">
        <v>523.07309999999995</v>
      </c>
      <c r="P174">
        <v>1.0234000000000001</v>
      </c>
      <c r="Q174">
        <v>0.17</v>
      </c>
    </row>
    <row r="175" spans="1:17" x14ac:dyDescent="0.25">
      <c r="A175" t="s">
        <v>537</v>
      </c>
      <c r="B175" t="s">
        <v>538</v>
      </c>
      <c r="C175" t="s">
        <v>539</v>
      </c>
      <c r="D175" t="s">
        <v>42</v>
      </c>
      <c r="E175">
        <v>228</v>
      </c>
      <c r="F175">
        <v>10967</v>
      </c>
      <c r="G175">
        <v>10681</v>
      </c>
      <c r="H175">
        <v>9643</v>
      </c>
      <c r="I175">
        <v>8988</v>
      </c>
      <c r="J175">
        <v>7082</v>
      </c>
      <c r="K175">
        <v>5168</v>
      </c>
      <c r="L175">
        <v>2983</v>
      </c>
      <c r="M175">
        <v>2417</v>
      </c>
      <c r="N175">
        <v>21</v>
      </c>
      <c r="O175">
        <v>522.23810000000003</v>
      </c>
      <c r="P175">
        <v>1.0098</v>
      </c>
      <c r="Q175">
        <v>0</v>
      </c>
    </row>
    <row r="176" spans="1:17" x14ac:dyDescent="0.25">
      <c r="A176" t="s">
        <v>540</v>
      </c>
      <c r="B176" t="s">
        <v>541</v>
      </c>
      <c r="C176" t="s">
        <v>542</v>
      </c>
      <c r="D176" t="s">
        <v>42</v>
      </c>
      <c r="E176">
        <v>211</v>
      </c>
      <c r="F176">
        <v>47657</v>
      </c>
      <c r="G176">
        <v>47642</v>
      </c>
      <c r="H176">
        <v>47790</v>
      </c>
      <c r="I176">
        <v>47403</v>
      </c>
      <c r="J176">
        <v>45461</v>
      </c>
      <c r="K176">
        <v>40636</v>
      </c>
      <c r="L176">
        <v>43097</v>
      </c>
      <c r="M176">
        <v>44968</v>
      </c>
      <c r="N176">
        <v>261</v>
      </c>
      <c r="O176">
        <v>182.59389999999999</v>
      </c>
      <c r="P176">
        <v>1.0011000000000001</v>
      </c>
      <c r="Q176">
        <v>0</v>
      </c>
    </row>
    <row r="177" spans="1:17" x14ac:dyDescent="0.25">
      <c r="A177" t="s">
        <v>543</v>
      </c>
      <c r="B177" t="s">
        <v>544</v>
      </c>
      <c r="C177" t="s">
        <v>545</v>
      </c>
      <c r="D177" t="s">
        <v>42</v>
      </c>
      <c r="E177">
        <v>190</v>
      </c>
      <c r="F177">
        <v>179857</v>
      </c>
      <c r="G177">
        <v>179237</v>
      </c>
      <c r="H177">
        <v>175623</v>
      </c>
      <c r="I177">
        <v>170935</v>
      </c>
      <c r="J177">
        <v>159500</v>
      </c>
      <c r="K177">
        <v>142301</v>
      </c>
      <c r="L177">
        <v>121633</v>
      </c>
      <c r="M177">
        <v>103090</v>
      </c>
      <c r="N177">
        <v>616</v>
      </c>
      <c r="O177">
        <v>291.97559999999999</v>
      </c>
      <c r="P177">
        <v>1.0011000000000001</v>
      </c>
      <c r="Q177">
        <v>0</v>
      </c>
    </row>
    <row r="178" spans="1:17" x14ac:dyDescent="0.25">
      <c r="A178" t="s">
        <v>546</v>
      </c>
      <c r="B178" t="s">
        <v>547</v>
      </c>
      <c r="C178" t="s">
        <v>548</v>
      </c>
      <c r="D178" t="s">
        <v>42</v>
      </c>
      <c r="E178">
        <v>220</v>
      </c>
      <c r="F178">
        <v>31791</v>
      </c>
      <c r="G178">
        <v>32552</v>
      </c>
      <c r="H178">
        <v>35020</v>
      </c>
      <c r="I178">
        <v>36458</v>
      </c>
      <c r="J178">
        <v>29610</v>
      </c>
      <c r="K178">
        <v>28127</v>
      </c>
      <c r="L178">
        <v>7776</v>
      </c>
      <c r="M178">
        <v>5802</v>
      </c>
      <c r="N178">
        <v>53</v>
      </c>
      <c r="O178">
        <v>599.83019999999999</v>
      </c>
      <c r="P178">
        <v>0.99509999999999998</v>
      </c>
      <c r="Q178">
        <v>0</v>
      </c>
    </row>
    <row r="179" spans="1:17" x14ac:dyDescent="0.25">
      <c r="A179" t="s">
        <v>549</v>
      </c>
      <c r="B179" t="s">
        <v>550</v>
      </c>
      <c r="C179" t="s">
        <v>551</v>
      </c>
      <c r="D179" t="s">
        <v>42</v>
      </c>
      <c r="E179">
        <v>229</v>
      </c>
      <c r="F179">
        <v>5862</v>
      </c>
      <c r="G179">
        <v>5906</v>
      </c>
      <c r="H179">
        <v>5978</v>
      </c>
      <c r="I179">
        <v>6052</v>
      </c>
      <c r="J179">
        <v>6274</v>
      </c>
      <c r="K179">
        <v>6324</v>
      </c>
      <c r="L179">
        <v>6106</v>
      </c>
      <c r="M179">
        <v>5537</v>
      </c>
      <c r="N179">
        <v>242</v>
      </c>
      <c r="O179">
        <v>24.223099999999999</v>
      </c>
      <c r="P179">
        <v>0.99639999999999995</v>
      </c>
      <c r="Q179">
        <v>0</v>
      </c>
    </row>
    <row r="180" spans="1:17" x14ac:dyDescent="0.25">
      <c r="A180" t="s">
        <v>552</v>
      </c>
      <c r="B180" t="s">
        <v>553</v>
      </c>
      <c r="C180" t="s">
        <v>554</v>
      </c>
      <c r="D180" t="s">
        <v>42</v>
      </c>
      <c r="E180">
        <v>199</v>
      </c>
      <c r="F180">
        <v>103948</v>
      </c>
      <c r="G180">
        <v>104632</v>
      </c>
      <c r="H180">
        <v>106482</v>
      </c>
      <c r="I180">
        <v>109308</v>
      </c>
      <c r="J180">
        <v>113813</v>
      </c>
      <c r="K180">
        <v>112487</v>
      </c>
      <c r="L180">
        <v>107480</v>
      </c>
      <c r="M180">
        <v>98459</v>
      </c>
      <c r="N180">
        <v>389</v>
      </c>
      <c r="O180">
        <v>267.21850000000001</v>
      </c>
      <c r="P180">
        <v>0.99629999999999996</v>
      </c>
      <c r="Q180">
        <v>0</v>
      </c>
    </row>
    <row r="181" spans="1:17" x14ac:dyDescent="0.25">
      <c r="A181" t="s">
        <v>555</v>
      </c>
      <c r="B181" t="s">
        <v>556</v>
      </c>
      <c r="C181" t="s">
        <v>557</v>
      </c>
      <c r="D181" t="s">
        <v>32</v>
      </c>
      <c r="E181">
        <v>188</v>
      </c>
      <c r="F181">
        <v>222382</v>
      </c>
      <c r="G181">
        <v>214929</v>
      </c>
      <c r="H181">
        <v>203571</v>
      </c>
      <c r="I181">
        <v>194672</v>
      </c>
      <c r="J181">
        <v>184008</v>
      </c>
      <c r="K181">
        <v>168186</v>
      </c>
      <c r="L181">
        <v>164905</v>
      </c>
      <c r="M181">
        <v>142771</v>
      </c>
      <c r="N181">
        <v>2842</v>
      </c>
      <c r="O181">
        <v>78.248400000000004</v>
      </c>
      <c r="P181">
        <v>1.0165</v>
      </c>
      <c r="Q181">
        <v>0</v>
      </c>
    </row>
    <row r="182" spans="1:17" x14ac:dyDescent="0.25">
      <c r="A182" t="s">
        <v>558</v>
      </c>
      <c r="B182" t="s">
        <v>559</v>
      </c>
      <c r="C182" t="s">
        <v>558</v>
      </c>
      <c r="D182" t="s">
        <v>24</v>
      </c>
      <c r="E182">
        <v>218</v>
      </c>
      <c r="F182">
        <v>33660</v>
      </c>
      <c r="G182">
        <v>34007</v>
      </c>
      <c r="H182">
        <v>33570</v>
      </c>
      <c r="I182">
        <v>31608</v>
      </c>
      <c r="J182">
        <v>26823</v>
      </c>
      <c r="K182">
        <v>23132</v>
      </c>
      <c r="L182">
        <v>21346</v>
      </c>
      <c r="M182">
        <v>18169</v>
      </c>
      <c r="N182">
        <v>61</v>
      </c>
      <c r="O182">
        <v>551.80330000000004</v>
      </c>
      <c r="P182">
        <v>0.99750000000000005</v>
      </c>
      <c r="Q182">
        <v>0</v>
      </c>
    </row>
    <row r="183" spans="1:17" x14ac:dyDescent="0.25">
      <c r="A183" t="s">
        <v>560</v>
      </c>
      <c r="B183" t="s">
        <v>561</v>
      </c>
      <c r="C183" t="s">
        <v>562</v>
      </c>
      <c r="D183" t="s">
        <v>28</v>
      </c>
      <c r="E183">
        <v>187</v>
      </c>
      <c r="F183">
        <v>227380</v>
      </c>
      <c r="G183">
        <v>218641</v>
      </c>
      <c r="H183">
        <v>201124</v>
      </c>
      <c r="I183">
        <v>182138</v>
      </c>
      <c r="J183">
        <v>143714</v>
      </c>
      <c r="K183">
        <v>120343</v>
      </c>
      <c r="L183">
        <v>97210</v>
      </c>
      <c r="M183">
        <v>77583</v>
      </c>
      <c r="N183">
        <v>964</v>
      </c>
      <c r="O183">
        <v>235.87139999999999</v>
      </c>
      <c r="P183">
        <v>1.0192000000000001</v>
      </c>
      <c r="Q183">
        <v>0</v>
      </c>
    </row>
    <row r="184" spans="1:17" x14ac:dyDescent="0.25">
      <c r="A184" t="s">
        <v>563</v>
      </c>
      <c r="B184" t="s">
        <v>564</v>
      </c>
      <c r="C184" t="s">
        <v>565</v>
      </c>
      <c r="D184" t="s">
        <v>20</v>
      </c>
      <c r="E184">
        <v>41</v>
      </c>
      <c r="F184">
        <v>36408820</v>
      </c>
      <c r="G184">
        <v>35997107</v>
      </c>
      <c r="H184">
        <v>32749848</v>
      </c>
      <c r="I184">
        <v>29411929</v>
      </c>
      <c r="J184">
        <v>21547390</v>
      </c>
      <c r="K184">
        <v>16004763</v>
      </c>
      <c r="L184">
        <v>10171710</v>
      </c>
      <c r="M184">
        <v>6106191</v>
      </c>
      <c r="N184">
        <v>2149690</v>
      </c>
      <c r="O184">
        <v>16.936800000000002</v>
      </c>
      <c r="P184">
        <v>1.0127999999999999</v>
      </c>
      <c r="Q184">
        <v>0.46</v>
      </c>
    </row>
    <row r="185" spans="1:17" x14ac:dyDescent="0.25">
      <c r="A185" t="s">
        <v>566</v>
      </c>
      <c r="B185" t="s">
        <v>567</v>
      </c>
      <c r="C185" t="s">
        <v>568</v>
      </c>
      <c r="D185" t="s">
        <v>28</v>
      </c>
      <c r="E185">
        <v>72</v>
      </c>
      <c r="F185">
        <v>17316449</v>
      </c>
      <c r="G185">
        <v>16436119</v>
      </c>
      <c r="H185">
        <v>14356181</v>
      </c>
      <c r="I185">
        <v>12530121</v>
      </c>
      <c r="J185">
        <v>9704287</v>
      </c>
      <c r="K185">
        <v>7536001</v>
      </c>
      <c r="L185">
        <v>5703869</v>
      </c>
      <c r="M185">
        <v>4367744</v>
      </c>
      <c r="N185">
        <v>196722</v>
      </c>
      <c r="O185">
        <v>88.025000000000006</v>
      </c>
      <c r="P185">
        <v>1.0261</v>
      </c>
      <c r="Q185">
        <v>0.22</v>
      </c>
    </row>
    <row r="186" spans="1:17" x14ac:dyDescent="0.25">
      <c r="A186" t="s">
        <v>569</v>
      </c>
      <c r="B186" t="s">
        <v>570</v>
      </c>
      <c r="C186" t="s">
        <v>571</v>
      </c>
      <c r="D186" t="s">
        <v>24</v>
      </c>
      <c r="E186">
        <v>105</v>
      </c>
      <c r="F186">
        <v>7221365</v>
      </c>
      <c r="G186">
        <v>7358005</v>
      </c>
      <c r="H186">
        <v>7519496</v>
      </c>
      <c r="I186">
        <v>7653748</v>
      </c>
      <c r="J186">
        <v>7935022</v>
      </c>
      <c r="K186">
        <v>7987529</v>
      </c>
      <c r="L186">
        <v>7777010</v>
      </c>
      <c r="M186">
        <v>7193533</v>
      </c>
      <c r="N186">
        <v>88361</v>
      </c>
      <c r="O186">
        <v>81.725700000000003</v>
      </c>
      <c r="P186">
        <v>0.98970000000000002</v>
      </c>
      <c r="Q186">
        <v>0.09</v>
      </c>
    </row>
    <row r="187" spans="1:17" x14ac:dyDescent="0.25">
      <c r="A187" t="s">
        <v>572</v>
      </c>
      <c r="B187" t="s">
        <v>573</v>
      </c>
      <c r="C187" t="s">
        <v>574</v>
      </c>
      <c r="D187" t="s">
        <v>28</v>
      </c>
      <c r="E187">
        <v>196</v>
      </c>
      <c r="F187">
        <v>107118</v>
      </c>
      <c r="G187">
        <v>105530</v>
      </c>
      <c r="H187">
        <v>99240</v>
      </c>
      <c r="I187">
        <v>92409</v>
      </c>
      <c r="J187">
        <v>80060</v>
      </c>
      <c r="K187">
        <v>71057</v>
      </c>
      <c r="L187">
        <v>65290</v>
      </c>
      <c r="M187">
        <v>54379</v>
      </c>
      <c r="N187">
        <v>452</v>
      </c>
      <c r="O187">
        <v>236.98670000000001</v>
      </c>
      <c r="P187">
        <v>1.0061</v>
      </c>
      <c r="Q187">
        <v>0</v>
      </c>
    </row>
    <row r="188" spans="1:17" x14ac:dyDescent="0.25">
      <c r="A188" t="s">
        <v>575</v>
      </c>
      <c r="B188" t="s">
        <v>576</v>
      </c>
      <c r="C188" t="s">
        <v>577</v>
      </c>
      <c r="D188" t="s">
        <v>28</v>
      </c>
      <c r="E188">
        <v>102</v>
      </c>
      <c r="F188">
        <v>8605718</v>
      </c>
      <c r="G188">
        <v>8233969</v>
      </c>
      <c r="H188">
        <v>7314773</v>
      </c>
      <c r="I188">
        <v>6436698</v>
      </c>
      <c r="J188">
        <v>4584067</v>
      </c>
      <c r="K188">
        <v>4325388</v>
      </c>
      <c r="L188">
        <v>3367477</v>
      </c>
      <c r="M188">
        <v>2778557</v>
      </c>
      <c r="N188">
        <v>71740</v>
      </c>
      <c r="O188">
        <v>119.95699999999999</v>
      </c>
      <c r="P188">
        <v>1.022</v>
      </c>
      <c r="Q188">
        <v>0.11</v>
      </c>
    </row>
    <row r="189" spans="1:17" x14ac:dyDescent="0.25">
      <c r="A189" t="s">
        <v>578</v>
      </c>
      <c r="B189" t="s">
        <v>579</v>
      </c>
      <c r="C189" t="s">
        <v>578</v>
      </c>
      <c r="D189" t="s">
        <v>20</v>
      </c>
      <c r="E189">
        <v>113</v>
      </c>
      <c r="F189">
        <v>5975689</v>
      </c>
      <c r="G189">
        <v>5909869</v>
      </c>
      <c r="H189">
        <v>5650018</v>
      </c>
      <c r="I189">
        <v>5163590</v>
      </c>
      <c r="J189">
        <v>4053602</v>
      </c>
      <c r="K189">
        <v>3022209</v>
      </c>
      <c r="L189">
        <v>2400729</v>
      </c>
      <c r="M189">
        <v>2061831</v>
      </c>
      <c r="N189">
        <v>710</v>
      </c>
      <c r="O189">
        <v>8416.4634000000005</v>
      </c>
      <c r="P189">
        <v>1.0058</v>
      </c>
      <c r="Q189">
        <v>7.0000000000000007E-2</v>
      </c>
    </row>
    <row r="190" spans="1:17" x14ac:dyDescent="0.25">
      <c r="A190" t="s">
        <v>580</v>
      </c>
      <c r="B190" t="s">
        <v>581</v>
      </c>
      <c r="C190" t="s">
        <v>582</v>
      </c>
      <c r="D190" t="s">
        <v>42</v>
      </c>
      <c r="E190">
        <v>214</v>
      </c>
      <c r="F190">
        <v>44175</v>
      </c>
      <c r="G190">
        <v>43621</v>
      </c>
      <c r="H190">
        <v>40205</v>
      </c>
      <c r="I190">
        <v>33034</v>
      </c>
      <c r="J190">
        <v>30489</v>
      </c>
      <c r="K190">
        <v>27845</v>
      </c>
      <c r="L190">
        <v>12243</v>
      </c>
      <c r="M190">
        <v>6260</v>
      </c>
      <c r="N190">
        <v>34</v>
      </c>
      <c r="O190">
        <v>1299.2646999999999</v>
      </c>
      <c r="P190">
        <v>1.0029999999999999</v>
      </c>
      <c r="Q190">
        <v>0</v>
      </c>
    </row>
    <row r="191" spans="1:17" x14ac:dyDescent="0.25">
      <c r="A191" t="s">
        <v>583</v>
      </c>
      <c r="B191" t="s">
        <v>584</v>
      </c>
      <c r="C191" t="s">
        <v>585</v>
      </c>
      <c r="D191" t="s">
        <v>24</v>
      </c>
      <c r="E191">
        <v>116</v>
      </c>
      <c r="F191">
        <v>5643453</v>
      </c>
      <c r="G191">
        <v>5456681</v>
      </c>
      <c r="H191">
        <v>5424444</v>
      </c>
      <c r="I191">
        <v>5396424</v>
      </c>
      <c r="J191">
        <v>5376690</v>
      </c>
      <c r="K191">
        <v>5261305</v>
      </c>
      <c r="L191">
        <v>4973883</v>
      </c>
      <c r="M191">
        <v>4522867</v>
      </c>
      <c r="N191">
        <v>49037</v>
      </c>
      <c r="O191">
        <v>115.0856</v>
      </c>
      <c r="P191">
        <v>1.0359</v>
      </c>
      <c r="Q191">
        <v>7.0000000000000007E-2</v>
      </c>
    </row>
    <row r="192" spans="1:17" x14ac:dyDescent="0.25">
      <c r="A192" t="s">
        <v>586</v>
      </c>
      <c r="B192" t="s">
        <v>587</v>
      </c>
      <c r="C192" t="s">
        <v>588</v>
      </c>
      <c r="D192" t="s">
        <v>24</v>
      </c>
      <c r="E192">
        <v>148</v>
      </c>
      <c r="F192">
        <v>2119844</v>
      </c>
      <c r="G192">
        <v>2117641</v>
      </c>
      <c r="H192">
        <v>2080862</v>
      </c>
      <c r="I192">
        <v>2057286</v>
      </c>
      <c r="J192">
        <v>1984339</v>
      </c>
      <c r="K192">
        <v>1986024</v>
      </c>
      <c r="L192">
        <v>1901570</v>
      </c>
      <c r="M192">
        <v>1741286</v>
      </c>
      <c r="N192">
        <v>20273</v>
      </c>
      <c r="O192">
        <v>104.56489999999999</v>
      </c>
      <c r="P192">
        <v>1.0002</v>
      </c>
      <c r="Q192">
        <v>0.03</v>
      </c>
    </row>
    <row r="193" spans="1:17" x14ac:dyDescent="0.25">
      <c r="A193" t="s">
        <v>589</v>
      </c>
      <c r="B193" t="s">
        <v>590</v>
      </c>
      <c r="C193" t="s">
        <v>591</v>
      </c>
      <c r="D193" t="s">
        <v>32</v>
      </c>
      <c r="E193">
        <v>166</v>
      </c>
      <c r="F193">
        <v>724273</v>
      </c>
      <c r="G193">
        <v>691191</v>
      </c>
      <c r="H193">
        <v>612660</v>
      </c>
      <c r="I193">
        <v>540394</v>
      </c>
      <c r="J193">
        <v>429978</v>
      </c>
      <c r="K193">
        <v>324171</v>
      </c>
      <c r="L193">
        <v>233668</v>
      </c>
      <c r="M193">
        <v>172833</v>
      </c>
      <c r="N193">
        <v>28896</v>
      </c>
      <c r="O193">
        <v>25.064800000000002</v>
      </c>
      <c r="P193">
        <v>1.0232000000000001</v>
      </c>
      <c r="Q193">
        <v>0.01</v>
      </c>
    </row>
    <row r="194" spans="1:17" x14ac:dyDescent="0.25">
      <c r="A194" t="s">
        <v>592</v>
      </c>
      <c r="B194" t="s">
        <v>593</v>
      </c>
      <c r="C194" t="s">
        <v>594</v>
      </c>
      <c r="D194" t="s">
        <v>28</v>
      </c>
      <c r="E194">
        <v>70</v>
      </c>
      <c r="F194">
        <v>17597511</v>
      </c>
      <c r="G194">
        <v>16537016</v>
      </c>
      <c r="H194">
        <v>13763906</v>
      </c>
      <c r="I194">
        <v>12026649</v>
      </c>
      <c r="J194">
        <v>8721465</v>
      </c>
      <c r="K194">
        <v>6999096</v>
      </c>
      <c r="L194">
        <v>5892224</v>
      </c>
      <c r="M194">
        <v>3720977</v>
      </c>
      <c r="N194">
        <v>637657</v>
      </c>
      <c r="O194">
        <v>27.597100000000001</v>
      </c>
      <c r="P194">
        <v>1.0311999999999999</v>
      </c>
      <c r="Q194">
        <v>0.22</v>
      </c>
    </row>
    <row r="195" spans="1:17" x14ac:dyDescent="0.25">
      <c r="A195" t="s">
        <v>595</v>
      </c>
      <c r="B195" t="s">
        <v>596</v>
      </c>
      <c r="C195" t="s">
        <v>597</v>
      </c>
      <c r="D195" t="s">
        <v>28</v>
      </c>
      <c r="E195">
        <v>24</v>
      </c>
      <c r="F195">
        <v>59893885</v>
      </c>
      <c r="G195">
        <v>58801927</v>
      </c>
      <c r="H195">
        <v>55876504</v>
      </c>
      <c r="I195">
        <v>51784921</v>
      </c>
      <c r="J195">
        <v>46813266</v>
      </c>
      <c r="K195">
        <v>39877570</v>
      </c>
      <c r="L195">
        <v>29463549</v>
      </c>
      <c r="M195">
        <v>22368306</v>
      </c>
      <c r="N195">
        <v>1221037</v>
      </c>
      <c r="O195">
        <v>49.051699999999997</v>
      </c>
      <c r="P195">
        <v>1.0084</v>
      </c>
      <c r="Q195">
        <v>0.75</v>
      </c>
    </row>
    <row r="196" spans="1:17" x14ac:dyDescent="0.25">
      <c r="A196" t="s">
        <v>598</v>
      </c>
      <c r="B196" t="s">
        <v>599</v>
      </c>
      <c r="C196" t="s">
        <v>600</v>
      </c>
      <c r="D196" t="s">
        <v>20</v>
      </c>
      <c r="E196">
        <v>29</v>
      </c>
      <c r="F196">
        <v>51815810</v>
      </c>
      <c r="G196">
        <v>51844690</v>
      </c>
      <c r="H196">
        <v>50994401</v>
      </c>
      <c r="I196">
        <v>48813042</v>
      </c>
      <c r="J196">
        <v>46788591</v>
      </c>
      <c r="K196">
        <v>44120039</v>
      </c>
      <c r="L196">
        <v>38170501</v>
      </c>
      <c r="M196">
        <v>32601143</v>
      </c>
      <c r="N196">
        <v>100210</v>
      </c>
      <c r="O196">
        <v>517.07219999999995</v>
      </c>
      <c r="P196">
        <v>0.99970000000000003</v>
      </c>
      <c r="Q196">
        <v>0.65</v>
      </c>
    </row>
    <row r="197" spans="1:17" x14ac:dyDescent="0.25">
      <c r="A197" t="s">
        <v>601</v>
      </c>
      <c r="B197" t="s">
        <v>602</v>
      </c>
      <c r="C197" t="s">
        <v>603</v>
      </c>
      <c r="D197" t="s">
        <v>28</v>
      </c>
      <c r="E197">
        <v>86</v>
      </c>
      <c r="F197">
        <v>10913164</v>
      </c>
      <c r="G197">
        <v>10606227</v>
      </c>
      <c r="H197">
        <v>11194299</v>
      </c>
      <c r="I197">
        <v>9714419</v>
      </c>
      <c r="J197">
        <v>6114440</v>
      </c>
      <c r="K197">
        <v>4750817</v>
      </c>
      <c r="L197">
        <v>4192011</v>
      </c>
      <c r="M197">
        <v>3342410</v>
      </c>
      <c r="N197">
        <v>619745</v>
      </c>
      <c r="O197">
        <v>17.609100000000002</v>
      </c>
      <c r="P197">
        <v>1.0153000000000001</v>
      </c>
      <c r="Q197">
        <v>0.14000000000000001</v>
      </c>
    </row>
    <row r="198" spans="1:17" x14ac:dyDescent="0.25">
      <c r="A198" t="s">
        <v>604</v>
      </c>
      <c r="B198" t="s">
        <v>605</v>
      </c>
      <c r="C198" t="s">
        <v>606</v>
      </c>
      <c r="D198" t="s">
        <v>24</v>
      </c>
      <c r="E198">
        <v>30</v>
      </c>
      <c r="F198">
        <v>47558630</v>
      </c>
      <c r="G198">
        <v>47363807</v>
      </c>
      <c r="H198">
        <v>46431342</v>
      </c>
      <c r="I198">
        <v>46572772</v>
      </c>
      <c r="J198">
        <v>40741651</v>
      </c>
      <c r="K198">
        <v>38889889</v>
      </c>
      <c r="L198">
        <v>37491666</v>
      </c>
      <c r="M198">
        <v>33792617</v>
      </c>
      <c r="N198">
        <v>505992</v>
      </c>
      <c r="O198">
        <v>93.990899999999996</v>
      </c>
      <c r="P198">
        <v>1.0015000000000001</v>
      </c>
      <c r="Q198">
        <v>0.6</v>
      </c>
    </row>
    <row r="199" spans="1:17" x14ac:dyDescent="0.25">
      <c r="A199" t="s">
        <v>607</v>
      </c>
      <c r="B199" t="s">
        <v>608</v>
      </c>
      <c r="C199" t="s">
        <v>609</v>
      </c>
      <c r="D199" t="s">
        <v>20</v>
      </c>
      <c r="E199">
        <v>61</v>
      </c>
      <c r="F199">
        <v>21832143</v>
      </c>
      <c r="G199">
        <v>21715079</v>
      </c>
      <c r="H199">
        <v>21336697</v>
      </c>
      <c r="I199">
        <v>20668557</v>
      </c>
      <c r="J199">
        <v>18776371</v>
      </c>
      <c r="K199">
        <v>17204094</v>
      </c>
      <c r="L199">
        <v>14943645</v>
      </c>
      <c r="M199">
        <v>12388769</v>
      </c>
      <c r="N199">
        <v>65610</v>
      </c>
      <c r="O199">
        <v>332.75630000000001</v>
      </c>
      <c r="P199">
        <v>1.0026999999999999</v>
      </c>
      <c r="Q199">
        <v>0.27</v>
      </c>
    </row>
    <row r="200" spans="1:17" x14ac:dyDescent="0.25">
      <c r="A200" t="s">
        <v>610</v>
      </c>
      <c r="B200" t="s">
        <v>611</v>
      </c>
      <c r="C200" t="s">
        <v>612</v>
      </c>
      <c r="D200" t="s">
        <v>28</v>
      </c>
      <c r="E200">
        <v>32</v>
      </c>
      <c r="F200">
        <v>46874204</v>
      </c>
      <c r="G200">
        <v>44440486</v>
      </c>
      <c r="H200">
        <v>38171178</v>
      </c>
      <c r="I200">
        <v>33739933</v>
      </c>
      <c r="J200">
        <v>26298773</v>
      </c>
      <c r="K200">
        <v>21090886</v>
      </c>
      <c r="L200">
        <v>16673586</v>
      </c>
      <c r="M200">
        <v>11305206</v>
      </c>
      <c r="N200">
        <v>1886068</v>
      </c>
      <c r="O200">
        <v>24.852900000000002</v>
      </c>
      <c r="P200">
        <v>1.0266999999999999</v>
      </c>
      <c r="Q200">
        <v>0.59</v>
      </c>
    </row>
    <row r="201" spans="1:17" x14ac:dyDescent="0.25">
      <c r="A201" t="s">
        <v>613</v>
      </c>
      <c r="B201" t="s">
        <v>614</v>
      </c>
      <c r="C201" t="s">
        <v>615</v>
      </c>
      <c r="D201" t="s">
        <v>49</v>
      </c>
      <c r="E201">
        <v>170</v>
      </c>
      <c r="F201">
        <v>618040</v>
      </c>
      <c r="G201">
        <v>607065</v>
      </c>
      <c r="H201">
        <v>575475</v>
      </c>
      <c r="I201">
        <v>546080</v>
      </c>
      <c r="J201">
        <v>478998</v>
      </c>
      <c r="K201">
        <v>412756</v>
      </c>
      <c r="L201">
        <v>375112</v>
      </c>
      <c r="M201">
        <v>379918</v>
      </c>
      <c r="N201">
        <v>163820</v>
      </c>
      <c r="O201">
        <v>3.7726999999999999</v>
      </c>
      <c r="P201">
        <v>1.0082</v>
      </c>
      <c r="Q201">
        <v>0.01</v>
      </c>
    </row>
    <row r="202" spans="1:17" x14ac:dyDescent="0.25">
      <c r="A202" t="s">
        <v>616</v>
      </c>
      <c r="B202" t="s">
        <v>617</v>
      </c>
      <c r="C202" t="s">
        <v>618</v>
      </c>
      <c r="D202" t="s">
        <v>24</v>
      </c>
      <c r="E202">
        <v>87</v>
      </c>
      <c r="F202">
        <v>10549347</v>
      </c>
      <c r="G202">
        <v>10368969</v>
      </c>
      <c r="H202">
        <v>9849349</v>
      </c>
      <c r="I202">
        <v>9381729</v>
      </c>
      <c r="J202">
        <v>8871043</v>
      </c>
      <c r="K202">
        <v>8548406</v>
      </c>
      <c r="L202">
        <v>8311763</v>
      </c>
      <c r="M202">
        <v>8027702</v>
      </c>
      <c r="N202">
        <v>450295</v>
      </c>
      <c r="O202">
        <v>23.427600000000002</v>
      </c>
      <c r="P202">
        <v>1.0079</v>
      </c>
      <c r="Q202">
        <v>0.13</v>
      </c>
    </row>
    <row r="203" spans="1:17" x14ac:dyDescent="0.25">
      <c r="A203" t="s">
        <v>619</v>
      </c>
      <c r="B203" t="s">
        <v>620</v>
      </c>
      <c r="C203" t="s">
        <v>621</v>
      </c>
      <c r="D203" t="s">
        <v>24</v>
      </c>
      <c r="E203">
        <v>101</v>
      </c>
      <c r="F203">
        <v>8740472</v>
      </c>
      <c r="G203">
        <v>8638613</v>
      </c>
      <c r="H203">
        <v>8281732</v>
      </c>
      <c r="I203">
        <v>7822435</v>
      </c>
      <c r="J203">
        <v>7182059</v>
      </c>
      <c r="K203">
        <v>6711693</v>
      </c>
      <c r="L203">
        <v>6319113</v>
      </c>
      <c r="M203">
        <v>6181227</v>
      </c>
      <c r="N203">
        <v>41284</v>
      </c>
      <c r="O203">
        <v>211.7157</v>
      </c>
      <c r="P203">
        <v>1.0056</v>
      </c>
      <c r="Q203">
        <v>0.11</v>
      </c>
    </row>
    <row r="204" spans="1:17" x14ac:dyDescent="0.25">
      <c r="A204" t="s">
        <v>622</v>
      </c>
      <c r="B204" t="s">
        <v>623</v>
      </c>
      <c r="C204" t="s">
        <v>624</v>
      </c>
      <c r="D204" t="s">
        <v>20</v>
      </c>
      <c r="E204">
        <v>60</v>
      </c>
      <c r="F204">
        <v>22125249</v>
      </c>
      <c r="G204">
        <v>20772595</v>
      </c>
      <c r="H204">
        <v>19205178</v>
      </c>
      <c r="I204">
        <v>22337563</v>
      </c>
      <c r="J204">
        <v>16307654</v>
      </c>
      <c r="K204">
        <v>12408996</v>
      </c>
      <c r="L204">
        <v>8898954</v>
      </c>
      <c r="M204">
        <v>6319199</v>
      </c>
      <c r="N204">
        <v>185180</v>
      </c>
      <c r="O204">
        <v>119.47969999999999</v>
      </c>
      <c r="P204">
        <v>1.0376000000000001</v>
      </c>
      <c r="Q204">
        <v>0.28000000000000003</v>
      </c>
    </row>
    <row r="205" spans="1:17" x14ac:dyDescent="0.25">
      <c r="A205" t="s">
        <v>625</v>
      </c>
      <c r="B205" t="s">
        <v>626</v>
      </c>
      <c r="C205" t="s">
        <v>627</v>
      </c>
      <c r="D205" t="s">
        <v>20</v>
      </c>
      <c r="E205">
        <v>57</v>
      </c>
      <c r="F205">
        <v>23893394</v>
      </c>
      <c r="G205">
        <v>23821464</v>
      </c>
      <c r="H205">
        <v>23512136</v>
      </c>
      <c r="I205">
        <v>23083083</v>
      </c>
      <c r="J205">
        <v>22194731</v>
      </c>
      <c r="K205">
        <v>20586174</v>
      </c>
      <c r="L205">
        <v>18100281</v>
      </c>
      <c r="M205">
        <v>14957870</v>
      </c>
      <c r="N205">
        <v>36193</v>
      </c>
      <c r="O205">
        <v>660.1662</v>
      </c>
      <c r="P205">
        <v>1.0014000000000001</v>
      </c>
      <c r="Q205">
        <v>0.3</v>
      </c>
    </row>
    <row r="206" spans="1:17" x14ac:dyDescent="0.25">
      <c r="A206" t="s">
        <v>628</v>
      </c>
      <c r="B206" t="s">
        <v>629</v>
      </c>
      <c r="C206" t="s">
        <v>630</v>
      </c>
      <c r="D206" t="s">
        <v>20</v>
      </c>
      <c r="E206">
        <v>95</v>
      </c>
      <c r="F206">
        <v>9952787</v>
      </c>
      <c r="G206">
        <v>9543207</v>
      </c>
      <c r="H206">
        <v>8524063</v>
      </c>
      <c r="I206">
        <v>7621779</v>
      </c>
      <c r="J206">
        <v>6272998</v>
      </c>
      <c r="K206">
        <v>5417860</v>
      </c>
      <c r="L206">
        <v>4045965</v>
      </c>
      <c r="M206">
        <v>2993019</v>
      </c>
      <c r="N206">
        <v>143100</v>
      </c>
      <c r="O206">
        <v>69.551299999999998</v>
      </c>
      <c r="P206">
        <v>1.0207999999999999</v>
      </c>
      <c r="Q206">
        <v>0.12</v>
      </c>
    </row>
    <row r="207" spans="1:17" x14ac:dyDescent="0.25">
      <c r="A207" t="s">
        <v>631</v>
      </c>
      <c r="B207" t="s">
        <v>632</v>
      </c>
      <c r="C207" t="s">
        <v>633</v>
      </c>
      <c r="D207" t="s">
        <v>28</v>
      </c>
      <c r="E207">
        <v>22</v>
      </c>
      <c r="F207">
        <v>65497748</v>
      </c>
      <c r="G207">
        <v>61704518</v>
      </c>
      <c r="H207">
        <v>52542823</v>
      </c>
      <c r="I207">
        <v>45110527</v>
      </c>
      <c r="J207">
        <v>34463704</v>
      </c>
      <c r="K207">
        <v>26206012</v>
      </c>
      <c r="L207">
        <v>19297659</v>
      </c>
      <c r="M207">
        <v>13618192</v>
      </c>
      <c r="N207">
        <v>945087</v>
      </c>
      <c r="O207">
        <v>69.303399999999996</v>
      </c>
      <c r="P207">
        <v>1.03</v>
      </c>
      <c r="Q207">
        <v>0.82</v>
      </c>
    </row>
    <row r="208" spans="1:17" x14ac:dyDescent="0.25">
      <c r="A208" t="s">
        <v>634</v>
      </c>
      <c r="B208" t="s">
        <v>635</v>
      </c>
      <c r="C208" t="s">
        <v>636</v>
      </c>
      <c r="D208" t="s">
        <v>20</v>
      </c>
      <c r="E208">
        <v>20</v>
      </c>
      <c r="F208">
        <v>71697030</v>
      </c>
      <c r="G208">
        <v>71475664</v>
      </c>
      <c r="H208">
        <v>70294397</v>
      </c>
      <c r="I208">
        <v>68270489</v>
      </c>
      <c r="J208">
        <v>63066603</v>
      </c>
      <c r="K208">
        <v>55228410</v>
      </c>
      <c r="L208">
        <v>45737753</v>
      </c>
      <c r="M208">
        <v>35791728</v>
      </c>
      <c r="N208">
        <v>513120</v>
      </c>
      <c r="O208">
        <v>139.7276</v>
      </c>
      <c r="P208">
        <v>1.0013000000000001</v>
      </c>
      <c r="Q208">
        <v>0.9</v>
      </c>
    </row>
    <row r="209" spans="1:17" x14ac:dyDescent="0.25">
      <c r="A209" t="s">
        <v>637</v>
      </c>
      <c r="B209" t="s">
        <v>638</v>
      </c>
      <c r="C209" t="s">
        <v>639</v>
      </c>
      <c r="D209" t="s">
        <v>20</v>
      </c>
      <c r="E209">
        <v>155</v>
      </c>
      <c r="F209">
        <v>1341296</v>
      </c>
      <c r="G209">
        <v>1299995</v>
      </c>
      <c r="H209">
        <v>1205813</v>
      </c>
      <c r="I209">
        <v>1088486</v>
      </c>
      <c r="J209">
        <v>878360</v>
      </c>
      <c r="K209">
        <v>758106</v>
      </c>
      <c r="L209">
        <v>642224</v>
      </c>
      <c r="M209">
        <v>554021</v>
      </c>
      <c r="N209">
        <v>14874</v>
      </c>
      <c r="O209">
        <v>90.177199999999999</v>
      </c>
      <c r="P209">
        <v>1.0154000000000001</v>
      </c>
      <c r="Q209">
        <v>0.02</v>
      </c>
    </row>
    <row r="210" spans="1:17" x14ac:dyDescent="0.25">
      <c r="A210" t="s">
        <v>640</v>
      </c>
      <c r="B210" t="s">
        <v>641</v>
      </c>
      <c r="C210" t="s">
        <v>642</v>
      </c>
      <c r="D210" t="s">
        <v>28</v>
      </c>
      <c r="E210">
        <v>100</v>
      </c>
      <c r="F210">
        <v>8848699</v>
      </c>
      <c r="G210">
        <v>8442580</v>
      </c>
      <c r="H210">
        <v>7473229</v>
      </c>
      <c r="I210">
        <v>6571855</v>
      </c>
      <c r="J210">
        <v>5008035</v>
      </c>
      <c r="K210">
        <v>3875947</v>
      </c>
      <c r="L210">
        <v>2838110</v>
      </c>
      <c r="M210">
        <v>2197383</v>
      </c>
      <c r="N210">
        <v>56785</v>
      </c>
      <c r="O210">
        <v>155.82810000000001</v>
      </c>
      <c r="P210">
        <v>1.0236000000000001</v>
      </c>
      <c r="Q210">
        <v>0.11</v>
      </c>
    </row>
    <row r="211" spans="1:17" x14ac:dyDescent="0.25">
      <c r="A211" t="s">
        <v>643</v>
      </c>
      <c r="B211" t="s">
        <v>644</v>
      </c>
      <c r="C211" t="s">
        <v>645</v>
      </c>
      <c r="D211" t="s">
        <v>32</v>
      </c>
      <c r="E211">
        <v>233</v>
      </c>
      <c r="F211">
        <v>1871</v>
      </c>
      <c r="G211">
        <v>1827</v>
      </c>
      <c r="H211">
        <v>1454</v>
      </c>
      <c r="I211">
        <v>1367</v>
      </c>
      <c r="J211">
        <v>1666</v>
      </c>
      <c r="K211">
        <v>1669</v>
      </c>
      <c r="L211">
        <v>1647</v>
      </c>
      <c r="M211">
        <v>1714</v>
      </c>
      <c r="N211">
        <v>12</v>
      </c>
      <c r="O211">
        <v>155.91669999999999</v>
      </c>
      <c r="P211">
        <v>1.0119</v>
      </c>
      <c r="Q211">
        <v>0</v>
      </c>
    </row>
    <row r="212" spans="1:17" x14ac:dyDescent="0.25">
      <c r="A212" t="s">
        <v>646</v>
      </c>
      <c r="B212" t="s">
        <v>647</v>
      </c>
      <c r="C212" t="s">
        <v>648</v>
      </c>
      <c r="D212" t="s">
        <v>32</v>
      </c>
      <c r="E212">
        <v>197</v>
      </c>
      <c r="F212">
        <v>106858</v>
      </c>
      <c r="G212">
        <v>105254</v>
      </c>
      <c r="H212">
        <v>106122</v>
      </c>
      <c r="I212">
        <v>107383</v>
      </c>
      <c r="J212">
        <v>102603</v>
      </c>
      <c r="K212">
        <v>98727</v>
      </c>
      <c r="L212">
        <v>96708</v>
      </c>
      <c r="M212">
        <v>86484</v>
      </c>
      <c r="N212">
        <v>747</v>
      </c>
      <c r="O212">
        <v>143.04949999999999</v>
      </c>
      <c r="P212">
        <v>1.0079</v>
      </c>
      <c r="Q212">
        <v>0</v>
      </c>
    </row>
    <row r="213" spans="1:17" x14ac:dyDescent="0.25">
      <c r="A213" t="s">
        <v>649</v>
      </c>
      <c r="B213" t="s">
        <v>650</v>
      </c>
      <c r="C213" t="s">
        <v>651</v>
      </c>
      <c r="D213" t="s">
        <v>42</v>
      </c>
      <c r="E213">
        <v>153</v>
      </c>
      <c r="F213">
        <v>1531044</v>
      </c>
      <c r="G213">
        <v>1518147</v>
      </c>
      <c r="H213">
        <v>1460177</v>
      </c>
      <c r="I213">
        <v>1410296</v>
      </c>
      <c r="J213">
        <v>1332203</v>
      </c>
      <c r="K213">
        <v>1266518</v>
      </c>
      <c r="L213">
        <v>1127852</v>
      </c>
      <c r="M213">
        <v>988890</v>
      </c>
      <c r="N213">
        <v>5130</v>
      </c>
      <c r="O213">
        <v>298.44909999999999</v>
      </c>
      <c r="P213">
        <v>1.0035000000000001</v>
      </c>
      <c r="Q213">
        <v>0.02</v>
      </c>
    </row>
    <row r="214" spans="1:17" x14ac:dyDescent="0.25">
      <c r="A214" t="s">
        <v>652</v>
      </c>
      <c r="B214" t="s">
        <v>653</v>
      </c>
      <c r="C214" t="s">
        <v>654</v>
      </c>
      <c r="D214" t="s">
        <v>28</v>
      </c>
      <c r="E214">
        <v>79</v>
      </c>
      <c r="F214">
        <v>12356117</v>
      </c>
      <c r="G214">
        <v>12161723</v>
      </c>
      <c r="H214">
        <v>11557779</v>
      </c>
      <c r="I214">
        <v>10895063</v>
      </c>
      <c r="J214">
        <v>9893316</v>
      </c>
      <c r="K214">
        <v>8440023</v>
      </c>
      <c r="L214">
        <v>6578156</v>
      </c>
      <c r="M214">
        <v>5047404</v>
      </c>
      <c r="N214">
        <v>163610</v>
      </c>
      <c r="O214">
        <v>75.521799999999999</v>
      </c>
      <c r="P214">
        <v>1.0076000000000001</v>
      </c>
      <c r="Q214">
        <v>0.15</v>
      </c>
    </row>
    <row r="215" spans="1:17" x14ac:dyDescent="0.25">
      <c r="A215" t="s">
        <v>655</v>
      </c>
      <c r="B215" t="s">
        <v>656</v>
      </c>
      <c r="C215" t="s">
        <v>657</v>
      </c>
      <c r="D215" t="s">
        <v>20</v>
      </c>
      <c r="E215">
        <v>18</v>
      </c>
      <c r="F215">
        <v>85341241</v>
      </c>
      <c r="G215">
        <v>84135428</v>
      </c>
      <c r="H215">
        <v>79646178</v>
      </c>
      <c r="I215">
        <v>73195345</v>
      </c>
      <c r="J215">
        <v>64113547</v>
      </c>
      <c r="K215">
        <v>54324142</v>
      </c>
      <c r="L215">
        <v>44089069</v>
      </c>
      <c r="M215">
        <v>35540990</v>
      </c>
      <c r="N215">
        <v>783562</v>
      </c>
      <c r="O215">
        <v>108.9145</v>
      </c>
      <c r="P215">
        <v>1.0066999999999999</v>
      </c>
      <c r="Q215">
        <v>1.07</v>
      </c>
    </row>
    <row r="216" spans="1:17" x14ac:dyDescent="0.25">
      <c r="A216" t="s">
        <v>658</v>
      </c>
      <c r="B216" t="s">
        <v>659</v>
      </c>
      <c r="C216" t="s">
        <v>660</v>
      </c>
      <c r="D216" t="s">
        <v>20</v>
      </c>
      <c r="E216">
        <v>111</v>
      </c>
      <c r="F216">
        <v>6430770</v>
      </c>
      <c r="G216">
        <v>6250438</v>
      </c>
      <c r="H216">
        <v>5766431</v>
      </c>
      <c r="I216">
        <v>5267970</v>
      </c>
      <c r="J216">
        <v>4569132</v>
      </c>
      <c r="K216">
        <v>3720278</v>
      </c>
      <c r="L216">
        <v>2862903</v>
      </c>
      <c r="M216">
        <v>2201432</v>
      </c>
      <c r="N216">
        <v>488100</v>
      </c>
      <c r="O216">
        <v>13.1751</v>
      </c>
      <c r="P216">
        <v>1.014</v>
      </c>
      <c r="Q216">
        <v>0.08</v>
      </c>
    </row>
    <row r="217" spans="1:17" x14ac:dyDescent="0.25">
      <c r="A217" t="s">
        <v>661</v>
      </c>
      <c r="B217" t="s">
        <v>662</v>
      </c>
      <c r="C217" t="s">
        <v>663</v>
      </c>
      <c r="D217" t="s">
        <v>42</v>
      </c>
      <c r="E217">
        <v>212</v>
      </c>
      <c r="F217">
        <v>45703</v>
      </c>
      <c r="G217">
        <v>44276</v>
      </c>
      <c r="H217">
        <v>36538</v>
      </c>
      <c r="I217">
        <v>29726</v>
      </c>
      <c r="J217">
        <v>18744</v>
      </c>
      <c r="K217">
        <v>11709</v>
      </c>
      <c r="L217">
        <v>7598</v>
      </c>
      <c r="M217">
        <v>5665</v>
      </c>
      <c r="N217">
        <v>948</v>
      </c>
      <c r="O217">
        <v>48.209899999999998</v>
      </c>
      <c r="P217">
        <v>1.0130999999999999</v>
      </c>
      <c r="Q217">
        <v>0</v>
      </c>
    </row>
    <row r="218" spans="1:17" x14ac:dyDescent="0.25">
      <c r="A218" t="s">
        <v>664</v>
      </c>
      <c r="B218" t="s">
        <v>665</v>
      </c>
      <c r="C218" t="s">
        <v>666</v>
      </c>
      <c r="D218" t="s">
        <v>32</v>
      </c>
      <c r="E218">
        <v>227</v>
      </c>
      <c r="F218">
        <v>11312</v>
      </c>
      <c r="G218">
        <v>11069</v>
      </c>
      <c r="H218">
        <v>10877</v>
      </c>
      <c r="I218">
        <v>10550</v>
      </c>
      <c r="J218">
        <v>9638</v>
      </c>
      <c r="K218">
        <v>9182</v>
      </c>
      <c r="L218">
        <v>7731</v>
      </c>
      <c r="M218">
        <v>5814</v>
      </c>
      <c r="N218">
        <v>26</v>
      </c>
      <c r="O218">
        <v>435.07690000000002</v>
      </c>
      <c r="P218">
        <v>1.0096000000000001</v>
      </c>
      <c r="Q218">
        <v>0</v>
      </c>
    </row>
    <row r="219" spans="1:17" x14ac:dyDescent="0.25">
      <c r="A219" t="s">
        <v>667</v>
      </c>
      <c r="B219" t="s">
        <v>668</v>
      </c>
      <c r="C219" t="s">
        <v>669</v>
      </c>
      <c r="D219" t="s">
        <v>28</v>
      </c>
      <c r="E219">
        <v>31</v>
      </c>
      <c r="F219">
        <v>47249585</v>
      </c>
      <c r="G219">
        <v>44404611</v>
      </c>
      <c r="H219">
        <v>37477356</v>
      </c>
      <c r="I219">
        <v>32341728</v>
      </c>
      <c r="J219">
        <v>24020697</v>
      </c>
      <c r="K219">
        <v>17586630</v>
      </c>
      <c r="L219">
        <v>13284026</v>
      </c>
      <c r="M219">
        <v>10317212</v>
      </c>
      <c r="N219">
        <v>241550</v>
      </c>
      <c r="O219">
        <v>195.61</v>
      </c>
      <c r="P219">
        <v>1.0304</v>
      </c>
      <c r="Q219">
        <v>0.59</v>
      </c>
    </row>
    <row r="220" spans="1:17" x14ac:dyDescent="0.25">
      <c r="A220" t="s">
        <v>670</v>
      </c>
      <c r="B220" t="s">
        <v>671</v>
      </c>
      <c r="C220" t="s">
        <v>672</v>
      </c>
      <c r="D220" t="s">
        <v>24</v>
      </c>
      <c r="E220">
        <v>38</v>
      </c>
      <c r="F220">
        <v>39701739</v>
      </c>
      <c r="G220">
        <v>43909666</v>
      </c>
      <c r="H220">
        <v>44982564</v>
      </c>
      <c r="I220">
        <v>45683020</v>
      </c>
      <c r="J220">
        <v>48879755</v>
      </c>
      <c r="K220">
        <v>51589817</v>
      </c>
      <c r="L220">
        <v>49973920</v>
      </c>
      <c r="M220">
        <v>47279086</v>
      </c>
      <c r="N220">
        <v>603500</v>
      </c>
      <c r="O220">
        <v>65.785799999999995</v>
      </c>
      <c r="P220">
        <v>0.91200000000000003</v>
      </c>
      <c r="Q220">
        <v>0.5</v>
      </c>
    </row>
    <row r="221" spans="1:17" x14ac:dyDescent="0.25">
      <c r="A221" t="s">
        <v>673</v>
      </c>
      <c r="B221" t="s">
        <v>674</v>
      </c>
      <c r="C221" t="s">
        <v>675</v>
      </c>
      <c r="D221" t="s">
        <v>20</v>
      </c>
      <c r="E221">
        <v>97</v>
      </c>
      <c r="F221">
        <v>9441129</v>
      </c>
      <c r="G221">
        <v>9287289</v>
      </c>
      <c r="H221">
        <v>8916899</v>
      </c>
      <c r="I221">
        <v>8481771</v>
      </c>
      <c r="J221">
        <v>3275333</v>
      </c>
      <c r="K221">
        <v>1900151</v>
      </c>
      <c r="L221">
        <v>1014048</v>
      </c>
      <c r="M221">
        <v>298084</v>
      </c>
      <c r="N221">
        <v>83600</v>
      </c>
      <c r="O221">
        <v>112.93219999999999</v>
      </c>
      <c r="P221">
        <v>1.0081</v>
      </c>
      <c r="Q221">
        <v>0.12</v>
      </c>
    </row>
    <row r="222" spans="1:17" x14ac:dyDescent="0.25">
      <c r="A222" t="s">
        <v>676</v>
      </c>
      <c r="B222" t="s">
        <v>677</v>
      </c>
      <c r="C222" t="s">
        <v>678</v>
      </c>
      <c r="D222" t="s">
        <v>24</v>
      </c>
      <c r="E222">
        <v>21</v>
      </c>
      <c r="F222">
        <v>67508936</v>
      </c>
      <c r="G222">
        <v>67059474</v>
      </c>
      <c r="H222">
        <v>65224364</v>
      </c>
      <c r="I222">
        <v>62760039</v>
      </c>
      <c r="J222">
        <v>58850043</v>
      </c>
      <c r="K222">
        <v>57210442</v>
      </c>
      <c r="L222">
        <v>56326328</v>
      </c>
      <c r="M222">
        <v>55650166</v>
      </c>
      <c r="N222">
        <v>242900</v>
      </c>
      <c r="O222">
        <v>277.9289</v>
      </c>
      <c r="P222">
        <v>1.0034000000000001</v>
      </c>
      <c r="Q222">
        <v>0.85</v>
      </c>
    </row>
    <row r="223" spans="1:17" x14ac:dyDescent="0.25">
      <c r="A223" t="s">
        <v>679</v>
      </c>
      <c r="B223" t="s">
        <v>680</v>
      </c>
      <c r="C223" t="s">
        <v>681</v>
      </c>
      <c r="D223" t="s">
        <v>42</v>
      </c>
      <c r="E223">
        <v>3</v>
      </c>
      <c r="F223">
        <v>338289857</v>
      </c>
      <c r="G223">
        <v>335942003</v>
      </c>
      <c r="H223">
        <v>324607776</v>
      </c>
      <c r="I223">
        <v>311182845</v>
      </c>
      <c r="J223">
        <v>282398554</v>
      </c>
      <c r="K223">
        <v>248083732</v>
      </c>
      <c r="L223">
        <v>223140018</v>
      </c>
      <c r="M223">
        <v>200328340</v>
      </c>
      <c r="N223">
        <v>9372610</v>
      </c>
      <c r="O223">
        <v>36.093499999999999</v>
      </c>
      <c r="P223">
        <v>1.0038</v>
      </c>
      <c r="Q223">
        <v>4.24</v>
      </c>
    </row>
    <row r="224" spans="1:17" x14ac:dyDescent="0.25">
      <c r="A224" t="s">
        <v>682</v>
      </c>
      <c r="B224" t="s">
        <v>683</v>
      </c>
      <c r="C224" t="s">
        <v>684</v>
      </c>
      <c r="D224" t="s">
        <v>42</v>
      </c>
      <c r="E224">
        <v>200</v>
      </c>
      <c r="F224">
        <v>99465</v>
      </c>
      <c r="G224">
        <v>100442</v>
      </c>
      <c r="H224">
        <v>102803</v>
      </c>
      <c r="I224">
        <v>106142</v>
      </c>
      <c r="J224">
        <v>108185</v>
      </c>
      <c r="K224">
        <v>100685</v>
      </c>
      <c r="L224">
        <v>96640</v>
      </c>
      <c r="M224">
        <v>63446</v>
      </c>
      <c r="N224">
        <v>347</v>
      </c>
      <c r="O224">
        <v>286.64269999999999</v>
      </c>
      <c r="P224">
        <v>0.99370000000000003</v>
      </c>
      <c r="Q224">
        <v>0</v>
      </c>
    </row>
    <row r="225" spans="1:17" x14ac:dyDescent="0.25">
      <c r="A225" t="s">
        <v>685</v>
      </c>
      <c r="B225" t="s">
        <v>686</v>
      </c>
      <c r="C225" t="s">
        <v>687</v>
      </c>
      <c r="D225" t="s">
        <v>49</v>
      </c>
      <c r="E225">
        <v>133</v>
      </c>
      <c r="F225">
        <v>3422794</v>
      </c>
      <c r="G225">
        <v>3429086</v>
      </c>
      <c r="H225">
        <v>3402818</v>
      </c>
      <c r="I225">
        <v>3352651</v>
      </c>
      <c r="J225">
        <v>3292224</v>
      </c>
      <c r="K225">
        <v>3117012</v>
      </c>
      <c r="L225">
        <v>2953750</v>
      </c>
      <c r="M225">
        <v>2790265</v>
      </c>
      <c r="N225">
        <v>181034</v>
      </c>
      <c r="O225">
        <v>18.9069</v>
      </c>
      <c r="P225">
        <v>0.999</v>
      </c>
      <c r="Q225">
        <v>0.04</v>
      </c>
    </row>
    <row r="226" spans="1:17" x14ac:dyDescent="0.25">
      <c r="A226" t="s">
        <v>688</v>
      </c>
      <c r="B226" t="s">
        <v>689</v>
      </c>
      <c r="C226" t="s">
        <v>690</v>
      </c>
      <c r="D226" t="s">
        <v>20</v>
      </c>
      <c r="E226">
        <v>43</v>
      </c>
      <c r="F226">
        <v>34627652</v>
      </c>
      <c r="G226">
        <v>33526656</v>
      </c>
      <c r="H226">
        <v>30949417</v>
      </c>
      <c r="I226">
        <v>28614227</v>
      </c>
      <c r="J226">
        <v>24925554</v>
      </c>
      <c r="K226">
        <v>20579100</v>
      </c>
      <c r="L226">
        <v>15947129</v>
      </c>
      <c r="M226">
        <v>12011361</v>
      </c>
      <c r="N226">
        <v>447400</v>
      </c>
      <c r="O226">
        <v>77.397499999999994</v>
      </c>
      <c r="P226">
        <v>1.016</v>
      </c>
      <c r="Q226">
        <v>0.43</v>
      </c>
    </row>
    <row r="227" spans="1:17" x14ac:dyDescent="0.25">
      <c r="A227" t="s">
        <v>691</v>
      </c>
      <c r="B227" t="s">
        <v>692</v>
      </c>
      <c r="C227" t="s">
        <v>693</v>
      </c>
      <c r="D227" t="s">
        <v>32</v>
      </c>
      <c r="E227">
        <v>181</v>
      </c>
      <c r="F227">
        <v>326740</v>
      </c>
      <c r="G227">
        <v>311685</v>
      </c>
      <c r="H227">
        <v>276438</v>
      </c>
      <c r="I227">
        <v>245453</v>
      </c>
      <c r="J227">
        <v>192074</v>
      </c>
      <c r="K227">
        <v>150882</v>
      </c>
      <c r="L227">
        <v>118156</v>
      </c>
      <c r="M227">
        <v>87019</v>
      </c>
      <c r="N227">
        <v>12189</v>
      </c>
      <c r="O227">
        <v>26.806100000000001</v>
      </c>
      <c r="P227">
        <v>1.0238</v>
      </c>
      <c r="Q227">
        <v>0</v>
      </c>
    </row>
    <row r="228" spans="1:17" x14ac:dyDescent="0.25">
      <c r="A228" t="s">
        <v>694</v>
      </c>
      <c r="B228" t="s">
        <v>695</v>
      </c>
      <c r="C228" t="s">
        <v>694</v>
      </c>
      <c r="D228" t="s">
        <v>24</v>
      </c>
      <c r="E228">
        <v>234</v>
      </c>
      <c r="F228">
        <v>510</v>
      </c>
      <c r="G228">
        <v>520</v>
      </c>
      <c r="H228">
        <v>564</v>
      </c>
      <c r="I228">
        <v>596</v>
      </c>
      <c r="J228">
        <v>651</v>
      </c>
      <c r="K228">
        <v>700</v>
      </c>
      <c r="L228">
        <v>733</v>
      </c>
      <c r="M228">
        <v>752</v>
      </c>
      <c r="N228">
        <v>1</v>
      </c>
      <c r="O228">
        <v>510</v>
      </c>
      <c r="P228">
        <v>0.998</v>
      </c>
      <c r="Q228">
        <v>0</v>
      </c>
    </row>
    <row r="229" spans="1:17" x14ac:dyDescent="0.25">
      <c r="A229" t="s">
        <v>696</v>
      </c>
      <c r="B229" t="s">
        <v>697</v>
      </c>
      <c r="C229" t="s">
        <v>698</v>
      </c>
      <c r="D229" t="s">
        <v>49</v>
      </c>
      <c r="E229">
        <v>51</v>
      </c>
      <c r="F229">
        <v>28301696</v>
      </c>
      <c r="G229">
        <v>28490453</v>
      </c>
      <c r="H229">
        <v>30529716</v>
      </c>
      <c r="I229">
        <v>28715022</v>
      </c>
      <c r="J229">
        <v>24427729</v>
      </c>
      <c r="K229">
        <v>19750579</v>
      </c>
      <c r="L229">
        <v>15210443</v>
      </c>
      <c r="M229">
        <v>11355475</v>
      </c>
      <c r="N229">
        <v>916445</v>
      </c>
      <c r="O229">
        <v>30.882000000000001</v>
      </c>
      <c r="P229">
        <v>1.0036</v>
      </c>
      <c r="Q229">
        <v>0.35</v>
      </c>
    </row>
    <row r="230" spans="1:17" x14ac:dyDescent="0.25">
      <c r="A230" t="s">
        <v>699</v>
      </c>
      <c r="B230" t="s">
        <v>700</v>
      </c>
      <c r="C230" t="s">
        <v>701</v>
      </c>
      <c r="D230" t="s">
        <v>20</v>
      </c>
      <c r="E230">
        <v>16</v>
      </c>
      <c r="F230">
        <v>98186856</v>
      </c>
      <c r="G230">
        <v>96648685</v>
      </c>
      <c r="H230">
        <v>92191398</v>
      </c>
      <c r="I230">
        <v>87411012</v>
      </c>
      <c r="J230">
        <v>79001142</v>
      </c>
      <c r="K230">
        <v>66912613</v>
      </c>
      <c r="L230">
        <v>52968270</v>
      </c>
      <c r="M230">
        <v>41928849</v>
      </c>
      <c r="N230">
        <v>331212</v>
      </c>
      <c r="O230">
        <v>296.44720000000001</v>
      </c>
      <c r="P230">
        <v>1.0074000000000001</v>
      </c>
      <c r="Q230">
        <v>1.23</v>
      </c>
    </row>
    <row r="231" spans="1:17" x14ac:dyDescent="0.25">
      <c r="A231" t="s">
        <v>702</v>
      </c>
      <c r="B231" t="s">
        <v>703</v>
      </c>
      <c r="C231" t="s">
        <v>704</v>
      </c>
      <c r="D231" t="s">
        <v>32</v>
      </c>
      <c r="E231">
        <v>226</v>
      </c>
      <c r="F231">
        <v>11572</v>
      </c>
      <c r="G231">
        <v>11655</v>
      </c>
      <c r="H231">
        <v>12182</v>
      </c>
      <c r="I231">
        <v>13142</v>
      </c>
      <c r="J231">
        <v>14723</v>
      </c>
      <c r="K231">
        <v>13454</v>
      </c>
      <c r="L231">
        <v>11315</v>
      </c>
      <c r="M231">
        <v>9377</v>
      </c>
      <c r="N231">
        <v>142</v>
      </c>
      <c r="O231">
        <v>81.492999999999995</v>
      </c>
      <c r="P231">
        <v>0.99529999999999996</v>
      </c>
      <c r="Q231">
        <v>0</v>
      </c>
    </row>
    <row r="232" spans="1:17" x14ac:dyDescent="0.25">
      <c r="A232" t="s">
        <v>705</v>
      </c>
      <c r="B232" t="s">
        <v>706</v>
      </c>
      <c r="C232" t="s">
        <v>707</v>
      </c>
      <c r="D232" t="s">
        <v>28</v>
      </c>
      <c r="E232">
        <v>172</v>
      </c>
      <c r="F232">
        <v>575986</v>
      </c>
      <c r="G232">
        <v>556048</v>
      </c>
      <c r="H232">
        <v>491824</v>
      </c>
      <c r="I232">
        <v>413296</v>
      </c>
      <c r="J232">
        <v>270375</v>
      </c>
      <c r="K232">
        <v>178529</v>
      </c>
      <c r="L232">
        <v>116775</v>
      </c>
      <c r="M232">
        <v>76371</v>
      </c>
      <c r="N232">
        <v>266000</v>
      </c>
      <c r="O232">
        <v>2.1654</v>
      </c>
      <c r="P232">
        <v>1.0184</v>
      </c>
      <c r="Q232">
        <v>0.01</v>
      </c>
    </row>
    <row r="233" spans="1:17" x14ac:dyDescent="0.25">
      <c r="A233" t="s">
        <v>708</v>
      </c>
      <c r="B233" t="s">
        <v>709</v>
      </c>
      <c r="C233" t="s">
        <v>710</v>
      </c>
      <c r="D233" t="s">
        <v>20</v>
      </c>
      <c r="E233">
        <v>46</v>
      </c>
      <c r="F233">
        <v>33696614</v>
      </c>
      <c r="G233">
        <v>32284046</v>
      </c>
      <c r="H233">
        <v>28516545</v>
      </c>
      <c r="I233">
        <v>24743946</v>
      </c>
      <c r="J233">
        <v>18628700</v>
      </c>
      <c r="K233">
        <v>13375121</v>
      </c>
      <c r="L233">
        <v>9204938</v>
      </c>
      <c r="M233">
        <v>6843607</v>
      </c>
      <c r="N233">
        <v>527968</v>
      </c>
      <c r="O233">
        <v>63.8232</v>
      </c>
      <c r="P233">
        <v>1.0217000000000001</v>
      </c>
      <c r="Q233">
        <v>0.42</v>
      </c>
    </row>
    <row r="234" spans="1:17" x14ac:dyDescent="0.25">
      <c r="A234" t="s">
        <v>711</v>
      </c>
      <c r="B234" t="s">
        <v>712</v>
      </c>
      <c r="C234" t="s">
        <v>713</v>
      </c>
      <c r="D234" t="s">
        <v>28</v>
      </c>
      <c r="E234">
        <v>63</v>
      </c>
      <c r="F234">
        <v>20017675</v>
      </c>
      <c r="G234">
        <v>18927715</v>
      </c>
      <c r="H234">
        <v>16248230</v>
      </c>
      <c r="I234">
        <v>13792086</v>
      </c>
      <c r="J234">
        <v>9891136</v>
      </c>
      <c r="K234">
        <v>7686401</v>
      </c>
      <c r="L234">
        <v>5720438</v>
      </c>
      <c r="M234">
        <v>4281671</v>
      </c>
      <c r="N234">
        <v>752612</v>
      </c>
      <c r="O234">
        <v>26.5976</v>
      </c>
      <c r="P234">
        <v>1.028</v>
      </c>
      <c r="Q234">
        <v>0.25</v>
      </c>
    </row>
    <row r="235" spans="1:17" x14ac:dyDescent="0.25">
      <c r="A235" t="s">
        <v>714</v>
      </c>
      <c r="B235" t="s">
        <v>715</v>
      </c>
      <c r="C235" t="s">
        <v>716</v>
      </c>
      <c r="D235" t="s">
        <v>28</v>
      </c>
      <c r="E235">
        <v>74</v>
      </c>
      <c r="F235">
        <v>16320537</v>
      </c>
      <c r="G235">
        <v>15669666</v>
      </c>
      <c r="H235">
        <v>14154937</v>
      </c>
      <c r="I235">
        <v>12839771</v>
      </c>
      <c r="J235">
        <v>11834676</v>
      </c>
      <c r="K235">
        <v>10113893</v>
      </c>
      <c r="L235">
        <v>7049926</v>
      </c>
      <c r="M235">
        <v>5202918</v>
      </c>
      <c r="N235">
        <v>390757</v>
      </c>
      <c r="O235">
        <v>41.766500000000001</v>
      </c>
      <c r="P235">
        <v>1.0204</v>
      </c>
      <c r="Q235">
        <v>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1AA6-A5AA-4A59-85B6-E88E16D982CA}">
  <dimension ref="A3:L22"/>
  <sheetViews>
    <sheetView workbookViewId="0">
      <selection activeCell="L22" sqref="D21:L22"/>
    </sheetView>
  </sheetViews>
  <sheetFormatPr defaultRowHeight="15" x14ac:dyDescent="0.25"/>
  <cols>
    <col min="1" max="1" width="13.85546875" bestFit="1" customWidth="1"/>
    <col min="2" max="9" width="22.28515625" bestFit="1" customWidth="1"/>
    <col min="10" max="234" width="31.5703125" bestFit="1" customWidth="1"/>
    <col min="235" max="236" width="11.28515625" bestFit="1" customWidth="1"/>
    <col min="237" max="237" width="14" bestFit="1" customWidth="1"/>
    <col min="238" max="238" width="17.28515625" bestFit="1" customWidth="1"/>
    <col min="239" max="239" width="8.5703125" bestFit="1" customWidth="1"/>
    <col min="240" max="240" width="11.5703125" bestFit="1" customWidth="1"/>
    <col min="241" max="241" width="13.28515625" bestFit="1" customWidth="1"/>
    <col min="242" max="242" width="16.42578125" bestFit="1" customWidth="1"/>
    <col min="243" max="243" width="9" bestFit="1" customWidth="1"/>
    <col min="244" max="244" width="12" bestFit="1" customWidth="1"/>
    <col min="245" max="245" width="10.5703125" bestFit="1" customWidth="1"/>
    <col min="246" max="246" width="13.7109375" bestFit="1" customWidth="1"/>
    <col min="247" max="247" width="10.85546875" bestFit="1" customWidth="1"/>
    <col min="248" max="248" width="14" bestFit="1" customWidth="1"/>
    <col min="249" max="249" width="6.5703125" bestFit="1" customWidth="1"/>
    <col min="250" max="250" width="9.5703125" bestFit="1" customWidth="1"/>
    <col min="251" max="251" width="7.7109375" bestFit="1" customWidth="1"/>
    <col min="252" max="252" width="10.7109375" bestFit="1" customWidth="1"/>
    <col min="253" max="253" width="17.42578125" bestFit="1" customWidth="1"/>
    <col min="254" max="254" width="20.5703125" bestFit="1" customWidth="1"/>
    <col min="255" max="255" width="14" bestFit="1" customWidth="1"/>
    <col min="256" max="256" width="15.7109375" bestFit="1" customWidth="1"/>
    <col min="257" max="257" width="12.28515625" bestFit="1" customWidth="1"/>
    <col min="258" max="258" width="15.42578125" bestFit="1" customWidth="1"/>
    <col min="259" max="259" width="11.28515625" bestFit="1" customWidth="1"/>
    <col min="260" max="260" width="14.42578125" bestFit="1" customWidth="1"/>
    <col min="261" max="261" width="10.140625" bestFit="1" customWidth="1"/>
    <col min="262" max="262" width="13.28515625" bestFit="1" customWidth="1"/>
    <col min="263" max="263" width="14" bestFit="1" customWidth="1"/>
    <col min="264" max="264" width="12.28515625" bestFit="1" customWidth="1"/>
    <col min="265" max="265" width="12.7109375" bestFit="1" customWidth="1"/>
    <col min="266" max="266" width="15.85546875" bestFit="1" customWidth="1"/>
    <col min="267" max="267" width="10.42578125" bestFit="1" customWidth="1"/>
    <col min="268" max="268" width="13.5703125" bestFit="1" customWidth="1"/>
    <col min="269" max="269" width="9.85546875" bestFit="1" customWidth="1"/>
    <col min="270" max="270" width="12.85546875" bestFit="1" customWidth="1"/>
    <col min="271" max="271" width="11" bestFit="1" customWidth="1"/>
    <col min="272" max="272" width="14.140625" bestFit="1" customWidth="1"/>
    <col min="273" max="273" width="13.7109375" bestFit="1" customWidth="1"/>
    <col min="274" max="274" width="16.85546875" bestFit="1" customWidth="1"/>
    <col min="275" max="275" width="14" bestFit="1" customWidth="1"/>
    <col min="276" max="276" width="15.85546875" bestFit="1" customWidth="1"/>
    <col min="277" max="277" width="10.5703125" bestFit="1" customWidth="1"/>
    <col min="278" max="278" width="13.7109375" bestFit="1" customWidth="1"/>
    <col min="279" max="279" width="14.28515625" bestFit="1" customWidth="1"/>
    <col min="280" max="280" width="17.5703125" bestFit="1" customWidth="1"/>
    <col min="281" max="281" width="11" bestFit="1" customWidth="1"/>
    <col min="282" max="282" width="14.140625" bestFit="1" customWidth="1"/>
    <col min="283" max="283" width="10.28515625" bestFit="1" customWidth="1"/>
    <col min="284" max="284" width="13.42578125" bestFit="1" customWidth="1"/>
    <col min="285" max="285" width="8.28515625" bestFit="1" customWidth="1"/>
    <col min="286" max="286" width="11.28515625" bestFit="1" customWidth="1"/>
    <col min="287" max="287" width="8.140625" bestFit="1" customWidth="1"/>
    <col min="288" max="288" width="11.140625" bestFit="1" customWidth="1"/>
    <col min="289" max="289" width="14" bestFit="1" customWidth="1"/>
    <col min="290" max="290" width="17.28515625" bestFit="1" customWidth="1"/>
    <col min="291" max="291" width="16.5703125" bestFit="1" customWidth="1"/>
    <col min="292" max="292" width="19.7109375" bestFit="1" customWidth="1"/>
    <col min="293" max="293" width="14.28515625" bestFit="1" customWidth="1"/>
    <col min="294" max="294" width="17.5703125" bestFit="1" customWidth="1"/>
    <col min="295" max="295" width="14" bestFit="1" customWidth="1"/>
    <col min="296" max="296" width="14.85546875" bestFit="1" customWidth="1"/>
    <col min="297" max="297" width="7.7109375" bestFit="1" customWidth="1"/>
    <col min="298" max="298" width="10.7109375" bestFit="1" customWidth="1"/>
    <col min="299" max="299" width="9.28515625" bestFit="1" customWidth="1"/>
    <col min="300" max="300" width="12.28515625" bestFit="1" customWidth="1"/>
    <col min="301" max="301" width="8.28515625" bestFit="1" customWidth="1"/>
    <col min="302" max="302" width="10.140625" bestFit="1" customWidth="1"/>
    <col min="303" max="303" width="13.5703125" bestFit="1" customWidth="1"/>
    <col min="304" max="304" width="16.7109375" bestFit="1" customWidth="1"/>
    <col min="305" max="305" width="18.28515625" bestFit="1" customWidth="1"/>
    <col min="306" max="306" width="21.5703125" bestFit="1" customWidth="1"/>
    <col min="307" max="307" width="25.7109375" bestFit="1" customWidth="1"/>
    <col min="308" max="308" width="28.85546875" bestFit="1" customWidth="1"/>
    <col min="309" max="309" width="9.5703125" bestFit="1" customWidth="1"/>
    <col min="310" max="310" width="12.5703125" bestFit="1" customWidth="1"/>
    <col min="311" max="311" width="8.140625" bestFit="1" customWidth="1"/>
    <col min="312" max="312" width="11.140625" bestFit="1" customWidth="1"/>
    <col min="313" max="313" width="10.42578125" bestFit="1" customWidth="1"/>
    <col min="314" max="314" width="13.5703125" bestFit="1" customWidth="1"/>
    <col min="315" max="315" width="8.28515625" bestFit="1" customWidth="1"/>
    <col min="316" max="316" width="10.7109375" bestFit="1" customWidth="1"/>
    <col min="317" max="317" width="11.28515625" bestFit="1" customWidth="1"/>
    <col min="318" max="318" width="14.42578125" bestFit="1" customWidth="1"/>
    <col min="319" max="319" width="14" bestFit="1" customWidth="1"/>
    <col min="320" max="320" width="12.85546875" bestFit="1" customWidth="1"/>
    <col min="321" max="321" width="19.85546875" bestFit="1" customWidth="1"/>
    <col min="322" max="322" width="23" bestFit="1" customWidth="1"/>
    <col min="323" max="323" width="14.140625" bestFit="1" customWidth="1"/>
    <col min="324" max="324" width="14" bestFit="1" customWidth="1"/>
    <col min="325" max="325" width="14.140625" bestFit="1" customWidth="1"/>
    <col min="326" max="326" width="10" bestFit="1" customWidth="1"/>
    <col min="327" max="327" width="13" bestFit="1" customWidth="1"/>
    <col min="328" max="328" width="16.140625" bestFit="1" customWidth="1"/>
    <col min="329" max="329" width="9" bestFit="1" customWidth="1"/>
    <col min="330" max="330" width="12" bestFit="1" customWidth="1"/>
    <col min="331" max="331" width="10.28515625" bestFit="1" customWidth="1"/>
    <col min="332" max="332" width="13.42578125" bestFit="1" customWidth="1"/>
    <col min="333" max="333" width="14" bestFit="1" customWidth="1"/>
    <col min="334" max="334" width="16.42578125" bestFit="1" customWidth="1"/>
    <col min="335" max="335" width="7.7109375" bestFit="1" customWidth="1"/>
    <col min="336" max="336" width="10.7109375" bestFit="1" customWidth="1"/>
    <col min="337" max="337" width="23.28515625" bestFit="1" customWidth="1"/>
    <col min="338" max="338" width="26.42578125" bestFit="1" customWidth="1"/>
    <col min="339" max="339" width="10.42578125" bestFit="1" customWidth="1"/>
    <col min="340" max="340" width="13.5703125" bestFit="1" customWidth="1"/>
    <col min="341" max="341" width="10.7109375" bestFit="1" customWidth="1"/>
    <col min="342" max="342" width="13.85546875" bestFit="1" customWidth="1"/>
    <col min="343" max="343" width="8.85546875" bestFit="1" customWidth="1"/>
    <col min="344" max="344" width="11.85546875" bestFit="1" customWidth="1"/>
    <col min="345" max="345" width="9.85546875" bestFit="1" customWidth="1"/>
    <col min="346" max="346" width="12.85546875" bestFit="1" customWidth="1"/>
    <col min="347" max="347" width="18.28515625" bestFit="1" customWidth="1"/>
    <col min="348" max="349" width="21.5703125" bestFit="1" customWidth="1"/>
    <col min="350" max="350" width="24.7109375" bestFit="1" customWidth="1"/>
    <col min="351" max="351" width="14" bestFit="1" customWidth="1"/>
    <col min="352" max="352" width="15.7109375" bestFit="1" customWidth="1"/>
    <col min="353" max="353" width="14" bestFit="1" customWidth="1"/>
    <col min="354" max="354" width="16.7109375" bestFit="1" customWidth="1"/>
    <col min="355" max="355" width="26.28515625" bestFit="1" customWidth="1"/>
    <col min="356" max="356" width="29.42578125" bestFit="1" customWidth="1"/>
    <col min="357" max="357" width="33.42578125" bestFit="1" customWidth="1"/>
    <col min="358" max="358" width="36.5703125" bestFit="1" customWidth="1"/>
    <col min="359" max="359" width="8.85546875" bestFit="1" customWidth="1"/>
    <col min="360" max="360" width="11.85546875" bestFit="1" customWidth="1"/>
    <col min="361" max="361" width="12.7109375" bestFit="1" customWidth="1"/>
    <col min="362" max="362" width="15.85546875" bestFit="1" customWidth="1"/>
    <col min="363" max="363" width="23.5703125" bestFit="1" customWidth="1"/>
    <col min="364" max="364" width="26.7109375" bestFit="1" customWidth="1"/>
    <col min="365" max="365" width="13.85546875" bestFit="1" customWidth="1"/>
    <col min="366" max="366" width="17" bestFit="1" customWidth="1"/>
    <col min="367" max="367" width="10" bestFit="1" customWidth="1"/>
    <col min="368" max="368" width="13.140625" bestFit="1" customWidth="1"/>
    <col min="369" max="369" width="8.5703125" bestFit="1" customWidth="1"/>
    <col min="370" max="370" width="11.5703125" bestFit="1" customWidth="1"/>
    <col min="371" max="371" width="12.7109375" bestFit="1" customWidth="1"/>
    <col min="372" max="372" width="15.85546875" bestFit="1" customWidth="1"/>
    <col min="373" max="373" width="14.140625" bestFit="1" customWidth="1"/>
    <col min="374" max="374" width="17.42578125" bestFit="1" customWidth="1"/>
    <col min="375" max="375" width="11.85546875" bestFit="1" customWidth="1"/>
    <col min="376" max="376" width="15" bestFit="1" customWidth="1"/>
    <col min="377" max="377" width="14.140625" bestFit="1" customWidth="1"/>
    <col min="378" max="378" width="17.42578125" bestFit="1" customWidth="1"/>
    <col min="379" max="379" width="10.28515625" bestFit="1" customWidth="1"/>
    <col min="380" max="380" width="13.42578125" bestFit="1" customWidth="1"/>
    <col min="381" max="381" width="10.5703125" bestFit="1" customWidth="1"/>
    <col min="382" max="382" width="13.7109375" bestFit="1" customWidth="1"/>
    <col min="383" max="383" width="17.85546875" bestFit="1" customWidth="1"/>
    <col min="384" max="384" width="21" bestFit="1" customWidth="1"/>
    <col min="385" max="385" width="10" bestFit="1" customWidth="1"/>
    <col min="386" max="386" width="13.140625" bestFit="1" customWidth="1"/>
    <col min="387" max="387" width="13.7109375" bestFit="1" customWidth="1"/>
    <col min="388" max="388" width="16.85546875" bestFit="1" customWidth="1"/>
    <col min="389" max="389" width="13.7109375" bestFit="1" customWidth="1"/>
    <col min="390" max="390" width="16.85546875" bestFit="1" customWidth="1"/>
    <col min="391" max="391" width="14.140625" bestFit="1" customWidth="1"/>
    <col min="392" max="392" width="17.42578125" bestFit="1" customWidth="1"/>
    <col min="393" max="393" width="7.85546875" bestFit="1" customWidth="1"/>
    <col min="394" max="395" width="10.85546875" bestFit="1" customWidth="1"/>
    <col min="396" max="396" width="14" bestFit="1" customWidth="1"/>
    <col min="397" max="397" width="8.42578125" bestFit="1" customWidth="1"/>
    <col min="398" max="398" width="11.42578125" bestFit="1" customWidth="1"/>
    <col min="399" max="399" width="14.140625" bestFit="1" customWidth="1"/>
    <col min="400" max="400" width="14.5703125" bestFit="1" customWidth="1"/>
    <col min="401" max="401" width="10" bestFit="1" customWidth="1"/>
    <col min="402" max="402" width="13.140625" bestFit="1" customWidth="1"/>
    <col min="403" max="403" width="13.28515625" bestFit="1" customWidth="1"/>
    <col min="404" max="404" width="16.42578125" bestFit="1" customWidth="1"/>
    <col min="405" max="405" width="7.28515625" bestFit="1" customWidth="1"/>
    <col min="406" max="406" width="10.28515625" bestFit="1" customWidth="1"/>
    <col min="407" max="407" width="9" bestFit="1" customWidth="1"/>
    <col min="408" max="408" width="12" bestFit="1" customWidth="1"/>
    <col min="409" max="409" width="11.42578125" bestFit="1" customWidth="1"/>
    <col min="410" max="410" width="14.5703125" bestFit="1" customWidth="1"/>
    <col min="411" max="411" width="10.5703125" bestFit="1" customWidth="1"/>
    <col min="412" max="412" width="13.7109375" bestFit="1" customWidth="1"/>
    <col min="413" max="413" width="10.42578125" bestFit="1" customWidth="1"/>
    <col min="414" max="414" width="13.5703125" bestFit="1" customWidth="1"/>
    <col min="415" max="415" width="13.7109375" bestFit="1" customWidth="1"/>
    <col min="416" max="416" width="16.85546875" bestFit="1" customWidth="1"/>
    <col min="417" max="417" width="7.140625" bestFit="1" customWidth="1"/>
    <col min="418" max="418" width="10.140625" bestFit="1" customWidth="1"/>
    <col min="419" max="419" width="9.85546875" bestFit="1" customWidth="1"/>
    <col min="420" max="420" width="12.85546875" bestFit="1" customWidth="1"/>
    <col min="421" max="421" width="8.28515625" bestFit="1" customWidth="1"/>
    <col min="422" max="422" width="11.140625" bestFit="1" customWidth="1"/>
    <col min="423" max="423" width="21" bestFit="1" customWidth="1"/>
    <col min="424" max="424" width="24.140625" bestFit="1" customWidth="1"/>
    <col min="425" max="425" width="9.28515625" bestFit="1" customWidth="1"/>
    <col min="426" max="426" width="12.28515625" bestFit="1" customWidth="1"/>
    <col min="427" max="427" width="8.85546875" bestFit="1" customWidth="1"/>
    <col min="428" max="428" width="11.85546875" bestFit="1" customWidth="1"/>
    <col min="429" max="429" width="15.28515625" bestFit="1" customWidth="1"/>
    <col min="430" max="430" width="18.42578125" bestFit="1" customWidth="1"/>
    <col min="431" max="431" width="25.28515625" bestFit="1" customWidth="1"/>
    <col min="432" max="432" width="28.42578125" bestFit="1" customWidth="1"/>
    <col min="433" max="433" width="8.7109375" bestFit="1" customWidth="1"/>
    <col min="434" max="434" width="11.7109375" bestFit="1" customWidth="1"/>
    <col min="435" max="435" width="9.42578125" bestFit="1" customWidth="1"/>
    <col min="436" max="436" width="12.42578125" bestFit="1" customWidth="1"/>
    <col min="437" max="437" width="9.7109375" bestFit="1" customWidth="1"/>
    <col min="438" max="438" width="12.7109375" bestFit="1" customWidth="1"/>
    <col min="439" max="439" width="22" bestFit="1" customWidth="1"/>
    <col min="440" max="440" width="25.140625" bestFit="1" customWidth="1"/>
    <col min="441" max="441" width="17.28515625" bestFit="1" customWidth="1"/>
    <col min="442" max="442" width="20.42578125" bestFit="1" customWidth="1"/>
    <col min="443" max="443" width="15.140625" bestFit="1" customWidth="1"/>
    <col min="444" max="444" width="18.28515625" bestFit="1" customWidth="1"/>
    <col min="445" max="445" width="28" bestFit="1" customWidth="1"/>
    <col min="446" max="446" width="31.140625" bestFit="1" customWidth="1"/>
    <col min="447" max="447" width="14.140625" bestFit="1" customWidth="1"/>
    <col min="448" max="448" width="13.28515625" bestFit="1" customWidth="1"/>
    <col min="449" max="449" width="12.7109375" bestFit="1" customWidth="1"/>
    <col min="450" max="450" width="15.85546875" bestFit="1" customWidth="1"/>
    <col min="451" max="451" width="10.140625" bestFit="1" customWidth="1"/>
    <col min="452" max="452" width="13.28515625" bestFit="1" customWidth="1"/>
    <col min="453" max="453" width="13.5703125" bestFit="1" customWidth="1"/>
    <col min="454" max="454" width="16.7109375" bestFit="1" customWidth="1"/>
    <col min="455" max="455" width="14.140625" bestFit="1" customWidth="1"/>
    <col min="456" max="456" width="15.28515625" bestFit="1" customWidth="1"/>
    <col min="457" max="457" width="10.28515625" bestFit="1" customWidth="1"/>
    <col min="458" max="458" width="13.42578125" bestFit="1" customWidth="1"/>
    <col min="459" max="459" width="18.85546875" bestFit="1" customWidth="1"/>
    <col min="460" max="460" width="22.140625" bestFit="1" customWidth="1"/>
    <col min="461" max="461" width="17.140625" bestFit="1" customWidth="1"/>
    <col min="462" max="462" width="20.28515625" bestFit="1" customWidth="1"/>
    <col min="464" max="464" width="12.140625" bestFit="1" customWidth="1"/>
    <col min="465" max="465" width="9.28515625" bestFit="1" customWidth="1"/>
    <col min="466" max="466" width="12.28515625" bestFit="1" customWidth="1"/>
    <col min="467" max="467" width="12" bestFit="1" customWidth="1"/>
    <col min="468" max="468" width="15.140625" bestFit="1" customWidth="1"/>
    <col min="469" max="469" width="11.28515625" bestFit="1" customWidth="1"/>
  </cols>
  <sheetData>
    <row r="3" spans="1:9" x14ac:dyDescent="0.25">
      <c r="A3" s="6" t="s">
        <v>731</v>
      </c>
      <c r="B3" t="s">
        <v>732</v>
      </c>
      <c r="C3" t="s">
        <v>733</v>
      </c>
      <c r="D3" t="s">
        <v>734</v>
      </c>
      <c r="E3" t="s">
        <v>735</v>
      </c>
      <c r="F3" t="s">
        <v>736</v>
      </c>
      <c r="G3" t="s">
        <v>737</v>
      </c>
      <c r="H3" t="s">
        <v>738</v>
      </c>
      <c r="I3" t="s">
        <v>739</v>
      </c>
    </row>
    <row r="4" spans="1:9" x14ac:dyDescent="0.25">
      <c r="A4" s="4" t="s">
        <v>28</v>
      </c>
      <c r="B4">
        <v>1426730932</v>
      </c>
      <c r="C4">
        <v>1360671810</v>
      </c>
      <c r="D4">
        <v>1201102442</v>
      </c>
      <c r="E4">
        <v>1055228072</v>
      </c>
      <c r="F4">
        <v>818946032</v>
      </c>
      <c r="G4">
        <v>638150629</v>
      </c>
      <c r="H4">
        <v>481536377</v>
      </c>
      <c r="I4">
        <v>365444348</v>
      </c>
    </row>
    <row r="5" spans="1:9" x14ac:dyDescent="0.25">
      <c r="A5" s="4" t="s">
        <v>20</v>
      </c>
      <c r="B5">
        <v>4721383274</v>
      </c>
      <c r="C5">
        <v>4663086535</v>
      </c>
      <c r="D5">
        <v>4458250182</v>
      </c>
      <c r="E5">
        <v>4220041327</v>
      </c>
      <c r="F5">
        <v>3735089604</v>
      </c>
      <c r="G5">
        <v>3210563577</v>
      </c>
      <c r="H5">
        <v>2635334228</v>
      </c>
      <c r="I5">
        <v>2144906290</v>
      </c>
    </row>
    <row r="6" spans="1:9" x14ac:dyDescent="0.25">
      <c r="A6" s="4" t="s">
        <v>24</v>
      </c>
      <c r="B6">
        <v>743147538</v>
      </c>
      <c r="C6">
        <v>745792196</v>
      </c>
      <c r="D6">
        <v>741535608</v>
      </c>
      <c r="E6">
        <v>735613934</v>
      </c>
      <c r="F6">
        <v>726093423</v>
      </c>
      <c r="G6">
        <v>720320797</v>
      </c>
      <c r="H6">
        <v>692527159</v>
      </c>
      <c r="I6">
        <v>655923991</v>
      </c>
    </row>
    <row r="7" spans="1:9" x14ac:dyDescent="0.25">
      <c r="A7" s="4" t="s">
        <v>42</v>
      </c>
      <c r="B7">
        <v>600296136</v>
      </c>
      <c r="C7">
        <v>594236593</v>
      </c>
      <c r="D7">
        <v>570383850</v>
      </c>
      <c r="E7">
        <v>542720651</v>
      </c>
      <c r="F7">
        <v>486069584</v>
      </c>
      <c r="G7">
        <v>421266425</v>
      </c>
      <c r="H7">
        <v>368293361</v>
      </c>
      <c r="I7">
        <v>315434606</v>
      </c>
    </row>
    <row r="8" spans="1:9" x14ac:dyDescent="0.25">
      <c r="A8" s="4" t="s">
        <v>32</v>
      </c>
      <c r="B8">
        <v>45038554</v>
      </c>
      <c r="C8">
        <v>43933426</v>
      </c>
      <c r="D8">
        <v>40403283</v>
      </c>
      <c r="E8">
        <v>37102764</v>
      </c>
      <c r="F8">
        <v>31222778</v>
      </c>
      <c r="G8">
        <v>26743822</v>
      </c>
      <c r="H8">
        <v>22920240</v>
      </c>
      <c r="I8">
        <v>19480270</v>
      </c>
    </row>
    <row r="9" spans="1:9" x14ac:dyDescent="0.25">
      <c r="A9" s="4" t="s">
        <v>49</v>
      </c>
      <c r="B9">
        <v>436816608</v>
      </c>
      <c r="C9">
        <v>431530043</v>
      </c>
      <c r="D9">
        <v>413134396</v>
      </c>
      <c r="E9">
        <v>393078250</v>
      </c>
      <c r="F9">
        <v>349634282</v>
      </c>
      <c r="G9">
        <v>297146415</v>
      </c>
      <c r="H9">
        <v>241789006</v>
      </c>
      <c r="I9">
        <v>192947156</v>
      </c>
    </row>
    <row r="10" spans="1:9" x14ac:dyDescent="0.25">
      <c r="A10" s="4" t="s">
        <v>730</v>
      </c>
      <c r="B10">
        <v>7973413042</v>
      </c>
      <c r="C10">
        <v>7839250603</v>
      </c>
      <c r="D10">
        <v>7424809761</v>
      </c>
      <c r="E10">
        <v>6983784998</v>
      </c>
      <c r="F10">
        <v>6147055703</v>
      </c>
      <c r="G10">
        <v>5314191665</v>
      </c>
      <c r="H10">
        <v>4442400371</v>
      </c>
      <c r="I10">
        <v>3694136661</v>
      </c>
    </row>
    <row r="17" spans="4:12" x14ac:dyDescent="0.25">
      <c r="E17" t="str">
        <f>I3</f>
        <v>Sum of 1970 Population</v>
      </c>
      <c r="F17" t="str">
        <f>H3</f>
        <v>Sum of 1980 Population</v>
      </c>
      <c r="G17" t="str">
        <f>G3</f>
        <v>Sum of 1990 Population</v>
      </c>
      <c r="H17" t="str">
        <f>F3</f>
        <v>Sum of 2000 Population</v>
      </c>
      <c r="I17" t="str">
        <f>E3</f>
        <v>Sum of 2010 Population</v>
      </c>
      <c r="J17" t="str">
        <f>D3</f>
        <v>Sum of 2015 Population</v>
      </c>
      <c r="K17" t="str">
        <f>C3</f>
        <v>Sum of 2020 Population</v>
      </c>
      <c r="L17" t="str">
        <f>B3</f>
        <v>Sum of 2022 Population</v>
      </c>
    </row>
    <row r="18" spans="4:12" x14ac:dyDescent="0.25">
      <c r="D18" t="str">
        <f>Continant_Drop_List</f>
        <v>Africa</v>
      </c>
      <c r="E18">
        <f>INDEX($B$4:$I$9,MATCH($D$18,$A$4:$A$9,0),MATCH(E17,$B$3:$I$3,0))</f>
        <v>365444348</v>
      </c>
      <c r="F18">
        <f t="shared" ref="F18:L18" si="0">INDEX($B$4:$I$9,MATCH($D$18,$A$4:$A$9,0),MATCH(F17,$B$3:$I$3,0))</f>
        <v>481536377</v>
      </c>
      <c r="G18">
        <f t="shared" si="0"/>
        <v>638150629</v>
      </c>
      <c r="H18">
        <f t="shared" si="0"/>
        <v>818946032</v>
      </c>
      <c r="I18">
        <f t="shared" si="0"/>
        <v>1055228072</v>
      </c>
      <c r="J18">
        <f t="shared" si="0"/>
        <v>1201102442</v>
      </c>
      <c r="K18">
        <f t="shared" si="0"/>
        <v>1360671810</v>
      </c>
      <c r="L18">
        <f t="shared" si="0"/>
        <v>1426730932</v>
      </c>
    </row>
    <row r="21" spans="4:12" x14ac:dyDescent="0.25">
      <c r="D21" s="10"/>
      <c r="E21" s="10">
        <v>1970</v>
      </c>
      <c r="F21" s="10">
        <v>1980</v>
      </c>
      <c r="G21" s="10">
        <v>1990</v>
      </c>
      <c r="H21" s="10">
        <v>2000</v>
      </c>
      <c r="I21" s="10">
        <v>2010</v>
      </c>
      <c r="J21" s="10">
        <v>2015</v>
      </c>
      <c r="K21" s="10">
        <v>2020</v>
      </c>
      <c r="L21" s="10">
        <v>2022</v>
      </c>
    </row>
    <row r="22" spans="4:12" x14ac:dyDescent="0.25">
      <c r="D22" s="10" t="str">
        <f>D18</f>
        <v>Africa</v>
      </c>
      <c r="E22" s="9">
        <f>E18</f>
        <v>365444348</v>
      </c>
      <c r="F22" s="9">
        <f t="shared" ref="F22:L22" si="1">F18</f>
        <v>481536377</v>
      </c>
      <c r="G22" s="9">
        <f t="shared" si="1"/>
        <v>638150629</v>
      </c>
      <c r="H22" s="9">
        <f t="shared" si="1"/>
        <v>818946032</v>
      </c>
      <c r="I22" s="9">
        <f t="shared" si="1"/>
        <v>1055228072</v>
      </c>
      <c r="J22" s="9">
        <f t="shared" si="1"/>
        <v>1201102442</v>
      </c>
      <c r="K22" s="9">
        <f t="shared" si="1"/>
        <v>1360671810</v>
      </c>
      <c r="L22" s="9">
        <f t="shared" si="1"/>
        <v>1426730932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2E4B-2ABA-4915-A6EF-172BF442B449}">
  <dimension ref="A3:B15"/>
  <sheetViews>
    <sheetView workbookViewId="0">
      <selection activeCell="W12" sqref="W12"/>
    </sheetView>
  </sheetViews>
  <sheetFormatPr defaultRowHeight="15" x14ac:dyDescent="0.25"/>
  <cols>
    <col min="1" max="1" width="15.28515625" bestFit="1" customWidth="1"/>
    <col min="2" max="3" width="17.28515625" bestFit="1" customWidth="1"/>
  </cols>
  <sheetData>
    <row r="3" spans="1:2" x14ac:dyDescent="0.25">
      <c r="A3" s="6" t="s">
        <v>731</v>
      </c>
      <c r="B3" t="s">
        <v>740</v>
      </c>
    </row>
    <row r="4" spans="1:2" x14ac:dyDescent="0.25">
      <c r="A4" s="4" t="s">
        <v>28</v>
      </c>
      <c r="B4">
        <v>15735436</v>
      </c>
    </row>
    <row r="5" spans="1:2" x14ac:dyDescent="0.25">
      <c r="A5" s="12" t="s">
        <v>25</v>
      </c>
      <c r="B5">
        <v>2381741</v>
      </c>
    </row>
    <row r="6" spans="1:2" x14ac:dyDescent="0.25">
      <c r="A6" s="12" t="s">
        <v>36</v>
      </c>
      <c r="B6">
        <v>1246700</v>
      </c>
    </row>
    <row r="7" spans="1:2" x14ac:dyDescent="0.25">
      <c r="A7" s="12" t="s">
        <v>140</v>
      </c>
      <c r="B7">
        <v>1284000</v>
      </c>
    </row>
    <row r="8" spans="1:2" x14ac:dyDescent="0.25">
      <c r="A8" s="12" t="s">
        <v>187</v>
      </c>
      <c r="B8">
        <v>2344858</v>
      </c>
    </row>
    <row r="9" spans="1:2" x14ac:dyDescent="0.25">
      <c r="A9" s="12" t="s">
        <v>211</v>
      </c>
      <c r="B9">
        <v>1104300</v>
      </c>
    </row>
    <row r="10" spans="1:2" x14ac:dyDescent="0.25">
      <c r="A10" s="12" t="s">
        <v>365</v>
      </c>
      <c r="B10">
        <v>1759540</v>
      </c>
    </row>
    <row r="11" spans="1:2" x14ac:dyDescent="0.25">
      <c r="A11" s="12" t="s">
        <v>391</v>
      </c>
      <c r="B11">
        <v>1240192</v>
      </c>
    </row>
    <row r="12" spans="1:2" x14ac:dyDescent="0.25">
      <c r="A12" s="12" t="s">
        <v>462</v>
      </c>
      <c r="B12">
        <v>1267000</v>
      </c>
    </row>
    <row r="13" spans="1:2" x14ac:dyDescent="0.25">
      <c r="A13" s="12" t="s">
        <v>595</v>
      </c>
      <c r="B13">
        <v>1221037</v>
      </c>
    </row>
    <row r="14" spans="1:2" x14ac:dyDescent="0.25">
      <c r="A14" s="12" t="s">
        <v>610</v>
      </c>
      <c r="B14">
        <v>1886068</v>
      </c>
    </row>
    <row r="15" spans="1:2" x14ac:dyDescent="0.25">
      <c r="A15" s="4" t="s">
        <v>730</v>
      </c>
      <c r="B15">
        <v>15735436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5597-204C-4724-9166-E985609DCC33}">
  <dimension ref="A1:AD250"/>
  <sheetViews>
    <sheetView topLeftCell="H6" zoomScaleNormal="100" workbookViewId="0">
      <selection activeCell="T27" sqref="S17:T27"/>
    </sheetView>
  </sheetViews>
  <sheetFormatPr defaultRowHeight="15" x14ac:dyDescent="0.25"/>
  <cols>
    <col min="1" max="1" width="32" bestFit="1" customWidth="1"/>
    <col min="2" max="13" width="16.85546875" bestFit="1" customWidth="1"/>
    <col min="14" max="14" width="17.5703125" customWidth="1"/>
    <col min="15" max="15" width="16.85546875" bestFit="1" customWidth="1"/>
    <col min="16" max="16" width="24.140625" bestFit="1" customWidth="1"/>
    <col min="17" max="17" width="15.28515625" bestFit="1" customWidth="1"/>
    <col min="18" max="18" width="14.140625" bestFit="1" customWidth="1"/>
    <col min="19" max="19" width="9.28515625" bestFit="1" customWidth="1"/>
    <col min="20" max="20" width="14.28515625" bestFit="1" customWidth="1"/>
    <col min="24" max="24" width="13.85546875" bestFit="1" customWidth="1"/>
    <col min="25" max="25" width="30.7109375" bestFit="1" customWidth="1"/>
    <col min="26" max="26" width="10" bestFit="1" customWidth="1"/>
    <col min="29" max="29" width="13.85546875" bestFit="1" customWidth="1"/>
    <col min="30" max="30" width="11" bestFit="1" customWidth="1"/>
    <col min="31" max="31" width="13" customWidth="1"/>
    <col min="34" max="34" width="13.85546875" bestFit="1" customWidth="1"/>
    <col min="35" max="35" width="19.140625" bestFit="1" customWidth="1"/>
    <col min="36" max="36" width="10" bestFit="1" customWidth="1"/>
    <col min="41" max="41" width="10" bestFit="1" customWidth="1"/>
  </cols>
  <sheetData>
    <row r="1" spans="1:30" ht="15.75" x14ac:dyDescent="0.25">
      <c r="A1" s="3" t="s">
        <v>728</v>
      </c>
      <c r="B1" s="3" t="s">
        <v>726</v>
      </c>
      <c r="G1" s="3" t="s">
        <v>727</v>
      </c>
      <c r="H1" s="3">
        <v>1970</v>
      </c>
      <c r="I1" s="3">
        <v>1980</v>
      </c>
      <c r="J1" s="3">
        <v>1990</v>
      </c>
      <c r="K1" s="3">
        <v>2000</v>
      </c>
      <c r="L1" s="3">
        <v>2010</v>
      </c>
      <c r="M1" s="3">
        <v>2015</v>
      </c>
      <c r="N1" s="3">
        <v>2020</v>
      </c>
      <c r="O1" s="3">
        <v>2022</v>
      </c>
      <c r="X1" s="49" t="s">
        <v>742</v>
      </c>
      <c r="Y1" s="49" t="s">
        <v>743</v>
      </c>
      <c r="Z1" s="49" t="s">
        <v>744</v>
      </c>
      <c r="AC1" s="50" t="str">
        <f>Continant_Drop_List</f>
        <v>Africa</v>
      </c>
      <c r="AD1" s="50">
        <v>2022</v>
      </c>
    </row>
    <row r="2" spans="1:30" x14ac:dyDescent="0.25">
      <c r="A2" t="str" cm="1">
        <f t="array" ref="A2:A7">_xlfn.UNIQUE(world_population[Continent])</f>
        <v>Asia</v>
      </c>
      <c r="B2">
        <v>1970</v>
      </c>
      <c r="G2" s="4" t="s">
        <v>28</v>
      </c>
      <c r="H2" s="5">
        <f>SUMIFS(world_population[1970 Population],world_population[Continent],Data_Validtion!G2)</f>
        <v>365444348</v>
      </c>
      <c r="I2" s="5">
        <f>SUMIFS(world_population[1980 Population],world_population[Continent],Data_Validtion!G2)</f>
        <v>481536377</v>
      </c>
      <c r="J2" s="5">
        <f>SUMIFS(world_population[1990 Population],world_population[Continent],Data_Validtion!G2)</f>
        <v>638150629</v>
      </c>
      <c r="K2" s="5">
        <f>SUMIFS(world_population[2000 Population],world_population[Continent],Data_Validtion!G2)</f>
        <v>818946032</v>
      </c>
      <c r="L2" s="5">
        <f>SUMIFS(world_population[2010 Population],world_population[Continent],Data_Validtion!G2)</f>
        <v>1055228072</v>
      </c>
      <c r="M2" s="5">
        <f>SUMIFS(world_population[2015 Population],world_population[Continent],Data_Validtion!G2)</f>
        <v>1201102442</v>
      </c>
      <c r="N2" s="5">
        <f>SUMIFS(world_population[2020 Population],world_population[Continent],Data_Validtion!G2)</f>
        <v>1360671810</v>
      </c>
      <c r="O2" s="5">
        <f>SUMIFS(world_population[2022 Population],world_population[Continent],Data_Validtion!G2)</f>
        <v>1426730932</v>
      </c>
      <c r="R2" s="7" t="s">
        <v>28</v>
      </c>
      <c r="S2" s="8">
        <v>57</v>
      </c>
      <c r="X2" s="9" t="s">
        <v>28</v>
      </c>
      <c r="Y2" s="9" t="s">
        <v>465</v>
      </c>
      <c r="Z2" s="9">
        <v>218541212</v>
      </c>
      <c r="AC2" s="9" t="str" cm="1">
        <f t="array" ref="AC2:AC11">_xlfn.UNIQUE(_xlfn._xlws.FILTER($Y$2:$Y$61,$X$2:$X$61=$AC$1))</f>
        <v>Nigeria</v>
      </c>
      <c r="AD2" s="9">
        <f>_xlfn.XLOOKUP(AC2,$Y$2:$Y$61,$Z$2:$Z$61)</f>
        <v>218541212</v>
      </c>
    </row>
    <row r="3" spans="1:30" x14ac:dyDescent="0.25">
      <c r="A3" t="str">
        <v>Europe</v>
      </c>
      <c r="B3">
        <v>1980</v>
      </c>
      <c r="G3" s="4" t="s">
        <v>20</v>
      </c>
      <c r="H3" s="5">
        <f>SUMIFS(world_population[1970 Population],world_population[Continent],Data_Validtion!G3)</f>
        <v>2144906290</v>
      </c>
      <c r="I3" s="5">
        <f>SUMIFS(world_population[1980 Population],world_population[Continent],Data_Validtion!G3)</f>
        <v>2635334228</v>
      </c>
      <c r="J3" s="5">
        <f>SUMIFS(world_population[1990 Population],world_population[Continent],Data_Validtion!G3)</f>
        <v>3210563577</v>
      </c>
      <c r="K3" s="5">
        <f>SUMIFS(world_population[2000 Population],world_population[Continent],Data_Validtion!G3)</f>
        <v>3735089604</v>
      </c>
      <c r="L3" s="5">
        <f>SUMIFS(world_population[2010 Population],world_population[Continent],Data_Validtion!G3)</f>
        <v>4220041327</v>
      </c>
      <c r="M3" s="5">
        <f>SUMIFS(world_population[2015 Population],world_population[Continent],Data_Validtion!G3)</f>
        <v>4458250182</v>
      </c>
      <c r="N3" s="5">
        <f>SUMIFS(world_population[2020 Population],world_population[Continent],Data_Validtion!G3)</f>
        <v>4663086535</v>
      </c>
      <c r="O3" s="5">
        <f>SUMIFS(world_population[2022 Population],world_population[Continent],Data_Validtion!G3)</f>
        <v>4721383274</v>
      </c>
      <c r="R3" s="7" t="s">
        <v>20</v>
      </c>
      <c r="S3" s="8">
        <v>50</v>
      </c>
      <c r="X3" s="9" t="s">
        <v>28</v>
      </c>
      <c r="Y3" s="9" t="s">
        <v>211</v>
      </c>
      <c r="Z3" s="9">
        <v>123379924</v>
      </c>
      <c r="AC3" s="9" t="str">
        <v>Ethiopia</v>
      </c>
      <c r="AD3" s="9">
        <f t="shared" ref="AD3:AD11" si="0">_xlfn.XLOOKUP(AC3,$Y$2:$Y$61,$Z$2:$Z$61)</f>
        <v>123379924</v>
      </c>
    </row>
    <row r="4" spans="1:30" x14ac:dyDescent="0.25">
      <c r="A4" t="str">
        <v>Africa</v>
      </c>
      <c r="B4">
        <v>1990</v>
      </c>
      <c r="G4" s="4" t="s">
        <v>24</v>
      </c>
      <c r="H4" s="5">
        <f>SUMIFS(world_population[1970 Population],world_population[Continent],Data_Validtion!G4)</f>
        <v>655923991</v>
      </c>
      <c r="I4" s="5">
        <f>SUMIFS(world_population[1980 Population],world_population[Continent],Data_Validtion!G4)</f>
        <v>692527159</v>
      </c>
      <c r="J4" s="5">
        <f>SUMIFS(world_population[1990 Population],world_population[Continent],Data_Validtion!G4)</f>
        <v>720320797</v>
      </c>
      <c r="K4" s="5">
        <f>SUMIFS(world_population[2000 Population],world_population[Continent],Data_Validtion!G4)</f>
        <v>726093423</v>
      </c>
      <c r="L4" s="5">
        <f>SUMIFS(world_population[2010 Population],world_population[Continent],Data_Validtion!G4)</f>
        <v>735613934</v>
      </c>
      <c r="M4" s="5">
        <f>SUMIFS(world_population[2015 Population],world_population[Continent],Data_Validtion!G4)</f>
        <v>741535608</v>
      </c>
      <c r="N4" s="5">
        <f>SUMIFS(world_population[2020 Population],world_population[Continent],Data_Validtion!G4)</f>
        <v>745792196</v>
      </c>
      <c r="O4" s="5">
        <f>SUMIFS(world_population[2022 Population],world_population[Continent],Data_Validtion!G4)</f>
        <v>743147538</v>
      </c>
      <c r="R4" s="7" t="s">
        <v>24</v>
      </c>
      <c r="S4" s="8">
        <v>50</v>
      </c>
      <c r="X4" s="9" t="s">
        <v>28</v>
      </c>
      <c r="Y4" s="9" t="s">
        <v>193</v>
      </c>
      <c r="Z4" s="9">
        <v>110990103</v>
      </c>
      <c r="AC4" s="9" t="str">
        <v>Egypt</v>
      </c>
      <c r="AD4" s="9">
        <f t="shared" si="0"/>
        <v>110990103</v>
      </c>
    </row>
    <row r="5" spans="1:30" x14ac:dyDescent="0.25">
      <c r="A5" t="str">
        <v>Oceania</v>
      </c>
      <c r="B5">
        <v>2000</v>
      </c>
      <c r="G5" s="4" t="s">
        <v>42</v>
      </c>
      <c r="H5" s="5">
        <f>SUMIFS(world_population[1970 Population],world_population[Continent],Data_Validtion!G5)</f>
        <v>315434606</v>
      </c>
      <c r="I5" s="5">
        <f>SUMIFS(world_population[1980 Population],world_population[Continent],Data_Validtion!G5)</f>
        <v>368293361</v>
      </c>
      <c r="J5" s="5">
        <f>SUMIFS(world_population[1990 Population],world_population[Continent],Data_Validtion!G5)</f>
        <v>421266425</v>
      </c>
      <c r="K5" s="5">
        <f>SUMIFS(world_population[2000 Population],world_population[Continent],Data_Validtion!G5)</f>
        <v>486069584</v>
      </c>
      <c r="L5" s="5">
        <f>SUMIFS(world_population[2010 Population],world_population[Continent],Data_Validtion!G5)</f>
        <v>542720651</v>
      </c>
      <c r="M5" s="5">
        <f>SUMIFS(world_population[2015 Population],world_population[Continent],Data_Validtion!G5)</f>
        <v>570383850</v>
      </c>
      <c r="N5" s="5">
        <f>SUMIFS(world_population[2020 Population],world_population[Continent],Data_Validtion!G5)</f>
        <v>594236593</v>
      </c>
      <c r="O5" s="5">
        <f>SUMIFS(world_population[2022 Population],world_population[Continent],Data_Validtion!G5)</f>
        <v>600296136</v>
      </c>
      <c r="R5" s="7" t="s">
        <v>42</v>
      </c>
      <c r="S5" s="8">
        <v>40</v>
      </c>
      <c r="X5" s="9" t="s">
        <v>28</v>
      </c>
      <c r="Y5" s="9" t="s">
        <v>187</v>
      </c>
      <c r="Z5" s="9">
        <v>99010212</v>
      </c>
      <c r="AC5" s="9" t="str">
        <v>DR Congo</v>
      </c>
      <c r="AD5" s="9">
        <f t="shared" si="0"/>
        <v>99010212</v>
      </c>
    </row>
    <row r="6" spans="1:30" x14ac:dyDescent="0.25">
      <c r="A6" t="str">
        <v>North America</v>
      </c>
      <c r="B6">
        <v>2010</v>
      </c>
      <c r="G6" s="4" t="s">
        <v>32</v>
      </c>
      <c r="H6" s="5">
        <f>SUMIFS(world_population[1970 Population],world_population[Continent],Data_Validtion!G6)</f>
        <v>19480270</v>
      </c>
      <c r="I6" s="5">
        <f>SUMIFS(world_population[1980 Population],world_population[Continent],Data_Validtion!G6)</f>
        <v>22920240</v>
      </c>
      <c r="J6" s="5">
        <f>SUMIFS(world_population[1990 Population],world_population[Continent],Data_Validtion!G6)</f>
        <v>26743822</v>
      </c>
      <c r="K6" s="5">
        <f>SUMIFS(world_population[2000 Population],world_population[Continent],Data_Validtion!G6)</f>
        <v>31222778</v>
      </c>
      <c r="L6" s="5">
        <f>SUMIFS(world_population[2010 Population],world_population[Continent],Data_Validtion!G6)</f>
        <v>37102764</v>
      </c>
      <c r="M6" s="5">
        <f>SUMIFS(world_population[2015 Population],world_population[Continent],Data_Validtion!G6)</f>
        <v>40403283</v>
      </c>
      <c r="N6" s="5">
        <f>SUMIFS(world_population[2020 Population],world_population[Continent],Data_Validtion!G6)</f>
        <v>43933426</v>
      </c>
      <c r="O6" s="5">
        <f>SUMIFS(world_population[2022 Population],world_population[Continent],Data_Validtion!G6)</f>
        <v>45038554</v>
      </c>
      <c r="R6" s="7" t="s">
        <v>32</v>
      </c>
      <c r="S6" s="8">
        <v>23</v>
      </c>
      <c r="X6" s="9" t="s">
        <v>28</v>
      </c>
      <c r="Y6" s="9" t="s">
        <v>631</v>
      </c>
      <c r="Z6" s="9">
        <v>65497748</v>
      </c>
      <c r="AC6" s="9" t="str">
        <v>Tanzania</v>
      </c>
      <c r="AD6" s="9">
        <f t="shared" si="0"/>
        <v>65497748</v>
      </c>
    </row>
    <row r="7" spans="1:30" x14ac:dyDescent="0.25">
      <c r="A7" t="str">
        <v>South America</v>
      </c>
      <c r="B7">
        <v>2015</v>
      </c>
      <c r="G7" s="4" t="s">
        <v>49</v>
      </c>
      <c r="H7" s="5">
        <f>SUMIFS(world_population[1970 Population],world_population[Continent],Data_Validtion!G7)</f>
        <v>192947156</v>
      </c>
      <c r="I7" s="5">
        <f>SUMIFS(world_population[1980 Population],world_population[Continent],Data_Validtion!G7)</f>
        <v>241789006</v>
      </c>
      <c r="J7" s="5">
        <f>SUMIFS(world_population[1990 Population],world_population[Continent],Data_Validtion!G7)</f>
        <v>297146415</v>
      </c>
      <c r="K7" s="5">
        <f>SUMIFS(world_population[2000 Population],world_population[Continent],Data_Validtion!G7)</f>
        <v>349634282</v>
      </c>
      <c r="L7" s="5">
        <f>SUMIFS(world_population[2010 Population],world_population[Continent],Data_Validtion!G7)</f>
        <v>393078250</v>
      </c>
      <c r="M7" s="5">
        <f>SUMIFS(world_population[2015 Population],world_population[Continent],Data_Validtion!G7)</f>
        <v>413134396</v>
      </c>
      <c r="N7" s="5">
        <f>SUMIFS(world_population[2020 Population],world_population[Continent],Data_Validtion!G7)</f>
        <v>431530043</v>
      </c>
      <c r="O7" s="5">
        <f>SUMIFS(world_population[2022 Population],world_population[Continent],Data_Validtion!G7)</f>
        <v>436816608</v>
      </c>
      <c r="R7" s="7" t="s">
        <v>49</v>
      </c>
      <c r="S7" s="8">
        <v>14</v>
      </c>
      <c r="X7" s="9" t="s">
        <v>28</v>
      </c>
      <c r="Y7" s="9" t="s">
        <v>595</v>
      </c>
      <c r="Z7" s="9">
        <v>59893885</v>
      </c>
      <c r="AC7" s="9" t="str">
        <v>South Africa</v>
      </c>
      <c r="AD7" s="9">
        <f t="shared" si="0"/>
        <v>59893885</v>
      </c>
    </row>
    <row r="8" spans="1:30" x14ac:dyDescent="0.25">
      <c r="B8">
        <v>2020</v>
      </c>
      <c r="G8" s="4" t="s">
        <v>729</v>
      </c>
      <c r="H8" s="5">
        <f>SUM(H2:H7)</f>
        <v>3694136661</v>
      </c>
      <c r="I8" s="5">
        <f t="shared" ref="I8:O8" si="1">SUM(I2:I7)</f>
        <v>4442400371</v>
      </c>
      <c r="J8" s="5">
        <f t="shared" si="1"/>
        <v>5314191665</v>
      </c>
      <c r="K8" s="5">
        <f t="shared" si="1"/>
        <v>6147055703</v>
      </c>
      <c r="L8" s="5">
        <f t="shared" si="1"/>
        <v>6983784998</v>
      </c>
      <c r="M8" s="5">
        <f t="shared" si="1"/>
        <v>7424809761</v>
      </c>
      <c r="N8" s="5">
        <f t="shared" si="1"/>
        <v>7839250603</v>
      </c>
      <c r="O8" s="5">
        <f t="shared" si="1"/>
        <v>7973413042</v>
      </c>
      <c r="X8" s="9" t="s">
        <v>28</v>
      </c>
      <c r="Y8" s="9" t="s">
        <v>338</v>
      </c>
      <c r="Z8" s="9">
        <v>54027487</v>
      </c>
      <c r="AC8" s="9" t="str">
        <v>Kenya</v>
      </c>
      <c r="AD8" s="9">
        <f t="shared" si="0"/>
        <v>54027487</v>
      </c>
    </row>
    <row r="9" spans="1:30" x14ac:dyDescent="0.25">
      <c r="B9">
        <v>2022</v>
      </c>
      <c r="R9" t="str">
        <f>Continant_Drop_List</f>
        <v>Africa</v>
      </c>
      <c r="S9">
        <f>VLOOKUP($R$9,$R$2:$S$7,2)</f>
        <v>57</v>
      </c>
      <c r="X9" s="9" t="s">
        <v>28</v>
      </c>
      <c r="Y9" s="9" t="s">
        <v>667</v>
      </c>
      <c r="Z9" s="9">
        <v>47249585</v>
      </c>
      <c r="AC9" s="9" t="str">
        <v>Uganda</v>
      </c>
      <c r="AD9" s="9">
        <f t="shared" si="0"/>
        <v>47249585</v>
      </c>
    </row>
    <row r="10" spans="1:30" x14ac:dyDescent="0.25">
      <c r="H10">
        <f>Year_Drop_List</f>
        <v>2022</v>
      </c>
      <c r="X10" s="9" t="s">
        <v>28</v>
      </c>
      <c r="Y10" s="9" t="s">
        <v>610</v>
      </c>
      <c r="Z10" s="9">
        <v>46874204</v>
      </c>
      <c r="AC10" s="9" t="str">
        <v>Sudan</v>
      </c>
      <c r="AD10" s="9">
        <f t="shared" si="0"/>
        <v>46874204</v>
      </c>
    </row>
    <row r="11" spans="1:30" x14ac:dyDescent="0.25">
      <c r="G11" t="str">
        <f>Continant_Drop_List</f>
        <v>Africa</v>
      </c>
      <c r="H11" s="5">
        <f>INDEX($H$2:$O$7,MATCH($G$11,$G$2:$G$7,0),MATCH($H$10,$H$1:$O$1,0))</f>
        <v>1426730932</v>
      </c>
      <c r="X11" s="9" t="s">
        <v>28</v>
      </c>
      <c r="Y11" s="9" t="s">
        <v>25</v>
      </c>
      <c r="Z11" s="9">
        <v>44903225</v>
      </c>
      <c r="AC11" s="9" t="str">
        <v>Algeria</v>
      </c>
      <c r="AD11" s="9">
        <f t="shared" si="0"/>
        <v>44903225</v>
      </c>
    </row>
    <row r="12" spans="1:30" x14ac:dyDescent="0.25">
      <c r="X12" s="9" t="s">
        <v>20</v>
      </c>
      <c r="Y12" s="9" t="s">
        <v>146</v>
      </c>
      <c r="Z12" s="9">
        <v>1425887337</v>
      </c>
    </row>
    <row r="13" spans="1:30" x14ac:dyDescent="0.25">
      <c r="X13" s="9" t="s">
        <v>20</v>
      </c>
      <c r="Y13" s="9" t="s">
        <v>296</v>
      </c>
      <c r="Z13" s="9">
        <v>1417173173</v>
      </c>
    </row>
    <row r="14" spans="1:30" x14ac:dyDescent="0.25">
      <c r="X14" s="9" t="s">
        <v>20</v>
      </c>
      <c r="Y14" s="9" t="s">
        <v>299</v>
      </c>
      <c r="Z14" s="9">
        <v>275501339</v>
      </c>
    </row>
    <row r="15" spans="1:30" x14ac:dyDescent="0.25">
      <c r="X15" s="9" t="s">
        <v>20</v>
      </c>
      <c r="Y15" s="9" t="s">
        <v>486</v>
      </c>
      <c r="Z15" s="9">
        <v>235824862</v>
      </c>
    </row>
    <row r="16" spans="1:30" ht="18.75" x14ac:dyDescent="0.3">
      <c r="A16" s="13" t="s">
        <v>0</v>
      </c>
      <c r="B16" s="13">
        <v>2022</v>
      </c>
      <c r="C16" s="13">
        <v>2020</v>
      </c>
      <c r="D16" s="13">
        <v>2015</v>
      </c>
      <c r="E16" s="13">
        <v>2010</v>
      </c>
      <c r="F16" s="13">
        <v>2000</v>
      </c>
      <c r="G16" s="13">
        <v>1990</v>
      </c>
      <c r="H16" s="13">
        <v>1980</v>
      </c>
      <c r="I16" s="13">
        <v>1970</v>
      </c>
      <c r="J16" s="13" t="s">
        <v>741</v>
      </c>
      <c r="M16" s="51" t="str">
        <f>Continant_Drop_List</f>
        <v>Africa</v>
      </c>
      <c r="N16" s="51">
        <f>Year_Drop_List</f>
        <v>2022</v>
      </c>
      <c r="P16" s="51" t="str">
        <f>Continant_Drop_List</f>
        <v>Africa</v>
      </c>
      <c r="Q16" s="51">
        <f>Year_Drop_List</f>
        <v>2022</v>
      </c>
      <c r="X16" s="9" t="s">
        <v>20</v>
      </c>
      <c r="Y16" s="9" t="s">
        <v>71</v>
      </c>
      <c r="Z16" s="9">
        <v>171186372</v>
      </c>
    </row>
    <row r="17" spans="1:26" x14ac:dyDescent="0.25">
      <c r="A17" s="14" t="s">
        <v>25</v>
      </c>
      <c r="B17" s="9">
        <v>44903225</v>
      </c>
      <c r="C17" s="9">
        <v>43451666</v>
      </c>
      <c r="D17" s="9">
        <v>39543154</v>
      </c>
      <c r="E17" s="9">
        <v>35856344</v>
      </c>
      <c r="F17" s="9">
        <v>30774621</v>
      </c>
      <c r="G17" s="9">
        <v>25518074</v>
      </c>
      <c r="H17" s="9">
        <v>18739378</v>
      </c>
      <c r="I17" s="9">
        <v>13795915</v>
      </c>
      <c r="J17" s="9" t="s">
        <v>28</v>
      </c>
      <c r="M17" s="9" t="str" cm="1">
        <f t="array" ref="M17:M73">_xlfn.UNIQUE(_xlfn._xlws.FILTER($A$17:$A$250,$J$17:$J$250=$M$16))</f>
        <v>Algeria</v>
      </c>
      <c r="N17" s="9">
        <f>INDEX($B$17:$I$250,MATCH(M17,$A$17:$A$250,0),MATCH($N$16,$B$16:$I$16,0))</f>
        <v>44903225</v>
      </c>
      <c r="P17" s="9" t="str" cm="1">
        <f t="array" ref="P17:P26">INDEX(
  _xlfn.SORTBY(_xlfn._xlws.FILTER(M17:M73, ISNUMBER(N17:N73)), _xlfn._xlws.FILTER(N17:N73, ISNUMBER(N17:N73)), -1),
  _xlfn.SEQUENCE(10)
)</f>
        <v>Nigeria</v>
      </c>
      <c r="Q17" s="52">
        <f>VLOOKUP(P17,$M$17:$N$73,2)</f>
        <v>218541212</v>
      </c>
      <c r="S17" s="9" t="str" cm="1">
        <f t="array" ref="S17:S26">INDEX(
  _xlfn.SORTBY(_xlfn._xlws.FILTER(P17:P73, ISNUMBER(Q17:Q73)), _xlfn._xlws.FILTER(Q17:Q73, ISNUMBER(Q17:Q73)), -1),
  _xlfn.SEQUENCE(10)
)</f>
        <v>Nigeria</v>
      </c>
      <c r="T17" s="52">
        <f>VLOOKUP(S17,$M$17:$N$73,2)</f>
        <v>218541212</v>
      </c>
      <c r="X17" s="9" t="s">
        <v>20</v>
      </c>
      <c r="Y17" s="9" t="s">
        <v>326</v>
      </c>
      <c r="Z17" s="9">
        <v>123951692</v>
      </c>
    </row>
    <row r="18" spans="1:26" x14ac:dyDescent="0.25">
      <c r="A18" s="14" t="s">
        <v>36</v>
      </c>
      <c r="B18" s="9">
        <v>35588987</v>
      </c>
      <c r="C18" s="9">
        <v>33428485</v>
      </c>
      <c r="D18" s="9">
        <v>28127721</v>
      </c>
      <c r="E18" s="9">
        <v>23364185</v>
      </c>
      <c r="F18" s="9">
        <v>16394062</v>
      </c>
      <c r="G18" s="9">
        <v>11828638</v>
      </c>
      <c r="H18" s="9">
        <v>8330047</v>
      </c>
      <c r="I18" s="9">
        <v>6029700</v>
      </c>
      <c r="J18" s="9" t="s">
        <v>28</v>
      </c>
      <c r="M18" s="9" t="str">
        <v>Angola</v>
      </c>
      <c r="N18" s="9">
        <f>INDEX($B$17:$I$250,MATCH(M18,$A$17:$A$250,0),MATCH($N$16,$B$16:$I$16,0))</f>
        <v>35588987</v>
      </c>
      <c r="P18" s="9" t="str">
        <v>Ethiopia</v>
      </c>
      <c r="Q18" s="52">
        <f t="shared" ref="Q18:Q26" si="2">VLOOKUP(P18,$M$17:$N$73,2)</f>
        <v>123379924</v>
      </c>
      <c r="S18" s="9" t="str">
        <v>Ethiopia</v>
      </c>
      <c r="T18" s="52">
        <f t="shared" ref="T18:T26" si="3">VLOOKUP(S18,$M$17:$N$73,2)</f>
        <v>123379924</v>
      </c>
      <c r="X18" s="9" t="s">
        <v>20</v>
      </c>
      <c r="Y18" s="9" t="s">
        <v>507</v>
      </c>
      <c r="Z18" s="9">
        <v>115559009</v>
      </c>
    </row>
    <row r="19" spans="1:26" x14ac:dyDescent="0.25">
      <c r="A19" s="14" t="s">
        <v>86</v>
      </c>
      <c r="B19" s="9">
        <v>13352864</v>
      </c>
      <c r="C19" s="9">
        <v>12643123</v>
      </c>
      <c r="D19" s="9">
        <v>10932783</v>
      </c>
      <c r="E19" s="9">
        <v>9445710</v>
      </c>
      <c r="F19" s="9">
        <v>6998023</v>
      </c>
      <c r="G19" s="9">
        <v>5133419</v>
      </c>
      <c r="H19" s="9">
        <v>3833939</v>
      </c>
      <c r="I19" s="9">
        <v>3023443</v>
      </c>
      <c r="J19" s="9" t="s">
        <v>28</v>
      </c>
      <c r="M19" s="9" t="str">
        <v>Benin</v>
      </c>
      <c r="N19" s="9">
        <f>INDEX($B$17:$I$250,MATCH(M19,$A$17:$A$250,0),MATCH($N$16,$B$16:$I$16,0))</f>
        <v>13352864</v>
      </c>
      <c r="P19" s="9" t="str">
        <v>Egypt</v>
      </c>
      <c r="Q19" s="52">
        <f t="shared" si="2"/>
        <v>110990103</v>
      </c>
      <c r="S19" s="9" t="str">
        <v>Egypt</v>
      </c>
      <c r="T19" s="52">
        <f t="shared" si="3"/>
        <v>110990103</v>
      </c>
      <c r="X19" s="9" t="s">
        <v>20</v>
      </c>
      <c r="Y19" s="9" t="s">
        <v>699</v>
      </c>
      <c r="Z19" s="9">
        <v>98186856</v>
      </c>
    </row>
    <row r="20" spans="1:26" x14ac:dyDescent="0.25">
      <c r="A20" s="14" t="s">
        <v>101</v>
      </c>
      <c r="B20" s="9">
        <v>2630296</v>
      </c>
      <c r="C20" s="9">
        <v>2546402</v>
      </c>
      <c r="D20" s="9">
        <v>2305171</v>
      </c>
      <c r="E20" s="9">
        <v>2091664</v>
      </c>
      <c r="F20" s="9">
        <v>1726985</v>
      </c>
      <c r="G20" s="9">
        <v>1341474</v>
      </c>
      <c r="H20" s="9">
        <v>938578</v>
      </c>
      <c r="I20" s="9">
        <v>592244</v>
      </c>
      <c r="J20" s="9" t="s">
        <v>28</v>
      </c>
      <c r="M20" s="9" t="str">
        <v>Botswana</v>
      </c>
      <c r="N20" s="9">
        <f>INDEX($B$17:$I$250,MATCH(M20,$A$17:$A$250,0),MATCH($N$16,$B$16:$I$16,0))</f>
        <v>2630296</v>
      </c>
      <c r="P20" s="9" t="str">
        <v>DR Congo</v>
      </c>
      <c r="Q20" s="52">
        <f t="shared" si="2"/>
        <v>99010212</v>
      </c>
      <c r="S20" s="9" t="str">
        <v>DR Congo</v>
      </c>
      <c r="T20" s="52">
        <f t="shared" si="3"/>
        <v>99010212</v>
      </c>
      <c r="X20" s="9" t="s">
        <v>20</v>
      </c>
      <c r="Y20" s="9" t="s">
        <v>302</v>
      </c>
      <c r="Z20" s="9">
        <v>88550570</v>
      </c>
    </row>
    <row r="21" spans="1:26" x14ac:dyDescent="0.25">
      <c r="A21" s="14" t="s">
        <v>116</v>
      </c>
      <c r="B21" s="9">
        <v>22673762</v>
      </c>
      <c r="C21" s="9">
        <v>21522626</v>
      </c>
      <c r="D21" s="9">
        <v>18718019</v>
      </c>
      <c r="E21" s="9">
        <v>16116845</v>
      </c>
      <c r="F21" s="9">
        <v>11882888</v>
      </c>
      <c r="G21" s="9">
        <v>9131361</v>
      </c>
      <c r="H21" s="9">
        <v>6932967</v>
      </c>
      <c r="I21" s="9">
        <v>5611666</v>
      </c>
      <c r="J21" s="9" t="s">
        <v>28</v>
      </c>
      <c r="M21" s="9" t="str">
        <v>Burkina Faso</v>
      </c>
      <c r="N21" s="9">
        <f>INDEX($B$17:$I$250,MATCH(M21,$A$17:$A$250,0),MATCH($N$16,$B$16:$I$16,0))</f>
        <v>22673762</v>
      </c>
      <c r="P21" s="9" t="str">
        <v>Tanzania</v>
      </c>
      <c r="Q21" s="52">
        <f t="shared" si="2"/>
        <v>65497748</v>
      </c>
      <c r="S21" s="9" t="str">
        <v>Tanzania</v>
      </c>
      <c r="T21" s="52">
        <f t="shared" si="3"/>
        <v>65497748</v>
      </c>
      <c r="X21" s="9" t="s">
        <v>20</v>
      </c>
      <c r="Y21" s="9" t="s">
        <v>655</v>
      </c>
      <c r="Z21" s="9">
        <v>85341241</v>
      </c>
    </row>
    <row r="22" spans="1:26" x14ac:dyDescent="0.25">
      <c r="A22" s="14" t="s">
        <v>119</v>
      </c>
      <c r="B22" s="9">
        <v>12889576</v>
      </c>
      <c r="C22" s="9">
        <v>12220227</v>
      </c>
      <c r="D22" s="9">
        <v>10727148</v>
      </c>
      <c r="E22" s="9">
        <v>9126605</v>
      </c>
      <c r="F22" s="9">
        <v>6307659</v>
      </c>
      <c r="G22" s="9">
        <v>5483793</v>
      </c>
      <c r="H22" s="9">
        <v>4312834</v>
      </c>
      <c r="I22" s="9">
        <v>3497834</v>
      </c>
      <c r="J22" s="9" t="s">
        <v>28</v>
      </c>
      <c r="M22" s="9" t="str">
        <v>Burundi</v>
      </c>
      <c r="N22" s="9">
        <f>INDEX($B$17:$I$250,MATCH(M22,$A$17:$A$250,0),MATCH($N$16,$B$16:$I$16,0))</f>
        <v>12889576</v>
      </c>
      <c r="P22" s="9" t="str">
        <v>South Africa</v>
      </c>
      <c r="Q22" s="52">
        <f t="shared" si="2"/>
        <v>59893885</v>
      </c>
      <c r="S22" s="9" t="str">
        <v>South Africa</v>
      </c>
      <c r="T22" s="52">
        <f t="shared" si="3"/>
        <v>59893885</v>
      </c>
      <c r="X22" s="9" t="s">
        <v>49</v>
      </c>
      <c r="Y22" s="9" t="s">
        <v>104</v>
      </c>
      <c r="Z22" s="9">
        <v>215313498</v>
      </c>
    </row>
    <row r="23" spans="1:26" x14ac:dyDescent="0.25">
      <c r="A23" s="14" t="s">
        <v>125</v>
      </c>
      <c r="B23" s="9">
        <v>27914536</v>
      </c>
      <c r="C23" s="9">
        <v>26491087</v>
      </c>
      <c r="D23" s="9">
        <v>23012646</v>
      </c>
      <c r="E23" s="9">
        <v>19878036</v>
      </c>
      <c r="F23" s="9">
        <v>15091594</v>
      </c>
      <c r="G23" s="9">
        <v>11430520</v>
      </c>
      <c r="H23" s="9">
        <v>8519891</v>
      </c>
      <c r="I23" s="9">
        <v>6452787</v>
      </c>
      <c r="J23" s="9" t="s">
        <v>28</v>
      </c>
      <c r="M23" s="9" t="str">
        <v>Cameroon</v>
      </c>
      <c r="N23" s="9">
        <f>INDEX($B$17:$I$250,MATCH(M23,$A$17:$A$250,0),MATCH($N$16,$B$16:$I$16,0))</f>
        <v>27914536</v>
      </c>
      <c r="P23" s="9" t="str">
        <v>Kenya</v>
      </c>
      <c r="Q23" s="52">
        <f t="shared" si="2"/>
        <v>54027487</v>
      </c>
      <c r="S23" s="9" t="str">
        <v>Kenya</v>
      </c>
      <c r="T23" s="52">
        <f t="shared" si="3"/>
        <v>54027487</v>
      </c>
      <c r="X23" s="9" t="s">
        <v>49</v>
      </c>
      <c r="Y23" s="9" t="s">
        <v>149</v>
      </c>
      <c r="Z23" s="9">
        <v>51874024</v>
      </c>
    </row>
    <row r="24" spans="1:26" x14ac:dyDescent="0.25">
      <c r="A24" s="14" t="s">
        <v>131</v>
      </c>
      <c r="B24" s="9">
        <v>593149</v>
      </c>
      <c r="C24" s="9">
        <v>582640</v>
      </c>
      <c r="D24" s="9">
        <v>552166</v>
      </c>
      <c r="E24" s="9">
        <v>521212</v>
      </c>
      <c r="F24" s="9">
        <v>458251</v>
      </c>
      <c r="G24" s="9">
        <v>364563</v>
      </c>
      <c r="H24" s="9">
        <v>317234</v>
      </c>
      <c r="I24" s="9">
        <v>287262</v>
      </c>
      <c r="J24" s="9" t="s">
        <v>28</v>
      </c>
      <c r="M24" s="9" t="str">
        <v>Cape Verde</v>
      </c>
      <c r="N24" s="9">
        <f>INDEX($B$17:$I$250,MATCH(M24,$A$17:$A$250,0),MATCH($N$16,$B$16:$I$16,0))</f>
        <v>593149</v>
      </c>
      <c r="P24" s="9" t="str">
        <v>Uganda</v>
      </c>
      <c r="Q24" s="52">
        <f t="shared" si="2"/>
        <v>47249585</v>
      </c>
      <c r="S24" s="9" t="str">
        <v>Uganda</v>
      </c>
      <c r="T24" s="52">
        <f t="shared" si="3"/>
        <v>47249585</v>
      </c>
      <c r="X24" s="9" t="s">
        <v>49</v>
      </c>
      <c r="Y24" s="9" t="s">
        <v>46</v>
      </c>
      <c r="Z24" s="9">
        <v>45510318</v>
      </c>
    </row>
    <row r="25" spans="1:26" x14ac:dyDescent="0.25">
      <c r="A25" s="14" t="s">
        <v>137</v>
      </c>
      <c r="B25" s="9">
        <v>5579144</v>
      </c>
      <c r="C25" s="9">
        <v>5343020</v>
      </c>
      <c r="D25" s="9">
        <v>4819333</v>
      </c>
      <c r="E25" s="9">
        <v>4660067</v>
      </c>
      <c r="F25" s="9">
        <v>3759170</v>
      </c>
      <c r="G25" s="9">
        <v>2809221</v>
      </c>
      <c r="H25" s="9">
        <v>2415276</v>
      </c>
      <c r="I25" s="9">
        <v>2067356</v>
      </c>
      <c r="J25" s="9" t="s">
        <v>28</v>
      </c>
      <c r="M25" s="9" t="str">
        <v>Central African Republic</v>
      </c>
      <c r="N25" s="9">
        <f>INDEX($B$17:$I$250,MATCH(M25,$A$17:$A$250,0),MATCH($N$16,$B$16:$I$16,0))</f>
        <v>5579144</v>
      </c>
      <c r="P25" s="9" t="str">
        <v>Sudan</v>
      </c>
      <c r="Q25" s="52">
        <f t="shared" si="2"/>
        <v>46874204</v>
      </c>
      <c r="S25" s="9" t="str">
        <v>Sudan</v>
      </c>
      <c r="T25" s="52">
        <f t="shared" si="3"/>
        <v>46874204</v>
      </c>
      <c r="X25" s="9" t="s">
        <v>49</v>
      </c>
      <c r="Y25" s="9" t="s">
        <v>504</v>
      </c>
      <c r="Z25" s="9">
        <v>34049588</v>
      </c>
    </row>
    <row r="26" spans="1:26" x14ac:dyDescent="0.25">
      <c r="A26" s="14" t="s">
        <v>140</v>
      </c>
      <c r="B26" s="9">
        <v>17723315</v>
      </c>
      <c r="C26" s="9">
        <v>16644701</v>
      </c>
      <c r="D26" s="9">
        <v>14140274</v>
      </c>
      <c r="E26" s="9">
        <v>11894727</v>
      </c>
      <c r="F26" s="9">
        <v>8259137</v>
      </c>
      <c r="G26" s="9">
        <v>5827069</v>
      </c>
      <c r="H26" s="9">
        <v>4408230</v>
      </c>
      <c r="I26" s="9">
        <v>3667394</v>
      </c>
      <c r="J26" s="9" t="s">
        <v>28</v>
      </c>
      <c r="M26" s="9" t="str">
        <v>Chad</v>
      </c>
      <c r="N26" s="9">
        <f>INDEX($B$17:$I$250,MATCH(M26,$A$17:$A$250,0),MATCH($N$16,$B$16:$I$16,0))</f>
        <v>17723315</v>
      </c>
      <c r="P26" s="9" t="str">
        <v>Algeria</v>
      </c>
      <c r="Q26" s="52">
        <f t="shared" si="2"/>
        <v>44903225</v>
      </c>
      <c r="S26" s="9" t="str">
        <v>Algeria</v>
      </c>
      <c r="T26" s="52">
        <f t="shared" si="3"/>
        <v>44903225</v>
      </c>
      <c r="X26" s="9" t="s">
        <v>49</v>
      </c>
      <c r="Y26" s="9" t="s">
        <v>696</v>
      </c>
      <c r="Z26" s="9">
        <v>28301696</v>
      </c>
    </row>
    <row r="27" spans="1:26" x14ac:dyDescent="0.25">
      <c r="A27" s="14" t="s">
        <v>152</v>
      </c>
      <c r="B27" s="9">
        <v>836774</v>
      </c>
      <c r="C27" s="9">
        <v>806166</v>
      </c>
      <c r="D27" s="9">
        <v>730216</v>
      </c>
      <c r="E27" s="9">
        <v>656024</v>
      </c>
      <c r="F27" s="9">
        <v>536758</v>
      </c>
      <c r="G27" s="9">
        <v>431119</v>
      </c>
      <c r="H27" s="9">
        <v>328328</v>
      </c>
      <c r="I27" s="9">
        <v>242351</v>
      </c>
      <c r="J27" s="9" t="s">
        <v>28</v>
      </c>
      <c r="M27" s="9" t="str">
        <v>Comoros</v>
      </c>
      <c r="N27" s="9">
        <f>INDEX($B$17:$I$250,MATCH(M27,$A$17:$A$250,0),MATCH($N$16,$B$16:$I$16,0))</f>
        <v>836774</v>
      </c>
      <c r="S27" s="9" t="s">
        <v>745</v>
      </c>
      <c r="T27" s="54">
        <f>Total_pop_for_Continant-SUM($T$17:$T$26)</f>
        <v>556363347</v>
      </c>
      <c r="X27" s="9" t="s">
        <v>49</v>
      </c>
      <c r="Y27" s="9" t="s">
        <v>143</v>
      </c>
      <c r="Z27" s="9">
        <v>19603733</v>
      </c>
    </row>
    <row r="28" spans="1:26" x14ac:dyDescent="0.25">
      <c r="A28" s="14" t="s">
        <v>179</v>
      </c>
      <c r="B28" s="9">
        <v>1120849</v>
      </c>
      <c r="C28" s="9">
        <v>1090156</v>
      </c>
      <c r="D28" s="9">
        <v>1006259</v>
      </c>
      <c r="E28" s="9">
        <v>919199</v>
      </c>
      <c r="F28" s="9">
        <v>742033</v>
      </c>
      <c r="G28" s="9">
        <v>577173</v>
      </c>
      <c r="H28" s="9">
        <v>324121</v>
      </c>
      <c r="I28" s="9">
        <v>144379</v>
      </c>
      <c r="J28" s="9" t="s">
        <v>28</v>
      </c>
      <c r="M28" s="9" t="str">
        <v>Djibouti</v>
      </c>
      <c r="N28" s="9">
        <f>INDEX($B$17:$I$250,MATCH(M28,$A$17:$A$250,0),MATCH($N$16,$B$16:$I$16,0))</f>
        <v>1120849</v>
      </c>
      <c r="S28" t="s">
        <v>729</v>
      </c>
      <c r="T28" s="53">
        <f>Total_pop_for_Continant</f>
        <v>1426730932</v>
      </c>
      <c r="X28" s="9" t="s">
        <v>49</v>
      </c>
      <c r="Y28" s="9" t="s">
        <v>190</v>
      </c>
      <c r="Z28" s="9">
        <v>18001000</v>
      </c>
    </row>
    <row r="29" spans="1:26" x14ac:dyDescent="0.25">
      <c r="A29" s="14" t="s">
        <v>187</v>
      </c>
      <c r="B29" s="9">
        <v>99010212</v>
      </c>
      <c r="C29" s="9">
        <v>92853164</v>
      </c>
      <c r="D29" s="9">
        <v>78656904</v>
      </c>
      <c r="E29" s="9">
        <v>66391257</v>
      </c>
      <c r="F29" s="9">
        <v>48616317</v>
      </c>
      <c r="G29" s="9">
        <v>35987541</v>
      </c>
      <c r="H29" s="9">
        <v>26708686</v>
      </c>
      <c r="I29" s="9">
        <v>20151733</v>
      </c>
      <c r="J29" s="9" t="s">
        <v>28</v>
      </c>
      <c r="M29" s="9" t="str">
        <v>DR Congo</v>
      </c>
      <c r="N29" s="9">
        <f>INDEX($B$17:$I$250,MATCH(M29,$A$17:$A$250,0),MATCH($N$16,$B$16:$I$16,0))</f>
        <v>99010212</v>
      </c>
      <c r="X29" s="9" t="s">
        <v>49</v>
      </c>
      <c r="Y29" s="9" t="s">
        <v>95</v>
      </c>
      <c r="Z29" s="9">
        <v>12224110</v>
      </c>
    </row>
    <row r="30" spans="1:26" x14ac:dyDescent="0.25">
      <c r="A30" s="14" t="s">
        <v>193</v>
      </c>
      <c r="B30" s="9">
        <v>110990103</v>
      </c>
      <c r="C30" s="9">
        <v>107465134</v>
      </c>
      <c r="D30" s="9">
        <v>97723799</v>
      </c>
      <c r="E30" s="9">
        <v>87252413</v>
      </c>
      <c r="F30" s="9">
        <v>71371371</v>
      </c>
      <c r="G30" s="9">
        <v>57214630</v>
      </c>
      <c r="H30" s="9">
        <v>43748556</v>
      </c>
      <c r="I30" s="9">
        <v>34781986</v>
      </c>
      <c r="J30" s="9" t="s">
        <v>28</v>
      </c>
      <c r="M30" s="9" t="str">
        <v>Egypt</v>
      </c>
      <c r="N30" s="9">
        <f>INDEX($B$17:$I$250,MATCH(M30,$A$17:$A$250,0),MATCH($N$16,$B$16:$I$16,0))</f>
        <v>110990103</v>
      </c>
      <c r="X30" s="9" t="s">
        <v>49</v>
      </c>
      <c r="Y30" s="9" t="s">
        <v>501</v>
      </c>
      <c r="Z30" s="9">
        <v>6780744</v>
      </c>
    </row>
    <row r="31" spans="1:26" x14ac:dyDescent="0.25">
      <c r="A31" s="14" t="s">
        <v>199</v>
      </c>
      <c r="B31" s="9">
        <v>1674908</v>
      </c>
      <c r="C31" s="9">
        <v>1596049</v>
      </c>
      <c r="D31" s="9">
        <v>1346973</v>
      </c>
      <c r="E31" s="9">
        <v>1094524</v>
      </c>
      <c r="F31" s="9">
        <v>684977</v>
      </c>
      <c r="G31" s="9">
        <v>465549</v>
      </c>
      <c r="H31" s="9">
        <v>282509</v>
      </c>
      <c r="I31" s="9">
        <v>316955</v>
      </c>
      <c r="J31" s="9" t="s">
        <v>28</v>
      </c>
      <c r="M31" s="9" t="str">
        <v>Equatorial Guinea</v>
      </c>
      <c r="N31" s="9">
        <f>INDEX($B$17:$I$250,MATCH(M31,$A$17:$A$250,0),MATCH($N$16,$B$16:$I$16,0))</f>
        <v>1674908</v>
      </c>
      <c r="X31" s="9" t="s">
        <v>49</v>
      </c>
      <c r="Y31" s="9" t="s">
        <v>685</v>
      </c>
      <c r="Z31" s="9">
        <v>3422794</v>
      </c>
    </row>
    <row r="32" spans="1:26" x14ac:dyDescent="0.25">
      <c r="A32" s="14" t="s">
        <v>202</v>
      </c>
      <c r="B32" s="9">
        <v>3684032</v>
      </c>
      <c r="C32" s="9">
        <v>3555868</v>
      </c>
      <c r="D32" s="9">
        <v>3340006</v>
      </c>
      <c r="E32" s="9">
        <v>3147727</v>
      </c>
      <c r="F32" s="9">
        <v>2392880</v>
      </c>
      <c r="G32" s="9">
        <v>2149960</v>
      </c>
      <c r="H32" s="9">
        <v>1657982</v>
      </c>
      <c r="I32" s="9">
        <v>1272748</v>
      </c>
      <c r="J32" s="9" t="s">
        <v>28</v>
      </c>
      <c r="M32" s="9" t="str">
        <v>Eritrea</v>
      </c>
      <c r="N32" s="9">
        <f>INDEX($B$17:$I$250,MATCH(M32,$A$17:$A$250,0),MATCH($N$16,$B$16:$I$16,0))</f>
        <v>3684032</v>
      </c>
      <c r="X32" s="9" t="s">
        <v>42</v>
      </c>
      <c r="Y32" s="9" t="s">
        <v>679</v>
      </c>
      <c r="Z32" s="9">
        <v>338289857</v>
      </c>
    </row>
    <row r="33" spans="1:26" x14ac:dyDescent="0.25">
      <c r="A33" s="14" t="s">
        <v>208</v>
      </c>
      <c r="B33" s="9">
        <v>1201670</v>
      </c>
      <c r="C33" s="9">
        <v>1180655</v>
      </c>
      <c r="D33" s="9">
        <v>1133936</v>
      </c>
      <c r="E33" s="9">
        <v>1099920</v>
      </c>
      <c r="F33" s="9">
        <v>1030496</v>
      </c>
      <c r="G33" s="9">
        <v>854011</v>
      </c>
      <c r="H33" s="9">
        <v>598564</v>
      </c>
      <c r="I33" s="9">
        <v>442865</v>
      </c>
      <c r="J33" s="9" t="s">
        <v>28</v>
      </c>
      <c r="M33" s="9" t="str">
        <v>Eswatini</v>
      </c>
      <c r="N33" s="9">
        <f>INDEX($B$17:$I$250,MATCH(M33,$A$17:$A$250,0),MATCH($N$16,$B$16:$I$16,0))</f>
        <v>1201670</v>
      </c>
      <c r="X33" s="9" t="s">
        <v>42</v>
      </c>
      <c r="Y33" s="9" t="s">
        <v>412</v>
      </c>
      <c r="Z33" s="9">
        <v>127504125</v>
      </c>
    </row>
    <row r="34" spans="1:26" x14ac:dyDescent="0.25">
      <c r="A34" s="14" t="s">
        <v>211</v>
      </c>
      <c r="B34" s="9">
        <v>123379924</v>
      </c>
      <c r="C34" s="9">
        <v>117190911</v>
      </c>
      <c r="D34" s="9">
        <v>102471895</v>
      </c>
      <c r="E34" s="9">
        <v>89237791</v>
      </c>
      <c r="F34" s="9">
        <v>67031867</v>
      </c>
      <c r="G34" s="9">
        <v>47878073</v>
      </c>
      <c r="H34" s="9">
        <v>34945469</v>
      </c>
      <c r="I34" s="9">
        <v>28308246</v>
      </c>
      <c r="J34" s="9" t="s">
        <v>28</v>
      </c>
      <c r="M34" s="9" t="str">
        <v>Ethiopia</v>
      </c>
      <c r="N34" s="9">
        <f>INDEX($B$17:$I$250,MATCH(M34,$A$17:$A$250,0),MATCH($N$16,$B$16:$I$16,0))</f>
        <v>123379924</v>
      </c>
      <c r="X34" s="9" t="s">
        <v>42</v>
      </c>
      <c r="Y34" s="9" t="s">
        <v>128</v>
      </c>
      <c r="Z34" s="9">
        <v>38454327</v>
      </c>
    </row>
    <row r="35" spans="1:26" x14ac:dyDescent="0.25">
      <c r="A35" s="14" t="s">
        <v>235</v>
      </c>
      <c r="B35" s="9">
        <v>2388992</v>
      </c>
      <c r="C35" s="9">
        <v>2292573</v>
      </c>
      <c r="D35" s="9">
        <v>2028517</v>
      </c>
      <c r="E35" s="9">
        <v>1711105</v>
      </c>
      <c r="F35" s="9">
        <v>1272935</v>
      </c>
      <c r="G35" s="9">
        <v>983028</v>
      </c>
      <c r="H35" s="9">
        <v>749078</v>
      </c>
      <c r="I35" s="9">
        <v>597192</v>
      </c>
      <c r="J35" s="9" t="s">
        <v>28</v>
      </c>
      <c r="M35" s="9" t="str">
        <v>Gabon</v>
      </c>
      <c r="N35" s="9">
        <f>INDEX($B$17:$I$250,MATCH(M35,$A$17:$A$250,0),MATCH($N$16,$B$16:$I$16,0))</f>
        <v>2388992</v>
      </c>
      <c r="X35" s="9" t="s">
        <v>42</v>
      </c>
      <c r="Y35" s="9" t="s">
        <v>267</v>
      </c>
      <c r="Z35" s="9">
        <v>17843908</v>
      </c>
    </row>
    <row r="36" spans="1:26" x14ac:dyDescent="0.25">
      <c r="A36" s="14" t="s">
        <v>238</v>
      </c>
      <c r="B36" s="9">
        <v>2705992</v>
      </c>
      <c r="C36" s="9">
        <v>2573995</v>
      </c>
      <c r="D36" s="9">
        <v>2253133</v>
      </c>
      <c r="E36" s="9">
        <v>1937275</v>
      </c>
      <c r="F36" s="9">
        <v>1437539</v>
      </c>
      <c r="G36" s="9">
        <v>1040616</v>
      </c>
      <c r="H36" s="9">
        <v>718586</v>
      </c>
      <c r="I36" s="9">
        <v>528731</v>
      </c>
      <c r="J36" s="9" t="s">
        <v>28</v>
      </c>
      <c r="M36" s="9" t="str">
        <v>Gambia</v>
      </c>
      <c r="N36" s="9">
        <f>INDEX($B$17:$I$250,MATCH(M36,$A$17:$A$250,0),MATCH($N$16,$B$16:$I$16,0))</f>
        <v>2705992</v>
      </c>
      <c r="X36" s="9" t="s">
        <v>42</v>
      </c>
      <c r="Y36" s="9" t="s">
        <v>282</v>
      </c>
      <c r="Z36" s="9">
        <v>11584996</v>
      </c>
    </row>
    <row r="37" spans="1:26" x14ac:dyDescent="0.25">
      <c r="A37" s="14" t="s">
        <v>247</v>
      </c>
      <c r="B37" s="9">
        <v>33475870</v>
      </c>
      <c r="C37" s="9">
        <v>32180401</v>
      </c>
      <c r="D37" s="9">
        <v>28870939</v>
      </c>
      <c r="E37" s="9">
        <v>25574719</v>
      </c>
      <c r="F37" s="9">
        <v>19665502</v>
      </c>
      <c r="G37" s="9">
        <v>15446982</v>
      </c>
      <c r="H37" s="9">
        <v>11865246</v>
      </c>
      <c r="I37" s="9">
        <v>8861895</v>
      </c>
      <c r="J37" s="9" t="s">
        <v>28</v>
      </c>
      <c r="M37" s="9" t="str">
        <v>Ghana</v>
      </c>
      <c r="N37" s="9">
        <f>INDEX($B$17:$I$250,MATCH(M37,$A$17:$A$250,0),MATCH($N$16,$B$16:$I$16,0))</f>
        <v>33475870</v>
      </c>
      <c r="X37" s="9" t="s">
        <v>42</v>
      </c>
      <c r="Y37" s="9" t="s">
        <v>184</v>
      </c>
      <c r="Z37" s="9">
        <v>11228821</v>
      </c>
    </row>
    <row r="38" spans="1:26" x14ac:dyDescent="0.25">
      <c r="A38" s="14" t="s">
        <v>273</v>
      </c>
      <c r="B38" s="9">
        <v>13859341</v>
      </c>
      <c r="C38" s="9">
        <v>13205153</v>
      </c>
      <c r="D38" s="9">
        <v>11625998</v>
      </c>
      <c r="E38" s="9">
        <v>10270728</v>
      </c>
      <c r="F38" s="9">
        <v>8336967</v>
      </c>
      <c r="G38" s="9">
        <v>6354145</v>
      </c>
      <c r="H38" s="9">
        <v>4972609</v>
      </c>
      <c r="I38" s="9">
        <v>4222374</v>
      </c>
      <c r="J38" s="9" t="s">
        <v>28</v>
      </c>
      <c r="M38" s="9" t="str">
        <v>Guinea</v>
      </c>
      <c r="N38" s="9">
        <f>INDEX($B$17:$I$250,MATCH(M38,$A$17:$A$250,0),MATCH($N$16,$B$16:$I$16,0))</f>
        <v>13859341</v>
      </c>
      <c r="X38" s="9" t="s">
        <v>42</v>
      </c>
      <c r="Y38" s="9" t="s">
        <v>164</v>
      </c>
      <c r="Z38" s="9">
        <v>11212191</v>
      </c>
    </row>
    <row r="39" spans="1:26" x14ac:dyDescent="0.25">
      <c r="A39" s="14" t="s">
        <v>276</v>
      </c>
      <c r="B39" s="9">
        <v>2105566</v>
      </c>
      <c r="C39" s="9">
        <v>2015828</v>
      </c>
      <c r="D39" s="9">
        <v>1788919</v>
      </c>
      <c r="E39" s="9">
        <v>1567220</v>
      </c>
      <c r="F39" s="9">
        <v>1230849</v>
      </c>
      <c r="G39" s="9">
        <v>973551</v>
      </c>
      <c r="H39" s="9">
        <v>831462</v>
      </c>
      <c r="I39" s="9">
        <v>591663</v>
      </c>
      <c r="J39" s="9" t="s">
        <v>28</v>
      </c>
      <c r="M39" s="9" t="str">
        <v>Guinea-Bissau</v>
      </c>
      <c r="N39" s="9">
        <f>INDEX($B$17:$I$250,MATCH(M39,$A$17:$A$250,0),MATCH($N$16,$B$16:$I$16,0))</f>
        <v>2105566</v>
      </c>
      <c r="X39" s="9" t="s">
        <v>42</v>
      </c>
      <c r="Y39" s="9" t="s">
        <v>285</v>
      </c>
      <c r="Z39" s="9">
        <v>10432860</v>
      </c>
    </row>
    <row r="40" spans="1:26" x14ac:dyDescent="0.25">
      <c r="A40" s="14" t="s">
        <v>320</v>
      </c>
      <c r="B40" s="9">
        <v>28160542</v>
      </c>
      <c r="C40" s="9">
        <v>26811790</v>
      </c>
      <c r="D40" s="9">
        <v>23596741</v>
      </c>
      <c r="E40" s="9">
        <v>21120042</v>
      </c>
      <c r="F40" s="9">
        <v>16799670</v>
      </c>
      <c r="G40" s="9">
        <v>11910540</v>
      </c>
      <c r="H40" s="9">
        <v>8303809</v>
      </c>
      <c r="I40" s="9">
        <v>5477086</v>
      </c>
      <c r="J40" s="9" t="s">
        <v>28</v>
      </c>
      <c r="M40" s="9" t="str">
        <v>Ivory Coast</v>
      </c>
      <c r="N40" s="9">
        <f>INDEX($B$17:$I$250,MATCH(M40,$A$17:$A$250,0),MATCH($N$16,$B$16:$I$16,0))</f>
        <v>28160542</v>
      </c>
      <c r="X40" s="9" t="s">
        <v>42</v>
      </c>
      <c r="Y40" s="9" t="s">
        <v>459</v>
      </c>
      <c r="Z40" s="9">
        <v>6948392</v>
      </c>
    </row>
    <row r="41" spans="1:26" x14ac:dyDescent="0.25">
      <c r="A41" s="14" t="s">
        <v>338</v>
      </c>
      <c r="B41" s="9">
        <v>54027487</v>
      </c>
      <c r="C41" s="9">
        <v>51985780</v>
      </c>
      <c r="D41" s="9">
        <v>46851488</v>
      </c>
      <c r="E41" s="9">
        <v>41517895</v>
      </c>
      <c r="F41" s="9">
        <v>30851606</v>
      </c>
      <c r="G41" s="9">
        <v>23162269</v>
      </c>
      <c r="H41" s="9">
        <v>16187124</v>
      </c>
      <c r="I41" s="9">
        <v>11473087</v>
      </c>
      <c r="J41" s="9" t="s">
        <v>28</v>
      </c>
      <c r="M41" s="9" t="str">
        <v>Kenya</v>
      </c>
      <c r="N41" s="9">
        <f>INDEX($B$17:$I$250,MATCH(M41,$A$17:$A$250,0),MATCH($N$16,$B$16:$I$16,0))</f>
        <v>54027487</v>
      </c>
      <c r="X41" s="9" t="s">
        <v>42</v>
      </c>
      <c r="Y41" s="9" t="s">
        <v>196</v>
      </c>
      <c r="Z41" s="9">
        <v>6336392</v>
      </c>
    </row>
    <row r="42" spans="1:26" x14ac:dyDescent="0.25">
      <c r="A42" s="14" t="s">
        <v>359</v>
      </c>
      <c r="B42" s="9">
        <v>2305825</v>
      </c>
      <c r="C42" s="9">
        <v>2254100</v>
      </c>
      <c r="D42" s="9">
        <v>2118521</v>
      </c>
      <c r="E42" s="9">
        <v>2022747</v>
      </c>
      <c r="F42" s="9">
        <v>1998630</v>
      </c>
      <c r="G42" s="9">
        <v>1798997</v>
      </c>
      <c r="H42" s="9">
        <v>1407672</v>
      </c>
      <c r="I42" s="9">
        <v>1023481</v>
      </c>
      <c r="J42" s="9" t="s">
        <v>28</v>
      </c>
      <c r="M42" s="9" t="str">
        <v>Lesotho</v>
      </c>
      <c r="N42" s="9">
        <f>INDEX($B$17:$I$250,MATCH(M42,$A$17:$A$250,0),MATCH($N$16,$B$16:$I$16,0))</f>
        <v>2305825</v>
      </c>
      <c r="X42" s="9" t="s">
        <v>24</v>
      </c>
      <c r="Y42" s="9" t="s">
        <v>531</v>
      </c>
      <c r="Z42" s="9">
        <v>144713314</v>
      </c>
    </row>
    <row r="43" spans="1:26" x14ac:dyDescent="0.25">
      <c r="A43" s="14" t="s">
        <v>362</v>
      </c>
      <c r="B43" s="9">
        <v>5302681</v>
      </c>
      <c r="C43" s="9">
        <v>5087584</v>
      </c>
      <c r="D43" s="9">
        <v>4612329</v>
      </c>
      <c r="E43" s="9">
        <v>4019956</v>
      </c>
      <c r="F43" s="9">
        <v>2895224</v>
      </c>
      <c r="G43" s="9">
        <v>2209731</v>
      </c>
      <c r="H43" s="9">
        <v>1932169</v>
      </c>
      <c r="I43" s="9">
        <v>1463563</v>
      </c>
      <c r="J43" s="9" t="s">
        <v>28</v>
      </c>
      <c r="M43" s="9" t="str">
        <v>Liberia</v>
      </c>
      <c r="N43" s="9">
        <f>INDEX($B$17:$I$250,MATCH(M43,$A$17:$A$250,0),MATCH($N$16,$B$16:$I$16,0))</f>
        <v>5302681</v>
      </c>
      <c r="X43" s="9" t="s">
        <v>24</v>
      </c>
      <c r="Y43" s="9" t="s">
        <v>244</v>
      </c>
      <c r="Z43" s="9">
        <v>83369843</v>
      </c>
    </row>
    <row r="44" spans="1:26" x14ac:dyDescent="0.25">
      <c r="A44" s="14" t="s">
        <v>365</v>
      </c>
      <c r="B44" s="9">
        <v>6812341</v>
      </c>
      <c r="C44" s="9">
        <v>6653942</v>
      </c>
      <c r="D44" s="9">
        <v>6192235</v>
      </c>
      <c r="E44" s="9">
        <v>6491988</v>
      </c>
      <c r="F44" s="9">
        <v>5154790</v>
      </c>
      <c r="G44" s="9">
        <v>4236983</v>
      </c>
      <c r="H44" s="9">
        <v>2962720</v>
      </c>
      <c r="I44" s="9">
        <v>1909177</v>
      </c>
      <c r="J44" s="9" t="s">
        <v>28</v>
      </c>
      <c r="M44" s="9" t="str">
        <v>Libya</v>
      </c>
      <c r="N44" s="9">
        <f>INDEX($B$17:$I$250,MATCH(M44,$A$17:$A$250,0),MATCH($N$16,$B$16:$I$16,0))</f>
        <v>6812341</v>
      </c>
      <c r="X44" s="9" t="s">
        <v>24</v>
      </c>
      <c r="Y44" s="9" t="s">
        <v>676</v>
      </c>
      <c r="Z44" s="9">
        <v>67508936</v>
      </c>
    </row>
    <row r="45" spans="1:26" x14ac:dyDescent="0.25">
      <c r="A45" s="14" t="s">
        <v>379</v>
      </c>
      <c r="B45" s="9">
        <v>29611714</v>
      </c>
      <c r="C45" s="9">
        <v>28225177</v>
      </c>
      <c r="D45" s="9">
        <v>24850912</v>
      </c>
      <c r="E45" s="9">
        <v>21731053</v>
      </c>
      <c r="F45" s="9">
        <v>16216431</v>
      </c>
      <c r="G45" s="9">
        <v>11882762</v>
      </c>
      <c r="H45" s="9">
        <v>8948162</v>
      </c>
      <c r="I45" s="9">
        <v>6639751</v>
      </c>
      <c r="J45" s="9" t="s">
        <v>28</v>
      </c>
      <c r="M45" s="9" t="str">
        <v>Madagascar</v>
      </c>
      <c r="N45" s="9">
        <f>INDEX($B$17:$I$250,MATCH(M45,$A$17:$A$250,0),MATCH($N$16,$B$16:$I$16,0))</f>
        <v>29611714</v>
      </c>
      <c r="X45" s="9" t="s">
        <v>24</v>
      </c>
      <c r="Y45" s="9" t="s">
        <v>226</v>
      </c>
      <c r="Z45" s="9">
        <v>64626628</v>
      </c>
    </row>
    <row r="46" spans="1:26" x14ac:dyDescent="0.25">
      <c r="A46" s="14" t="s">
        <v>382</v>
      </c>
      <c r="B46" s="9">
        <v>20405317</v>
      </c>
      <c r="C46" s="9">
        <v>19377061</v>
      </c>
      <c r="D46" s="9">
        <v>16938942</v>
      </c>
      <c r="E46" s="9">
        <v>14718422</v>
      </c>
      <c r="F46" s="9">
        <v>11229387</v>
      </c>
      <c r="G46" s="9">
        <v>9539665</v>
      </c>
      <c r="H46" s="9">
        <v>6267369</v>
      </c>
      <c r="I46" s="9">
        <v>4625141</v>
      </c>
      <c r="J46" s="9" t="s">
        <v>28</v>
      </c>
      <c r="M46" s="9" t="str">
        <v>Malawi</v>
      </c>
      <c r="N46" s="9">
        <f>INDEX($B$17:$I$250,MATCH(M46,$A$17:$A$250,0),MATCH($N$16,$B$16:$I$16,0))</f>
        <v>20405317</v>
      </c>
      <c r="X46" s="9" t="s">
        <v>24</v>
      </c>
      <c r="Y46" s="9" t="s">
        <v>317</v>
      </c>
      <c r="Z46" s="9">
        <v>59037474</v>
      </c>
    </row>
    <row r="47" spans="1:26" x14ac:dyDescent="0.25">
      <c r="A47" s="14" t="s">
        <v>391</v>
      </c>
      <c r="B47" s="9">
        <v>22593590</v>
      </c>
      <c r="C47" s="9">
        <v>21224040</v>
      </c>
      <c r="D47" s="9">
        <v>18112907</v>
      </c>
      <c r="E47" s="9">
        <v>15529181</v>
      </c>
      <c r="F47" s="9">
        <v>11239101</v>
      </c>
      <c r="G47" s="9">
        <v>8945026</v>
      </c>
      <c r="H47" s="9">
        <v>7372581</v>
      </c>
      <c r="I47" s="9">
        <v>6153587</v>
      </c>
      <c r="J47" s="9" t="s">
        <v>28</v>
      </c>
      <c r="M47" s="9" t="str">
        <v>Mali</v>
      </c>
      <c r="N47" s="9">
        <f>INDEX($B$17:$I$250,MATCH(M47,$A$17:$A$250,0),MATCH($N$16,$B$16:$I$16,0))</f>
        <v>22593590</v>
      </c>
      <c r="X47" s="9" t="s">
        <v>24</v>
      </c>
      <c r="Y47" s="9" t="s">
        <v>604</v>
      </c>
      <c r="Z47" s="9">
        <v>47558630</v>
      </c>
    </row>
    <row r="48" spans="1:26" x14ac:dyDescent="0.25">
      <c r="A48" s="14" t="s">
        <v>403</v>
      </c>
      <c r="B48" s="9">
        <v>4736139</v>
      </c>
      <c r="C48" s="9">
        <v>4498604</v>
      </c>
      <c r="D48" s="9">
        <v>3946220</v>
      </c>
      <c r="E48" s="9">
        <v>3419461</v>
      </c>
      <c r="F48" s="9">
        <v>2695003</v>
      </c>
      <c r="G48" s="9">
        <v>2006027</v>
      </c>
      <c r="H48" s="9">
        <v>1506694</v>
      </c>
      <c r="I48" s="9">
        <v>1122198</v>
      </c>
      <c r="J48" s="9" t="s">
        <v>28</v>
      </c>
      <c r="M48" s="9" t="str">
        <v>Mauritania</v>
      </c>
      <c r="N48" s="9">
        <f>INDEX($B$17:$I$250,MATCH(M48,$A$17:$A$250,0),MATCH($N$16,$B$16:$I$16,0))</f>
        <v>4736139</v>
      </c>
      <c r="X48" s="9" t="s">
        <v>24</v>
      </c>
      <c r="Y48" s="9" t="s">
        <v>510</v>
      </c>
      <c r="Z48" s="9">
        <v>39857145</v>
      </c>
    </row>
    <row r="49" spans="1:26" x14ac:dyDescent="0.25">
      <c r="A49" s="14" t="s">
        <v>406</v>
      </c>
      <c r="B49" s="9">
        <v>1299469</v>
      </c>
      <c r="C49" s="9">
        <v>1297828</v>
      </c>
      <c r="D49" s="9">
        <v>1293153</v>
      </c>
      <c r="E49" s="9">
        <v>1283330</v>
      </c>
      <c r="F49" s="9">
        <v>1215930</v>
      </c>
      <c r="G49" s="9">
        <v>1090290</v>
      </c>
      <c r="H49" s="9">
        <v>954865</v>
      </c>
      <c r="I49" s="9">
        <v>830115</v>
      </c>
      <c r="J49" s="9" t="s">
        <v>28</v>
      </c>
      <c r="M49" s="9" t="str">
        <v>Mauritius</v>
      </c>
      <c r="N49" s="9">
        <f>INDEX($B$17:$I$250,MATCH(M49,$A$17:$A$250,0),MATCH($N$16,$B$16:$I$16,0))</f>
        <v>1299469</v>
      </c>
      <c r="X49" s="9" t="s">
        <v>24</v>
      </c>
      <c r="Y49" s="9" t="s">
        <v>670</v>
      </c>
      <c r="Z49" s="9">
        <v>39701739</v>
      </c>
    </row>
    <row r="50" spans="1:26" x14ac:dyDescent="0.25">
      <c r="A50" s="14" t="s">
        <v>409</v>
      </c>
      <c r="B50" s="9">
        <v>326101</v>
      </c>
      <c r="C50" s="9">
        <v>305587</v>
      </c>
      <c r="D50" s="9">
        <v>249545</v>
      </c>
      <c r="E50" s="9">
        <v>211786</v>
      </c>
      <c r="F50" s="9">
        <v>159215</v>
      </c>
      <c r="G50" s="9">
        <v>92659</v>
      </c>
      <c r="H50" s="9">
        <v>52233</v>
      </c>
      <c r="I50" s="9">
        <v>35383</v>
      </c>
      <c r="J50" s="9" t="s">
        <v>28</v>
      </c>
      <c r="M50" s="9" t="str">
        <v>Mayotte</v>
      </c>
      <c r="N50" s="9">
        <f>INDEX($B$17:$I$250,MATCH(M50,$A$17:$A$250,0),MATCH($N$16,$B$16:$I$16,0))</f>
        <v>326101</v>
      </c>
      <c r="X50" s="9" t="s">
        <v>24</v>
      </c>
      <c r="Y50" s="9" t="s">
        <v>528</v>
      </c>
      <c r="Z50" s="9">
        <v>19659267</v>
      </c>
    </row>
    <row r="51" spans="1:26" x14ac:dyDescent="0.25">
      <c r="A51" s="14" t="s">
        <v>432</v>
      </c>
      <c r="B51" s="9">
        <v>37457971</v>
      </c>
      <c r="C51" s="9">
        <v>36688772</v>
      </c>
      <c r="D51" s="9">
        <v>34680458</v>
      </c>
      <c r="E51" s="9">
        <v>32464865</v>
      </c>
      <c r="F51" s="9">
        <v>28554415</v>
      </c>
      <c r="G51" s="9">
        <v>24570814</v>
      </c>
      <c r="H51" s="9">
        <v>19678444</v>
      </c>
      <c r="I51" s="9">
        <v>15274351</v>
      </c>
      <c r="J51" s="9" t="s">
        <v>28</v>
      </c>
      <c r="M51" s="9" t="str">
        <v>Morocco</v>
      </c>
      <c r="N51" s="9">
        <f>INDEX($B$17:$I$250,MATCH(M51,$A$17:$A$250,0),MATCH($N$16,$B$16:$I$16,0))</f>
        <v>37457971</v>
      </c>
      <c r="X51" s="9" t="s">
        <v>24</v>
      </c>
      <c r="Y51" s="9" t="s">
        <v>450</v>
      </c>
      <c r="Z51" s="9">
        <v>17564014</v>
      </c>
    </row>
    <row r="52" spans="1:26" x14ac:dyDescent="0.25">
      <c r="A52" s="14" t="s">
        <v>435</v>
      </c>
      <c r="B52" s="9">
        <v>32969517</v>
      </c>
      <c r="C52" s="9">
        <v>31178239</v>
      </c>
      <c r="D52" s="9">
        <v>26843246</v>
      </c>
      <c r="E52" s="9">
        <v>23073723</v>
      </c>
      <c r="F52" s="9">
        <v>17768505</v>
      </c>
      <c r="G52" s="9">
        <v>13303459</v>
      </c>
      <c r="H52" s="9">
        <v>11413587</v>
      </c>
      <c r="I52" s="9">
        <v>8411676</v>
      </c>
      <c r="J52" s="9" t="s">
        <v>28</v>
      </c>
      <c r="M52" s="9" t="str">
        <v>Mozambique</v>
      </c>
      <c r="N52" s="9">
        <f>INDEX($B$17:$I$250,MATCH(M52,$A$17:$A$250,0),MATCH($N$16,$B$16:$I$16,0))</f>
        <v>32969517</v>
      </c>
      <c r="X52" s="9" t="s">
        <v>32</v>
      </c>
      <c r="Y52" s="9" t="s">
        <v>56</v>
      </c>
      <c r="Z52" s="9">
        <v>26177413</v>
      </c>
    </row>
    <row r="53" spans="1:26" x14ac:dyDescent="0.25">
      <c r="A53" s="14" t="s">
        <v>441</v>
      </c>
      <c r="B53" s="9">
        <v>2567012</v>
      </c>
      <c r="C53" s="9">
        <v>2489098</v>
      </c>
      <c r="D53" s="9">
        <v>2282704</v>
      </c>
      <c r="E53" s="9">
        <v>2099271</v>
      </c>
      <c r="F53" s="9">
        <v>1819141</v>
      </c>
      <c r="G53" s="9">
        <v>1369011</v>
      </c>
      <c r="H53" s="9">
        <v>975994</v>
      </c>
      <c r="I53" s="9">
        <v>754467</v>
      </c>
      <c r="J53" s="9" t="s">
        <v>28</v>
      </c>
      <c r="M53" s="9" t="str">
        <v>Namibia</v>
      </c>
      <c r="N53" s="9">
        <f>INDEX($B$17:$I$250,MATCH(M53,$A$17:$A$250,0),MATCH($N$16,$B$16:$I$16,0))</f>
        <v>2567012</v>
      </c>
      <c r="X53" s="9" t="s">
        <v>32</v>
      </c>
      <c r="Y53" s="9" t="s">
        <v>498</v>
      </c>
      <c r="Z53" s="9">
        <v>10142619</v>
      </c>
    </row>
    <row r="54" spans="1:26" x14ac:dyDescent="0.25">
      <c r="A54" s="14" t="s">
        <v>462</v>
      </c>
      <c r="B54" s="9">
        <v>26207977</v>
      </c>
      <c r="C54" s="9">
        <v>24333639</v>
      </c>
      <c r="D54" s="9">
        <v>20128124</v>
      </c>
      <c r="E54" s="9">
        <v>16647543</v>
      </c>
      <c r="F54" s="9">
        <v>11622665</v>
      </c>
      <c r="G54" s="9">
        <v>8370647</v>
      </c>
      <c r="H54" s="9">
        <v>6173177</v>
      </c>
      <c r="I54" s="9">
        <v>4669708</v>
      </c>
      <c r="J54" s="9" t="s">
        <v>28</v>
      </c>
      <c r="M54" s="9" t="str">
        <v>Niger</v>
      </c>
      <c r="N54" s="9">
        <f>INDEX($B$17:$I$250,MATCH(M54,$A$17:$A$250,0),MATCH($N$16,$B$16:$I$16,0))</f>
        <v>26207977</v>
      </c>
      <c r="X54" s="9" t="s">
        <v>32</v>
      </c>
      <c r="Y54" s="9" t="s">
        <v>456</v>
      </c>
      <c r="Z54" s="9">
        <v>5185288</v>
      </c>
    </row>
    <row r="55" spans="1:26" x14ac:dyDescent="0.25">
      <c r="A55" s="14" t="s">
        <v>465</v>
      </c>
      <c r="B55" s="9">
        <v>218541212</v>
      </c>
      <c r="C55" s="9">
        <v>208327405</v>
      </c>
      <c r="D55" s="9">
        <v>183995785</v>
      </c>
      <c r="E55" s="9">
        <v>160952853</v>
      </c>
      <c r="F55" s="9">
        <v>122851984</v>
      </c>
      <c r="G55" s="9">
        <v>95214257</v>
      </c>
      <c r="H55" s="9">
        <v>72951439</v>
      </c>
      <c r="I55" s="9">
        <v>55569264</v>
      </c>
      <c r="J55" s="9" t="s">
        <v>28</v>
      </c>
      <c r="M55" s="9" t="str">
        <v>Nigeria</v>
      </c>
      <c r="N55" s="9">
        <f>INDEX($B$17:$I$250,MATCH(M55,$A$17:$A$250,0),MATCH($N$16,$B$16:$I$16,0))</f>
        <v>218541212</v>
      </c>
      <c r="X55" s="9" t="s">
        <v>32</v>
      </c>
      <c r="Y55" s="9" t="s">
        <v>220</v>
      </c>
      <c r="Z55" s="9">
        <v>929766</v>
      </c>
    </row>
    <row r="56" spans="1:26" x14ac:dyDescent="0.25">
      <c r="A56" s="14" t="s">
        <v>522</v>
      </c>
      <c r="B56" s="9">
        <v>5970424</v>
      </c>
      <c r="C56" s="9">
        <v>5702174</v>
      </c>
      <c r="D56" s="9">
        <v>5064386</v>
      </c>
      <c r="E56" s="9">
        <v>4437884</v>
      </c>
      <c r="F56" s="9">
        <v>3134030</v>
      </c>
      <c r="G56" s="9">
        <v>2385435</v>
      </c>
      <c r="H56" s="9">
        <v>1829256</v>
      </c>
      <c r="I56" s="9">
        <v>1396989</v>
      </c>
      <c r="J56" s="9" t="s">
        <v>28</v>
      </c>
      <c r="M56" s="9" t="str">
        <v>Republic of the Congo</v>
      </c>
      <c r="N56" s="9">
        <f>INDEX($B$17:$I$250,MATCH(M56,$A$17:$A$250,0),MATCH($N$16,$B$16:$I$16,0))</f>
        <v>5970424</v>
      </c>
      <c r="X56" s="9" t="s">
        <v>32</v>
      </c>
      <c r="Y56" s="9" t="s">
        <v>589</v>
      </c>
      <c r="Z56" s="9">
        <v>724273</v>
      </c>
    </row>
    <row r="57" spans="1:26" x14ac:dyDescent="0.25">
      <c r="A57" s="14" t="s">
        <v>525</v>
      </c>
      <c r="B57" s="9">
        <v>974052</v>
      </c>
      <c r="C57" s="9">
        <v>957822</v>
      </c>
      <c r="D57" s="9">
        <v>922495</v>
      </c>
      <c r="E57" s="9">
        <v>890130</v>
      </c>
      <c r="F57" s="9">
        <v>785424</v>
      </c>
      <c r="G57" s="9">
        <v>658992</v>
      </c>
      <c r="H57" s="9">
        <v>551674</v>
      </c>
      <c r="I57" s="9">
        <v>473925</v>
      </c>
      <c r="J57" s="9" t="s">
        <v>28</v>
      </c>
      <c r="M57" s="9" t="str">
        <v>Reunion</v>
      </c>
      <c r="N57" s="9">
        <f>INDEX($B$17:$I$250,MATCH(M57,$A$17:$A$250,0),MATCH($N$16,$B$16:$I$16,0))</f>
        <v>974052</v>
      </c>
      <c r="X57" s="9" t="s">
        <v>32</v>
      </c>
      <c r="Y57" s="9" t="s">
        <v>691</v>
      </c>
      <c r="Z57" s="9">
        <v>326740</v>
      </c>
    </row>
    <row r="58" spans="1:26" x14ac:dyDescent="0.25">
      <c r="A58" s="14" t="s">
        <v>534</v>
      </c>
      <c r="B58" s="9">
        <v>13776698</v>
      </c>
      <c r="C58" s="9">
        <v>13146362</v>
      </c>
      <c r="D58" s="9">
        <v>11642959</v>
      </c>
      <c r="E58" s="9">
        <v>10309031</v>
      </c>
      <c r="F58" s="9">
        <v>8109989</v>
      </c>
      <c r="G58" s="9">
        <v>7319962</v>
      </c>
      <c r="H58" s="9">
        <v>5247532</v>
      </c>
      <c r="I58" s="9">
        <v>3896367</v>
      </c>
      <c r="J58" s="9" t="s">
        <v>28</v>
      </c>
      <c r="M58" s="9" t="str">
        <v>Rwanda</v>
      </c>
      <c r="N58" s="9">
        <f>INDEX($B$17:$I$250,MATCH(M58,$A$17:$A$250,0),MATCH($N$16,$B$16:$I$16,0))</f>
        <v>13776698</v>
      </c>
      <c r="X58" s="9" t="s">
        <v>32</v>
      </c>
      <c r="Y58" s="9" t="s">
        <v>232</v>
      </c>
      <c r="Z58" s="9">
        <v>306279</v>
      </c>
    </row>
    <row r="59" spans="1:26" x14ac:dyDescent="0.25">
      <c r="A59" s="14" t="s">
        <v>560</v>
      </c>
      <c r="B59" s="9">
        <v>227380</v>
      </c>
      <c r="C59" s="9">
        <v>218641</v>
      </c>
      <c r="D59" s="9">
        <v>201124</v>
      </c>
      <c r="E59" s="9">
        <v>182138</v>
      </c>
      <c r="F59" s="9">
        <v>143714</v>
      </c>
      <c r="G59" s="9">
        <v>120343</v>
      </c>
      <c r="H59" s="9">
        <v>97210</v>
      </c>
      <c r="I59" s="9">
        <v>77583</v>
      </c>
      <c r="J59" s="9" t="s">
        <v>28</v>
      </c>
      <c r="M59" s="9" t="str">
        <v>Sao Tome and Principe</v>
      </c>
      <c r="N59" s="9">
        <f>INDEX($B$17:$I$250,MATCH(M59,$A$17:$A$250,0),MATCH($N$16,$B$16:$I$16,0))</f>
        <v>227380</v>
      </c>
      <c r="X59" s="9" t="s">
        <v>32</v>
      </c>
      <c r="Y59" s="9" t="s">
        <v>453</v>
      </c>
      <c r="Z59" s="9">
        <v>289950</v>
      </c>
    </row>
    <row r="60" spans="1:26" x14ac:dyDescent="0.25">
      <c r="A60" s="14" t="s">
        <v>566</v>
      </c>
      <c r="B60" s="9">
        <v>17316449</v>
      </c>
      <c r="C60" s="9">
        <v>16436119</v>
      </c>
      <c r="D60" s="9">
        <v>14356181</v>
      </c>
      <c r="E60" s="9">
        <v>12530121</v>
      </c>
      <c r="F60" s="9">
        <v>9704287</v>
      </c>
      <c r="G60" s="9">
        <v>7536001</v>
      </c>
      <c r="H60" s="9">
        <v>5703869</v>
      </c>
      <c r="I60" s="9">
        <v>4367744</v>
      </c>
      <c r="J60" s="9" t="s">
        <v>28</v>
      </c>
      <c r="M60" s="9" t="str">
        <v>Senegal</v>
      </c>
      <c r="N60" s="9">
        <f>INDEX($B$17:$I$250,MATCH(M60,$A$17:$A$250,0),MATCH($N$16,$B$16:$I$16,0))</f>
        <v>17316449</v>
      </c>
      <c r="X60" s="9" t="s">
        <v>32</v>
      </c>
      <c r="Y60" s="9" t="s">
        <v>555</v>
      </c>
      <c r="Z60" s="9">
        <v>222382</v>
      </c>
    </row>
    <row r="61" spans="1:26" x14ac:dyDescent="0.25">
      <c r="A61" s="14" t="s">
        <v>572</v>
      </c>
      <c r="B61" s="9">
        <v>107118</v>
      </c>
      <c r="C61" s="9">
        <v>105530</v>
      </c>
      <c r="D61" s="9">
        <v>99240</v>
      </c>
      <c r="E61" s="9">
        <v>92409</v>
      </c>
      <c r="F61" s="9">
        <v>80060</v>
      </c>
      <c r="G61" s="9">
        <v>71057</v>
      </c>
      <c r="H61" s="9">
        <v>65290</v>
      </c>
      <c r="I61" s="9">
        <v>54379</v>
      </c>
      <c r="J61" s="9" t="s">
        <v>28</v>
      </c>
      <c r="M61" s="9" t="str">
        <v>Seychelles</v>
      </c>
      <c r="N61" s="9">
        <f>INDEX($B$17:$I$250,MATCH(M61,$A$17:$A$250,0),MATCH($N$16,$B$16:$I$16,0))</f>
        <v>107118</v>
      </c>
      <c r="X61" s="9" t="s">
        <v>32</v>
      </c>
      <c r="Y61" s="9" t="s">
        <v>264</v>
      </c>
      <c r="Z61" s="9">
        <v>171774</v>
      </c>
    </row>
    <row r="62" spans="1:26" x14ac:dyDescent="0.25">
      <c r="A62" s="14" t="s">
        <v>575</v>
      </c>
      <c r="B62" s="9">
        <v>8605718</v>
      </c>
      <c r="C62" s="9">
        <v>8233969</v>
      </c>
      <c r="D62" s="9">
        <v>7314773</v>
      </c>
      <c r="E62" s="9">
        <v>6436698</v>
      </c>
      <c r="F62" s="9">
        <v>4584067</v>
      </c>
      <c r="G62" s="9">
        <v>4325388</v>
      </c>
      <c r="H62" s="9">
        <v>3367477</v>
      </c>
      <c r="I62" s="9">
        <v>2778557</v>
      </c>
      <c r="J62" s="9" t="s">
        <v>28</v>
      </c>
      <c r="M62" s="9" t="str">
        <v>Sierra Leone</v>
      </c>
      <c r="N62" s="9">
        <f>INDEX($B$17:$I$250,MATCH(M62,$A$17:$A$250,0),MATCH($N$16,$B$16:$I$16,0))</f>
        <v>8605718</v>
      </c>
    </row>
    <row r="63" spans="1:26" x14ac:dyDescent="0.25">
      <c r="A63" s="14" t="s">
        <v>592</v>
      </c>
      <c r="B63" s="9">
        <v>17597511</v>
      </c>
      <c r="C63" s="9">
        <v>16537016</v>
      </c>
      <c r="D63" s="9">
        <v>13763906</v>
      </c>
      <c r="E63" s="9">
        <v>12026649</v>
      </c>
      <c r="F63" s="9">
        <v>8721465</v>
      </c>
      <c r="G63" s="9">
        <v>6999096</v>
      </c>
      <c r="H63" s="9">
        <v>5892224</v>
      </c>
      <c r="I63" s="9">
        <v>3720977</v>
      </c>
      <c r="J63" s="9" t="s">
        <v>28</v>
      </c>
      <c r="M63" s="9" t="str">
        <v>Somalia</v>
      </c>
      <c r="N63" s="9">
        <f>INDEX($B$17:$I$250,MATCH(M63,$A$17:$A$250,0),MATCH($N$16,$B$16:$I$16,0))</f>
        <v>17597511</v>
      </c>
    </row>
    <row r="64" spans="1:26" x14ac:dyDescent="0.25">
      <c r="A64" s="14" t="s">
        <v>595</v>
      </c>
      <c r="B64" s="9">
        <v>59893885</v>
      </c>
      <c r="C64" s="9">
        <v>58801927</v>
      </c>
      <c r="D64" s="9">
        <v>55876504</v>
      </c>
      <c r="E64" s="9">
        <v>51784921</v>
      </c>
      <c r="F64" s="9">
        <v>46813266</v>
      </c>
      <c r="G64" s="9">
        <v>39877570</v>
      </c>
      <c r="H64" s="9">
        <v>29463549</v>
      </c>
      <c r="I64" s="9">
        <v>22368306</v>
      </c>
      <c r="J64" s="9" t="s">
        <v>28</v>
      </c>
      <c r="M64" s="9" t="str">
        <v>South Africa</v>
      </c>
      <c r="N64" s="9">
        <f>INDEX($B$17:$I$250,MATCH(M64,$A$17:$A$250,0),MATCH($N$16,$B$16:$I$16,0))</f>
        <v>59893885</v>
      </c>
    </row>
    <row r="65" spans="1:14" x14ac:dyDescent="0.25">
      <c r="A65" s="14" t="s">
        <v>601</v>
      </c>
      <c r="B65" s="9">
        <v>10913164</v>
      </c>
      <c r="C65" s="9">
        <v>10606227</v>
      </c>
      <c r="D65" s="9">
        <v>11194299</v>
      </c>
      <c r="E65" s="9">
        <v>9714419</v>
      </c>
      <c r="F65" s="9">
        <v>6114440</v>
      </c>
      <c r="G65" s="9">
        <v>4750817</v>
      </c>
      <c r="H65" s="9">
        <v>4192011</v>
      </c>
      <c r="I65" s="9">
        <v>3342410</v>
      </c>
      <c r="J65" s="9" t="s">
        <v>28</v>
      </c>
      <c r="M65" s="9" t="str">
        <v>South Sudan</v>
      </c>
      <c r="N65" s="9">
        <f>INDEX($B$17:$I$250,MATCH(M65,$A$17:$A$250,0),MATCH($N$16,$B$16:$I$16,0))</f>
        <v>10913164</v>
      </c>
    </row>
    <row r="66" spans="1:14" x14ac:dyDescent="0.25">
      <c r="A66" s="14" t="s">
        <v>610</v>
      </c>
      <c r="B66" s="9">
        <v>46874204</v>
      </c>
      <c r="C66" s="9">
        <v>44440486</v>
      </c>
      <c r="D66" s="9">
        <v>38171178</v>
      </c>
      <c r="E66" s="9">
        <v>33739933</v>
      </c>
      <c r="F66" s="9">
        <v>26298773</v>
      </c>
      <c r="G66" s="9">
        <v>21090886</v>
      </c>
      <c r="H66" s="9">
        <v>16673586</v>
      </c>
      <c r="I66" s="9">
        <v>11305206</v>
      </c>
      <c r="J66" s="9" t="s">
        <v>28</v>
      </c>
      <c r="M66" s="9" t="str">
        <v>Sudan</v>
      </c>
      <c r="N66" s="9">
        <f>INDEX($B$17:$I$250,MATCH(M66,$A$17:$A$250,0),MATCH($N$16,$B$16:$I$16,0))</f>
        <v>46874204</v>
      </c>
    </row>
    <row r="67" spans="1:14" x14ac:dyDescent="0.25">
      <c r="A67" s="14" t="s">
        <v>631</v>
      </c>
      <c r="B67" s="9">
        <v>65497748</v>
      </c>
      <c r="C67" s="9">
        <v>61704518</v>
      </c>
      <c r="D67" s="9">
        <v>52542823</v>
      </c>
      <c r="E67" s="9">
        <v>45110527</v>
      </c>
      <c r="F67" s="9">
        <v>34463704</v>
      </c>
      <c r="G67" s="9">
        <v>26206012</v>
      </c>
      <c r="H67" s="9">
        <v>19297659</v>
      </c>
      <c r="I67" s="9">
        <v>13618192</v>
      </c>
      <c r="J67" s="9" t="s">
        <v>28</v>
      </c>
      <c r="M67" s="9" t="str">
        <v>Tanzania</v>
      </c>
      <c r="N67" s="9">
        <f>INDEX($B$17:$I$250,MATCH(M67,$A$17:$A$250,0),MATCH($N$16,$B$16:$I$16,0))</f>
        <v>65497748</v>
      </c>
    </row>
    <row r="68" spans="1:14" x14ac:dyDescent="0.25">
      <c r="A68" s="14" t="s">
        <v>640</v>
      </c>
      <c r="B68" s="9">
        <v>8848699</v>
      </c>
      <c r="C68" s="9">
        <v>8442580</v>
      </c>
      <c r="D68" s="9">
        <v>7473229</v>
      </c>
      <c r="E68" s="9">
        <v>6571855</v>
      </c>
      <c r="F68" s="9">
        <v>5008035</v>
      </c>
      <c r="G68" s="9">
        <v>3875947</v>
      </c>
      <c r="H68" s="9">
        <v>2838110</v>
      </c>
      <c r="I68" s="9">
        <v>2197383</v>
      </c>
      <c r="J68" s="9" t="s">
        <v>28</v>
      </c>
      <c r="M68" s="9" t="str">
        <v>Togo</v>
      </c>
      <c r="N68" s="9">
        <f>INDEX($B$17:$I$250,MATCH(M68,$A$17:$A$250,0),MATCH($N$16,$B$16:$I$16,0))</f>
        <v>8848699</v>
      </c>
    </row>
    <row r="69" spans="1:14" x14ac:dyDescent="0.25">
      <c r="A69" s="14" t="s">
        <v>652</v>
      </c>
      <c r="B69" s="9">
        <v>12356117</v>
      </c>
      <c r="C69" s="9">
        <v>12161723</v>
      </c>
      <c r="D69" s="9">
        <v>11557779</v>
      </c>
      <c r="E69" s="9">
        <v>10895063</v>
      </c>
      <c r="F69" s="9">
        <v>9893316</v>
      </c>
      <c r="G69" s="9">
        <v>8440023</v>
      </c>
      <c r="H69" s="9">
        <v>6578156</v>
      </c>
      <c r="I69" s="9">
        <v>5047404</v>
      </c>
      <c r="J69" s="9" t="s">
        <v>28</v>
      </c>
      <c r="M69" s="9" t="str">
        <v>Tunisia</v>
      </c>
      <c r="N69" s="9">
        <f>INDEX($B$17:$I$250,MATCH(M69,$A$17:$A$250,0),MATCH($N$16,$B$16:$I$16,0))</f>
        <v>12356117</v>
      </c>
    </row>
    <row r="70" spans="1:14" x14ac:dyDescent="0.25">
      <c r="A70" s="14" t="s">
        <v>667</v>
      </c>
      <c r="B70" s="9">
        <v>47249585</v>
      </c>
      <c r="C70" s="9">
        <v>44404611</v>
      </c>
      <c r="D70" s="9">
        <v>37477356</v>
      </c>
      <c r="E70" s="9">
        <v>32341728</v>
      </c>
      <c r="F70" s="9">
        <v>24020697</v>
      </c>
      <c r="G70" s="9">
        <v>17586630</v>
      </c>
      <c r="H70" s="9">
        <v>13284026</v>
      </c>
      <c r="I70" s="9">
        <v>10317212</v>
      </c>
      <c r="J70" s="9" t="s">
        <v>28</v>
      </c>
      <c r="M70" s="9" t="str">
        <v>Uganda</v>
      </c>
      <c r="N70" s="9">
        <f>INDEX($B$17:$I$250,MATCH(M70,$A$17:$A$250,0),MATCH($N$16,$B$16:$I$16,0))</f>
        <v>47249585</v>
      </c>
    </row>
    <row r="71" spans="1:14" x14ac:dyDescent="0.25">
      <c r="A71" s="14" t="s">
        <v>705</v>
      </c>
      <c r="B71" s="9">
        <v>575986</v>
      </c>
      <c r="C71" s="9">
        <v>556048</v>
      </c>
      <c r="D71" s="9">
        <v>491824</v>
      </c>
      <c r="E71" s="9">
        <v>413296</v>
      </c>
      <c r="F71" s="9">
        <v>270375</v>
      </c>
      <c r="G71" s="9">
        <v>178529</v>
      </c>
      <c r="H71" s="9">
        <v>116775</v>
      </c>
      <c r="I71" s="9">
        <v>76371</v>
      </c>
      <c r="J71" s="9" t="s">
        <v>28</v>
      </c>
      <c r="M71" s="9" t="str">
        <v>Western Sahara</v>
      </c>
      <c r="N71" s="9">
        <f>INDEX($B$17:$I$250,MATCH(M71,$A$17:$A$250,0),MATCH($N$16,$B$16:$I$16,0))</f>
        <v>575986</v>
      </c>
    </row>
    <row r="72" spans="1:14" x14ac:dyDescent="0.25">
      <c r="A72" s="14" t="s">
        <v>711</v>
      </c>
      <c r="B72" s="9">
        <v>20017675</v>
      </c>
      <c r="C72" s="9">
        <v>18927715</v>
      </c>
      <c r="D72" s="9">
        <v>16248230</v>
      </c>
      <c r="E72" s="9">
        <v>13792086</v>
      </c>
      <c r="F72" s="9">
        <v>9891136</v>
      </c>
      <c r="G72" s="9">
        <v>7686401</v>
      </c>
      <c r="H72" s="9">
        <v>5720438</v>
      </c>
      <c r="I72" s="9">
        <v>4281671</v>
      </c>
      <c r="J72" s="9" t="s">
        <v>28</v>
      </c>
      <c r="M72" s="9" t="str">
        <v>Zambia</v>
      </c>
      <c r="N72" s="9">
        <f>INDEX($B$17:$I$250,MATCH(M72,$A$17:$A$250,0),MATCH($N$16,$B$16:$I$16,0))</f>
        <v>20017675</v>
      </c>
    </row>
    <row r="73" spans="1:14" x14ac:dyDescent="0.25">
      <c r="A73" s="14" t="s">
        <v>714</v>
      </c>
      <c r="B73" s="9">
        <v>16320537</v>
      </c>
      <c r="C73" s="9">
        <v>15669666</v>
      </c>
      <c r="D73" s="9">
        <v>14154937</v>
      </c>
      <c r="E73" s="9">
        <v>12839771</v>
      </c>
      <c r="F73" s="9">
        <v>11834676</v>
      </c>
      <c r="G73" s="9">
        <v>10113893</v>
      </c>
      <c r="H73" s="9">
        <v>7049926</v>
      </c>
      <c r="I73" s="9">
        <v>5202918</v>
      </c>
      <c r="J73" s="9" t="s">
        <v>28</v>
      </c>
      <c r="M73" s="9" t="str">
        <v>Zimbabwe</v>
      </c>
      <c r="N73" s="9">
        <f>INDEX($B$17:$I$250,MATCH(M73,$A$17:$A$250,0),MATCH($N$16,$B$16:$I$16,0))</f>
        <v>16320537</v>
      </c>
    </row>
    <row r="74" spans="1:14" x14ac:dyDescent="0.25">
      <c r="A74" s="14" t="s">
        <v>17</v>
      </c>
      <c r="B74" s="9">
        <v>41128771</v>
      </c>
      <c r="C74" s="9">
        <v>38972230</v>
      </c>
      <c r="D74" s="9">
        <v>33753499</v>
      </c>
      <c r="E74" s="9">
        <v>28189672</v>
      </c>
      <c r="F74" s="9">
        <v>19542982</v>
      </c>
      <c r="G74" s="9">
        <v>10694796</v>
      </c>
      <c r="H74" s="9">
        <v>12486631</v>
      </c>
      <c r="I74" s="9">
        <v>10752971</v>
      </c>
      <c r="J74" s="9" t="s">
        <v>20</v>
      </c>
    </row>
    <row r="75" spans="1:14" x14ac:dyDescent="0.25">
      <c r="A75" s="14" t="s">
        <v>50</v>
      </c>
      <c r="B75" s="9">
        <v>2780469</v>
      </c>
      <c r="C75" s="9">
        <v>2805608</v>
      </c>
      <c r="D75" s="9">
        <v>2878595</v>
      </c>
      <c r="E75" s="9">
        <v>2946293</v>
      </c>
      <c r="F75" s="9">
        <v>3168523</v>
      </c>
      <c r="G75" s="9">
        <v>3556539</v>
      </c>
      <c r="H75" s="9">
        <v>3135123</v>
      </c>
      <c r="I75" s="9">
        <v>2534377</v>
      </c>
      <c r="J75" s="9" t="s">
        <v>20</v>
      </c>
    </row>
    <row r="76" spans="1:14" x14ac:dyDescent="0.25">
      <c r="A76" s="14" t="s">
        <v>62</v>
      </c>
      <c r="B76" s="9">
        <v>10358074</v>
      </c>
      <c r="C76" s="9">
        <v>10284951</v>
      </c>
      <c r="D76" s="9">
        <v>9863480</v>
      </c>
      <c r="E76" s="9">
        <v>9237202</v>
      </c>
      <c r="F76" s="9">
        <v>8190337</v>
      </c>
      <c r="G76" s="9">
        <v>7427836</v>
      </c>
      <c r="H76" s="9">
        <v>6383060</v>
      </c>
      <c r="I76" s="9">
        <v>5425317</v>
      </c>
      <c r="J76" s="9" t="s">
        <v>20</v>
      </c>
    </row>
    <row r="77" spans="1:14" x14ac:dyDescent="0.25">
      <c r="A77" s="14" t="s">
        <v>68</v>
      </c>
      <c r="B77" s="9">
        <v>1472233</v>
      </c>
      <c r="C77" s="9">
        <v>1477469</v>
      </c>
      <c r="D77" s="9">
        <v>1362142</v>
      </c>
      <c r="E77" s="9">
        <v>1213645</v>
      </c>
      <c r="F77" s="9">
        <v>711442</v>
      </c>
      <c r="G77" s="9">
        <v>517418</v>
      </c>
      <c r="H77" s="9">
        <v>362595</v>
      </c>
      <c r="I77" s="9">
        <v>222555</v>
      </c>
      <c r="J77" s="9" t="s">
        <v>20</v>
      </c>
    </row>
    <row r="78" spans="1:14" x14ac:dyDescent="0.25">
      <c r="A78" s="14" t="s">
        <v>71</v>
      </c>
      <c r="B78" s="9">
        <v>171186372</v>
      </c>
      <c r="C78" s="9">
        <v>167420951</v>
      </c>
      <c r="D78" s="9">
        <v>157830000</v>
      </c>
      <c r="E78" s="9">
        <v>148391139</v>
      </c>
      <c r="F78" s="9">
        <v>129193327</v>
      </c>
      <c r="G78" s="9">
        <v>107147651</v>
      </c>
      <c r="H78" s="9">
        <v>83929765</v>
      </c>
      <c r="I78" s="9">
        <v>67541860</v>
      </c>
      <c r="J78" s="9" t="s">
        <v>20</v>
      </c>
    </row>
    <row r="79" spans="1:14" x14ac:dyDescent="0.25">
      <c r="A79" s="14" t="s">
        <v>92</v>
      </c>
      <c r="B79" s="9">
        <v>782455</v>
      </c>
      <c r="C79" s="9">
        <v>772506</v>
      </c>
      <c r="D79" s="9">
        <v>743274</v>
      </c>
      <c r="E79" s="9">
        <v>705516</v>
      </c>
      <c r="F79" s="9">
        <v>587207</v>
      </c>
      <c r="G79" s="9">
        <v>558442</v>
      </c>
      <c r="H79" s="9">
        <v>415257</v>
      </c>
      <c r="I79" s="9">
        <v>298894</v>
      </c>
      <c r="J79" s="9" t="s">
        <v>20</v>
      </c>
    </row>
    <row r="80" spans="1:14" x14ac:dyDescent="0.25">
      <c r="A80" s="14" t="s">
        <v>110</v>
      </c>
      <c r="B80" s="9">
        <v>449002</v>
      </c>
      <c r="C80" s="9">
        <v>441725</v>
      </c>
      <c r="D80" s="9">
        <v>421437</v>
      </c>
      <c r="E80" s="9">
        <v>396053</v>
      </c>
      <c r="F80" s="9">
        <v>333926</v>
      </c>
      <c r="G80" s="9">
        <v>261928</v>
      </c>
      <c r="H80" s="9">
        <v>187921</v>
      </c>
      <c r="I80" s="9">
        <v>133343</v>
      </c>
      <c r="J80" s="9" t="s">
        <v>20</v>
      </c>
    </row>
    <row r="81" spans="1:10" x14ac:dyDescent="0.25">
      <c r="A81" s="14" t="s">
        <v>122</v>
      </c>
      <c r="B81" s="9">
        <v>16767842</v>
      </c>
      <c r="C81" s="9">
        <v>16396860</v>
      </c>
      <c r="D81" s="9">
        <v>15417523</v>
      </c>
      <c r="E81" s="9">
        <v>14363532</v>
      </c>
      <c r="F81" s="9">
        <v>12118841</v>
      </c>
      <c r="G81" s="9">
        <v>8910808</v>
      </c>
      <c r="H81" s="9">
        <v>6198959</v>
      </c>
      <c r="I81" s="9">
        <v>6708525</v>
      </c>
      <c r="J81" s="9" t="s">
        <v>20</v>
      </c>
    </row>
    <row r="82" spans="1:10" x14ac:dyDescent="0.25">
      <c r="A82" s="14" t="s">
        <v>146</v>
      </c>
      <c r="B82" s="9">
        <v>1425887337</v>
      </c>
      <c r="C82" s="9">
        <v>1424929781</v>
      </c>
      <c r="D82" s="9">
        <v>1393715448</v>
      </c>
      <c r="E82" s="9">
        <v>1348191368</v>
      </c>
      <c r="F82" s="9">
        <v>1264099069</v>
      </c>
      <c r="G82" s="9">
        <v>1153704252</v>
      </c>
      <c r="H82" s="9">
        <v>982372466</v>
      </c>
      <c r="I82" s="9">
        <v>822534450</v>
      </c>
      <c r="J82" s="9" t="s">
        <v>20</v>
      </c>
    </row>
    <row r="83" spans="1:10" x14ac:dyDescent="0.25">
      <c r="A83" s="14" t="s">
        <v>241</v>
      </c>
      <c r="B83" s="9">
        <v>3744385</v>
      </c>
      <c r="C83" s="9">
        <v>3765912</v>
      </c>
      <c r="D83" s="9">
        <v>3771132</v>
      </c>
      <c r="E83" s="9">
        <v>3836831</v>
      </c>
      <c r="F83" s="9">
        <v>4265172</v>
      </c>
      <c r="G83" s="9">
        <v>5391636</v>
      </c>
      <c r="H83" s="9">
        <v>5145843</v>
      </c>
      <c r="I83" s="9">
        <v>4800426</v>
      </c>
      <c r="J83" s="9" t="s">
        <v>20</v>
      </c>
    </row>
    <row r="84" spans="1:10" x14ac:dyDescent="0.25">
      <c r="A84" s="14" t="s">
        <v>288</v>
      </c>
      <c r="B84" s="9">
        <v>7488865</v>
      </c>
      <c r="C84" s="9">
        <v>7500958</v>
      </c>
      <c r="D84" s="9">
        <v>7399838</v>
      </c>
      <c r="E84" s="9">
        <v>7132438</v>
      </c>
      <c r="F84" s="9">
        <v>6731195</v>
      </c>
      <c r="G84" s="9">
        <v>5838574</v>
      </c>
      <c r="H84" s="9">
        <v>4978544</v>
      </c>
      <c r="I84" s="9">
        <v>3955072</v>
      </c>
      <c r="J84" s="9" t="s">
        <v>20</v>
      </c>
    </row>
    <row r="85" spans="1:10" x14ac:dyDescent="0.25">
      <c r="A85" s="14" t="s">
        <v>296</v>
      </c>
      <c r="B85" s="9">
        <v>1417173173</v>
      </c>
      <c r="C85" s="9">
        <v>1396387127</v>
      </c>
      <c r="D85" s="9">
        <v>1322866505</v>
      </c>
      <c r="E85" s="9">
        <v>1240613620</v>
      </c>
      <c r="F85" s="9">
        <v>1059633675</v>
      </c>
      <c r="G85" s="9">
        <v>870452165</v>
      </c>
      <c r="H85" s="9">
        <v>696828385</v>
      </c>
      <c r="I85" s="9">
        <v>557501301</v>
      </c>
      <c r="J85" s="9" t="s">
        <v>20</v>
      </c>
    </row>
    <row r="86" spans="1:10" x14ac:dyDescent="0.25">
      <c r="A86" s="14" t="s">
        <v>299</v>
      </c>
      <c r="B86" s="9">
        <v>275501339</v>
      </c>
      <c r="C86" s="9">
        <v>271857970</v>
      </c>
      <c r="D86" s="9">
        <v>259091970</v>
      </c>
      <c r="E86" s="9">
        <v>244016173</v>
      </c>
      <c r="F86" s="9">
        <v>214072421</v>
      </c>
      <c r="G86" s="9">
        <v>182159874</v>
      </c>
      <c r="H86" s="9">
        <v>148177096</v>
      </c>
      <c r="I86" s="9">
        <v>115228394</v>
      </c>
      <c r="J86" s="9" t="s">
        <v>20</v>
      </c>
    </row>
    <row r="87" spans="1:10" x14ac:dyDescent="0.25">
      <c r="A87" s="14" t="s">
        <v>302</v>
      </c>
      <c r="B87" s="9">
        <v>88550570</v>
      </c>
      <c r="C87" s="9">
        <v>87290193</v>
      </c>
      <c r="D87" s="9">
        <v>81790841</v>
      </c>
      <c r="E87" s="9">
        <v>75373855</v>
      </c>
      <c r="F87" s="9">
        <v>65544383</v>
      </c>
      <c r="G87" s="9">
        <v>55793629</v>
      </c>
      <c r="H87" s="9">
        <v>38520664</v>
      </c>
      <c r="I87" s="9">
        <v>28449705</v>
      </c>
      <c r="J87" s="9" t="s">
        <v>20</v>
      </c>
    </row>
    <row r="88" spans="1:10" x14ac:dyDescent="0.25">
      <c r="A88" s="14" t="s">
        <v>305</v>
      </c>
      <c r="B88" s="9">
        <v>44496122</v>
      </c>
      <c r="C88" s="9">
        <v>42556984</v>
      </c>
      <c r="D88" s="9">
        <v>37757813</v>
      </c>
      <c r="E88" s="9">
        <v>31264875</v>
      </c>
      <c r="F88" s="9">
        <v>24628858</v>
      </c>
      <c r="G88" s="9">
        <v>17658381</v>
      </c>
      <c r="H88" s="9">
        <v>13653369</v>
      </c>
      <c r="I88" s="9">
        <v>9811347</v>
      </c>
      <c r="J88" s="9" t="s">
        <v>20</v>
      </c>
    </row>
    <row r="89" spans="1:10" x14ac:dyDescent="0.25">
      <c r="A89" s="14" t="s">
        <v>314</v>
      </c>
      <c r="B89" s="9">
        <v>9038309</v>
      </c>
      <c r="C89" s="9">
        <v>8757489</v>
      </c>
      <c r="D89" s="9">
        <v>8007778</v>
      </c>
      <c r="E89" s="9">
        <v>7328445</v>
      </c>
      <c r="F89" s="9">
        <v>6116958</v>
      </c>
      <c r="G89" s="9">
        <v>4803254</v>
      </c>
      <c r="H89" s="9">
        <v>3744608</v>
      </c>
      <c r="I89" s="9">
        <v>2907307</v>
      </c>
      <c r="J89" s="9" t="s">
        <v>20</v>
      </c>
    </row>
    <row r="90" spans="1:10" x14ac:dyDescent="0.25">
      <c r="A90" s="14" t="s">
        <v>326</v>
      </c>
      <c r="B90" s="9">
        <v>123951692</v>
      </c>
      <c r="C90" s="9">
        <v>125244761</v>
      </c>
      <c r="D90" s="9">
        <v>127250933</v>
      </c>
      <c r="E90" s="9">
        <v>128105431</v>
      </c>
      <c r="F90" s="9">
        <v>126803861</v>
      </c>
      <c r="G90" s="9">
        <v>123686321</v>
      </c>
      <c r="H90" s="9">
        <v>117624196</v>
      </c>
      <c r="I90" s="9">
        <v>105416839</v>
      </c>
      <c r="J90" s="9" t="s">
        <v>20</v>
      </c>
    </row>
    <row r="91" spans="1:10" x14ac:dyDescent="0.25">
      <c r="A91" s="14" t="s">
        <v>332</v>
      </c>
      <c r="B91" s="9">
        <v>11285869</v>
      </c>
      <c r="C91" s="9">
        <v>10928721</v>
      </c>
      <c r="D91" s="9">
        <v>9494246</v>
      </c>
      <c r="E91" s="9">
        <v>6931258</v>
      </c>
      <c r="F91" s="9">
        <v>5056174</v>
      </c>
      <c r="G91" s="9">
        <v>3480587</v>
      </c>
      <c r="H91" s="9">
        <v>2216903</v>
      </c>
      <c r="I91" s="9">
        <v>1557374</v>
      </c>
      <c r="J91" s="9" t="s">
        <v>20</v>
      </c>
    </row>
    <row r="92" spans="1:10" x14ac:dyDescent="0.25">
      <c r="A92" s="14" t="s">
        <v>335</v>
      </c>
      <c r="B92" s="9">
        <v>19397998</v>
      </c>
      <c r="C92" s="9">
        <v>18979243</v>
      </c>
      <c r="D92" s="9">
        <v>17835909</v>
      </c>
      <c r="E92" s="9">
        <v>16627837</v>
      </c>
      <c r="F92" s="9">
        <v>15236253</v>
      </c>
      <c r="G92" s="9">
        <v>16866563</v>
      </c>
      <c r="H92" s="9">
        <v>14172710</v>
      </c>
      <c r="I92" s="9">
        <v>12265305</v>
      </c>
      <c r="J92" s="9" t="s">
        <v>20</v>
      </c>
    </row>
    <row r="93" spans="1:10" x14ac:dyDescent="0.25">
      <c r="A93" s="14" t="s">
        <v>344</v>
      </c>
      <c r="B93" s="9">
        <v>4268873</v>
      </c>
      <c r="C93" s="9">
        <v>4360444</v>
      </c>
      <c r="D93" s="9">
        <v>3908743</v>
      </c>
      <c r="E93" s="9">
        <v>2943356</v>
      </c>
      <c r="F93" s="9">
        <v>1934901</v>
      </c>
      <c r="G93" s="9">
        <v>1674938</v>
      </c>
      <c r="H93" s="9">
        <v>1493870</v>
      </c>
      <c r="I93" s="9">
        <v>802786</v>
      </c>
      <c r="J93" s="9" t="s">
        <v>20</v>
      </c>
    </row>
    <row r="94" spans="1:10" x14ac:dyDescent="0.25">
      <c r="A94" s="14" t="s">
        <v>347</v>
      </c>
      <c r="B94" s="9">
        <v>6630623</v>
      </c>
      <c r="C94" s="9">
        <v>6424874</v>
      </c>
      <c r="D94" s="9">
        <v>5914980</v>
      </c>
      <c r="E94" s="9">
        <v>5483774</v>
      </c>
      <c r="F94" s="9">
        <v>4935182</v>
      </c>
      <c r="G94" s="9">
        <v>4394734</v>
      </c>
      <c r="H94" s="9">
        <v>3691209</v>
      </c>
      <c r="I94" s="9">
        <v>3016384</v>
      </c>
      <c r="J94" s="9" t="s">
        <v>20</v>
      </c>
    </row>
    <row r="95" spans="1:10" x14ac:dyDescent="0.25">
      <c r="A95" s="14" t="s">
        <v>350</v>
      </c>
      <c r="B95" s="9">
        <v>7529475</v>
      </c>
      <c r="C95" s="9">
        <v>7319399</v>
      </c>
      <c r="D95" s="9">
        <v>6787419</v>
      </c>
      <c r="E95" s="9">
        <v>6323418</v>
      </c>
      <c r="F95" s="9">
        <v>5430853</v>
      </c>
      <c r="G95" s="9">
        <v>4314443</v>
      </c>
      <c r="H95" s="9">
        <v>3297519</v>
      </c>
      <c r="I95" s="9">
        <v>2675283</v>
      </c>
      <c r="J95" s="9" t="s">
        <v>20</v>
      </c>
    </row>
    <row r="96" spans="1:10" x14ac:dyDescent="0.25">
      <c r="A96" s="14" t="s">
        <v>356</v>
      </c>
      <c r="B96" s="9">
        <v>5489739</v>
      </c>
      <c r="C96" s="9">
        <v>5662923</v>
      </c>
      <c r="D96" s="9">
        <v>6398940</v>
      </c>
      <c r="E96" s="9">
        <v>4995800</v>
      </c>
      <c r="F96" s="9">
        <v>4320642</v>
      </c>
      <c r="G96" s="9">
        <v>3593700</v>
      </c>
      <c r="H96" s="9">
        <v>2963702</v>
      </c>
      <c r="I96" s="9">
        <v>2381791</v>
      </c>
      <c r="J96" s="9" t="s">
        <v>20</v>
      </c>
    </row>
    <row r="97" spans="1:10" x14ac:dyDescent="0.25">
      <c r="A97" s="14" t="s">
        <v>376</v>
      </c>
      <c r="B97" s="9">
        <v>695168</v>
      </c>
      <c r="C97" s="9">
        <v>676283</v>
      </c>
      <c r="D97" s="9">
        <v>615239</v>
      </c>
      <c r="E97" s="9">
        <v>557297</v>
      </c>
      <c r="F97" s="9">
        <v>431896</v>
      </c>
      <c r="G97" s="9">
        <v>350227</v>
      </c>
      <c r="H97" s="9">
        <v>245332</v>
      </c>
      <c r="I97" s="9">
        <v>247284</v>
      </c>
      <c r="J97" s="9" t="s">
        <v>20</v>
      </c>
    </row>
    <row r="98" spans="1:10" x14ac:dyDescent="0.25">
      <c r="A98" s="14" t="s">
        <v>385</v>
      </c>
      <c r="B98" s="9">
        <v>33938221</v>
      </c>
      <c r="C98" s="9">
        <v>33199993</v>
      </c>
      <c r="D98" s="9">
        <v>31068833</v>
      </c>
      <c r="E98" s="9">
        <v>28717731</v>
      </c>
      <c r="F98" s="9">
        <v>22945150</v>
      </c>
      <c r="G98" s="9">
        <v>17517054</v>
      </c>
      <c r="H98" s="9">
        <v>13215707</v>
      </c>
      <c r="I98" s="9">
        <v>10306508</v>
      </c>
      <c r="J98" s="9" t="s">
        <v>20</v>
      </c>
    </row>
    <row r="99" spans="1:10" x14ac:dyDescent="0.25">
      <c r="A99" s="14" t="s">
        <v>388</v>
      </c>
      <c r="B99" s="9">
        <v>523787</v>
      </c>
      <c r="C99" s="9">
        <v>514438</v>
      </c>
      <c r="D99" s="9">
        <v>435582</v>
      </c>
      <c r="E99" s="9">
        <v>361575</v>
      </c>
      <c r="F99" s="9">
        <v>282507</v>
      </c>
      <c r="G99" s="9">
        <v>224957</v>
      </c>
      <c r="H99" s="9">
        <v>164887</v>
      </c>
      <c r="I99" s="9">
        <v>123243</v>
      </c>
      <c r="J99" s="9" t="s">
        <v>20</v>
      </c>
    </row>
    <row r="100" spans="1:10" x14ac:dyDescent="0.25">
      <c r="A100" s="14" t="s">
        <v>423</v>
      </c>
      <c r="B100" s="9">
        <v>3398366</v>
      </c>
      <c r="C100" s="9">
        <v>3294335</v>
      </c>
      <c r="D100" s="9">
        <v>2964749</v>
      </c>
      <c r="E100" s="9">
        <v>2702520</v>
      </c>
      <c r="F100" s="9">
        <v>2450979</v>
      </c>
      <c r="G100" s="9">
        <v>2161433</v>
      </c>
      <c r="H100" s="9">
        <v>1697780</v>
      </c>
      <c r="I100" s="9">
        <v>1293880</v>
      </c>
      <c r="J100" s="9" t="s">
        <v>20</v>
      </c>
    </row>
    <row r="101" spans="1:10" x14ac:dyDescent="0.25">
      <c r="A101" s="14" t="s">
        <v>438</v>
      </c>
      <c r="B101" s="9">
        <v>54179306</v>
      </c>
      <c r="C101" s="9">
        <v>53423198</v>
      </c>
      <c r="D101" s="9">
        <v>51483949</v>
      </c>
      <c r="E101" s="9">
        <v>49390988</v>
      </c>
      <c r="F101" s="9">
        <v>45538332</v>
      </c>
      <c r="G101" s="9">
        <v>40099553</v>
      </c>
      <c r="H101" s="9">
        <v>33465781</v>
      </c>
      <c r="I101" s="9">
        <v>27284112</v>
      </c>
      <c r="J101" s="9" t="s">
        <v>20</v>
      </c>
    </row>
    <row r="102" spans="1:10" x14ac:dyDescent="0.25">
      <c r="A102" s="14" t="s">
        <v>447</v>
      </c>
      <c r="B102" s="9">
        <v>30547580</v>
      </c>
      <c r="C102" s="9">
        <v>29348627</v>
      </c>
      <c r="D102" s="9">
        <v>27610325</v>
      </c>
      <c r="E102" s="9">
        <v>27161567</v>
      </c>
      <c r="F102" s="9">
        <v>24559500</v>
      </c>
      <c r="G102" s="9">
        <v>19616530</v>
      </c>
      <c r="H102" s="9">
        <v>15600442</v>
      </c>
      <c r="I102" s="9">
        <v>12501285</v>
      </c>
      <c r="J102" s="9" t="s">
        <v>20</v>
      </c>
    </row>
    <row r="103" spans="1:10" x14ac:dyDescent="0.25">
      <c r="A103" s="14" t="s">
        <v>471</v>
      </c>
      <c r="B103" s="9">
        <v>26069416</v>
      </c>
      <c r="C103" s="9">
        <v>25867467</v>
      </c>
      <c r="D103" s="9">
        <v>25258015</v>
      </c>
      <c r="E103" s="9">
        <v>24686435</v>
      </c>
      <c r="F103" s="9">
        <v>23367059</v>
      </c>
      <c r="G103" s="9">
        <v>20799523</v>
      </c>
      <c r="H103" s="9">
        <v>17973650</v>
      </c>
      <c r="I103" s="9">
        <v>14996879</v>
      </c>
      <c r="J103" s="9" t="s">
        <v>20</v>
      </c>
    </row>
    <row r="104" spans="1:10" x14ac:dyDescent="0.25">
      <c r="A104" s="14" t="s">
        <v>483</v>
      </c>
      <c r="B104" s="9">
        <v>4576298</v>
      </c>
      <c r="C104" s="9">
        <v>4543399</v>
      </c>
      <c r="D104" s="9">
        <v>4191776</v>
      </c>
      <c r="E104" s="9">
        <v>2881914</v>
      </c>
      <c r="F104" s="9">
        <v>2344253</v>
      </c>
      <c r="G104" s="9">
        <v>1804524</v>
      </c>
      <c r="H104" s="9">
        <v>1017462</v>
      </c>
      <c r="I104" s="9">
        <v>670693</v>
      </c>
      <c r="J104" s="9" t="s">
        <v>20</v>
      </c>
    </row>
    <row r="105" spans="1:10" x14ac:dyDescent="0.25">
      <c r="A105" s="14" t="s">
        <v>486</v>
      </c>
      <c r="B105" s="9">
        <v>235824862</v>
      </c>
      <c r="C105" s="9">
        <v>227196741</v>
      </c>
      <c r="D105" s="9">
        <v>210969298</v>
      </c>
      <c r="E105" s="9">
        <v>194454498</v>
      </c>
      <c r="F105" s="9">
        <v>154369924</v>
      </c>
      <c r="G105" s="9">
        <v>115414069</v>
      </c>
      <c r="H105" s="9">
        <v>80624057</v>
      </c>
      <c r="I105" s="9">
        <v>59290872</v>
      </c>
      <c r="J105" s="9" t="s">
        <v>20</v>
      </c>
    </row>
    <row r="106" spans="1:10" x14ac:dyDescent="0.25">
      <c r="A106" s="14" t="s">
        <v>492</v>
      </c>
      <c r="B106" s="9">
        <v>5250072</v>
      </c>
      <c r="C106" s="9">
        <v>5019401</v>
      </c>
      <c r="D106" s="9">
        <v>4484614</v>
      </c>
      <c r="E106" s="9">
        <v>3992278</v>
      </c>
      <c r="F106" s="9">
        <v>3139954</v>
      </c>
      <c r="G106" s="9">
        <v>2124609</v>
      </c>
      <c r="H106" s="9">
        <v>1453620</v>
      </c>
      <c r="I106" s="9">
        <v>1118241</v>
      </c>
      <c r="J106" s="9" t="s">
        <v>20</v>
      </c>
    </row>
    <row r="107" spans="1:10" x14ac:dyDescent="0.25">
      <c r="A107" s="14" t="s">
        <v>507</v>
      </c>
      <c r="B107" s="9">
        <v>115559009</v>
      </c>
      <c r="C107" s="9">
        <v>112190977</v>
      </c>
      <c r="D107" s="9">
        <v>103031365</v>
      </c>
      <c r="E107" s="9">
        <v>94636700</v>
      </c>
      <c r="F107" s="9">
        <v>77958223</v>
      </c>
      <c r="G107" s="9">
        <v>61558898</v>
      </c>
      <c r="H107" s="9">
        <v>48419546</v>
      </c>
      <c r="I107" s="9">
        <v>37435586</v>
      </c>
      <c r="J107" s="9" t="s">
        <v>20</v>
      </c>
    </row>
    <row r="108" spans="1:10" x14ac:dyDescent="0.25">
      <c r="A108" s="14" t="s">
        <v>519</v>
      </c>
      <c r="B108" s="9">
        <v>2695122</v>
      </c>
      <c r="C108" s="9">
        <v>2760385</v>
      </c>
      <c r="D108" s="9">
        <v>2414573</v>
      </c>
      <c r="E108" s="9">
        <v>1713504</v>
      </c>
      <c r="F108" s="9">
        <v>645937</v>
      </c>
      <c r="G108" s="9">
        <v>441675</v>
      </c>
      <c r="H108" s="9">
        <v>277450</v>
      </c>
      <c r="I108" s="9">
        <v>118007</v>
      </c>
      <c r="J108" s="9" t="s">
        <v>20</v>
      </c>
    </row>
    <row r="109" spans="1:10" x14ac:dyDescent="0.25">
      <c r="A109" s="14" t="s">
        <v>563</v>
      </c>
      <c r="B109" s="9">
        <v>36408820</v>
      </c>
      <c r="C109" s="9">
        <v>35997107</v>
      </c>
      <c r="D109" s="9">
        <v>32749848</v>
      </c>
      <c r="E109" s="9">
        <v>29411929</v>
      </c>
      <c r="F109" s="9">
        <v>21547390</v>
      </c>
      <c r="G109" s="9">
        <v>16004763</v>
      </c>
      <c r="H109" s="9">
        <v>10171710</v>
      </c>
      <c r="I109" s="9">
        <v>6106191</v>
      </c>
      <c r="J109" s="9" t="s">
        <v>20</v>
      </c>
    </row>
    <row r="110" spans="1:10" x14ac:dyDescent="0.25">
      <c r="A110" s="14" t="s">
        <v>578</v>
      </c>
      <c r="B110" s="9">
        <v>5975689</v>
      </c>
      <c r="C110" s="9">
        <v>5909869</v>
      </c>
      <c r="D110" s="9">
        <v>5650018</v>
      </c>
      <c r="E110" s="9">
        <v>5163590</v>
      </c>
      <c r="F110" s="9">
        <v>4053602</v>
      </c>
      <c r="G110" s="9">
        <v>3022209</v>
      </c>
      <c r="H110" s="9">
        <v>2400729</v>
      </c>
      <c r="I110" s="9">
        <v>2061831</v>
      </c>
      <c r="J110" s="9" t="s">
        <v>20</v>
      </c>
    </row>
    <row r="111" spans="1:10" x14ac:dyDescent="0.25">
      <c r="A111" s="14" t="s">
        <v>598</v>
      </c>
      <c r="B111" s="9">
        <v>51815810</v>
      </c>
      <c r="C111" s="9">
        <v>51844690</v>
      </c>
      <c r="D111" s="9">
        <v>50994401</v>
      </c>
      <c r="E111" s="9">
        <v>48813042</v>
      </c>
      <c r="F111" s="9">
        <v>46788591</v>
      </c>
      <c r="G111" s="9">
        <v>44120039</v>
      </c>
      <c r="H111" s="9">
        <v>38170501</v>
      </c>
      <c r="I111" s="9">
        <v>32601143</v>
      </c>
      <c r="J111" s="9" t="s">
        <v>20</v>
      </c>
    </row>
    <row r="112" spans="1:10" x14ac:dyDescent="0.25">
      <c r="A112" s="14" t="s">
        <v>607</v>
      </c>
      <c r="B112" s="9">
        <v>21832143</v>
      </c>
      <c r="C112" s="9">
        <v>21715079</v>
      </c>
      <c r="D112" s="9">
        <v>21336697</v>
      </c>
      <c r="E112" s="9">
        <v>20668557</v>
      </c>
      <c r="F112" s="9">
        <v>18776371</v>
      </c>
      <c r="G112" s="9">
        <v>17204094</v>
      </c>
      <c r="H112" s="9">
        <v>14943645</v>
      </c>
      <c r="I112" s="9">
        <v>12388769</v>
      </c>
      <c r="J112" s="9" t="s">
        <v>20</v>
      </c>
    </row>
    <row r="113" spans="1:10" x14ac:dyDescent="0.25">
      <c r="A113" s="14" t="s">
        <v>622</v>
      </c>
      <c r="B113" s="9">
        <v>22125249</v>
      </c>
      <c r="C113" s="9">
        <v>20772595</v>
      </c>
      <c r="D113" s="9">
        <v>19205178</v>
      </c>
      <c r="E113" s="9">
        <v>22337563</v>
      </c>
      <c r="F113" s="9">
        <v>16307654</v>
      </c>
      <c r="G113" s="9">
        <v>12408996</v>
      </c>
      <c r="H113" s="9">
        <v>8898954</v>
      </c>
      <c r="I113" s="9">
        <v>6319199</v>
      </c>
      <c r="J113" s="9" t="s">
        <v>20</v>
      </c>
    </row>
    <row r="114" spans="1:10" x14ac:dyDescent="0.25">
      <c r="A114" s="14" t="s">
        <v>625</v>
      </c>
      <c r="B114" s="9">
        <v>23893394</v>
      </c>
      <c r="C114" s="9">
        <v>23821464</v>
      </c>
      <c r="D114" s="9">
        <v>23512136</v>
      </c>
      <c r="E114" s="9">
        <v>23083083</v>
      </c>
      <c r="F114" s="9">
        <v>22194731</v>
      </c>
      <c r="G114" s="9">
        <v>20586174</v>
      </c>
      <c r="H114" s="9">
        <v>18100281</v>
      </c>
      <c r="I114" s="9">
        <v>14957870</v>
      </c>
      <c r="J114" s="9" t="s">
        <v>20</v>
      </c>
    </row>
    <row r="115" spans="1:10" x14ac:dyDescent="0.25">
      <c r="A115" s="14" t="s">
        <v>628</v>
      </c>
      <c r="B115" s="9">
        <v>9952787</v>
      </c>
      <c r="C115" s="9">
        <v>9543207</v>
      </c>
      <c r="D115" s="9">
        <v>8524063</v>
      </c>
      <c r="E115" s="9">
        <v>7621779</v>
      </c>
      <c r="F115" s="9">
        <v>6272998</v>
      </c>
      <c r="G115" s="9">
        <v>5417860</v>
      </c>
      <c r="H115" s="9">
        <v>4045965</v>
      </c>
      <c r="I115" s="9">
        <v>2993019</v>
      </c>
      <c r="J115" s="9" t="s">
        <v>20</v>
      </c>
    </row>
    <row r="116" spans="1:10" x14ac:dyDescent="0.25">
      <c r="A116" s="14" t="s">
        <v>634</v>
      </c>
      <c r="B116" s="9">
        <v>71697030</v>
      </c>
      <c r="C116" s="9">
        <v>71475664</v>
      </c>
      <c r="D116" s="9">
        <v>70294397</v>
      </c>
      <c r="E116" s="9">
        <v>68270489</v>
      </c>
      <c r="F116" s="9">
        <v>63066603</v>
      </c>
      <c r="G116" s="9">
        <v>55228410</v>
      </c>
      <c r="H116" s="9">
        <v>45737753</v>
      </c>
      <c r="I116" s="9">
        <v>35791728</v>
      </c>
      <c r="J116" s="9" t="s">
        <v>20</v>
      </c>
    </row>
    <row r="117" spans="1:10" x14ac:dyDescent="0.25">
      <c r="A117" s="14" t="s">
        <v>637</v>
      </c>
      <c r="B117" s="9">
        <v>1341296</v>
      </c>
      <c r="C117" s="9">
        <v>1299995</v>
      </c>
      <c r="D117" s="9">
        <v>1205813</v>
      </c>
      <c r="E117" s="9">
        <v>1088486</v>
      </c>
      <c r="F117" s="9">
        <v>878360</v>
      </c>
      <c r="G117" s="9">
        <v>758106</v>
      </c>
      <c r="H117" s="9">
        <v>642224</v>
      </c>
      <c r="I117" s="9">
        <v>554021</v>
      </c>
      <c r="J117" s="9" t="s">
        <v>20</v>
      </c>
    </row>
    <row r="118" spans="1:10" x14ac:dyDescent="0.25">
      <c r="A118" s="14" t="s">
        <v>655</v>
      </c>
      <c r="B118" s="9">
        <v>85341241</v>
      </c>
      <c r="C118" s="9">
        <v>84135428</v>
      </c>
      <c r="D118" s="9">
        <v>79646178</v>
      </c>
      <c r="E118" s="9">
        <v>73195345</v>
      </c>
      <c r="F118" s="9">
        <v>64113547</v>
      </c>
      <c r="G118" s="9">
        <v>54324142</v>
      </c>
      <c r="H118" s="9">
        <v>44089069</v>
      </c>
      <c r="I118" s="9">
        <v>35540990</v>
      </c>
      <c r="J118" s="9" t="s">
        <v>20</v>
      </c>
    </row>
    <row r="119" spans="1:10" x14ac:dyDescent="0.25">
      <c r="A119" s="14" t="s">
        <v>658</v>
      </c>
      <c r="B119" s="9">
        <v>6430770</v>
      </c>
      <c r="C119" s="9">
        <v>6250438</v>
      </c>
      <c r="D119" s="9">
        <v>5766431</v>
      </c>
      <c r="E119" s="9">
        <v>5267970</v>
      </c>
      <c r="F119" s="9">
        <v>4569132</v>
      </c>
      <c r="G119" s="9">
        <v>3720278</v>
      </c>
      <c r="H119" s="9">
        <v>2862903</v>
      </c>
      <c r="I119" s="9">
        <v>2201432</v>
      </c>
      <c r="J119" s="9" t="s">
        <v>20</v>
      </c>
    </row>
    <row r="120" spans="1:10" x14ac:dyDescent="0.25">
      <c r="A120" s="14" t="s">
        <v>673</v>
      </c>
      <c r="B120" s="9">
        <v>9441129</v>
      </c>
      <c r="C120" s="9">
        <v>9287289</v>
      </c>
      <c r="D120" s="9">
        <v>8916899</v>
      </c>
      <c r="E120" s="9">
        <v>8481771</v>
      </c>
      <c r="F120" s="9">
        <v>3275333</v>
      </c>
      <c r="G120" s="9">
        <v>1900151</v>
      </c>
      <c r="H120" s="9">
        <v>1014048</v>
      </c>
      <c r="I120" s="9">
        <v>298084</v>
      </c>
      <c r="J120" s="9" t="s">
        <v>20</v>
      </c>
    </row>
    <row r="121" spans="1:10" x14ac:dyDescent="0.25">
      <c r="A121" s="14" t="s">
        <v>688</v>
      </c>
      <c r="B121" s="9">
        <v>34627652</v>
      </c>
      <c r="C121" s="9">
        <v>33526656</v>
      </c>
      <c r="D121" s="9">
        <v>30949417</v>
      </c>
      <c r="E121" s="9">
        <v>28614227</v>
      </c>
      <c r="F121" s="9">
        <v>24925554</v>
      </c>
      <c r="G121" s="9">
        <v>20579100</v>
      </c>
      <c r="H121" s="9">
        <v>15947129</v>
      </c>
      <c r="I121" s="9">
        <v>12011361</v>
      </c>
      <c r="J121" s="9" t="s">
        <v>20</v>
      </c>
    </row>
    <row r="122" spans="1:10" x14ac:dyDescent="0.25">
      <c r="A122" s="14" t="s">
        <v>699</v>
      </c>
      <c r="B122" s="9">
        <v>98186856</v>
      </c>
      <c r="C122" s="9">
        <v>96648685</v>
      </c>
      <c r="D122" s="9">
        <v>92191398</v>
      </c>
      <c r="E122" s="9">
        <v>87411012</v>
      </c>
      <c r="F122" s="9">
        <v>79001142</v>
      </c>
      <c r="G122" s="9">
        <v>66912613</v>
      </c>
      <c r="H122" s="9">
        <v>52968270</v>
      </c>
      <c r="I122" s="9">
        <v>41928849</v>
      </c>
      <c r="J122" s="9" t="s">
        <v>20</v>
      </c>
    </row>
    <row r="123" spans="1:10" x14ac:dyDescent="0.25">
      <c r="A123" s="14" t="s">
        <v>708</v>
      </c>
      <c r="B123" s="9">
        <v>33696614</v>
      </c>
      <c r="C123" s="9">
        <v>32284046</v>
      </c>
      <c r="D123" s="9">
        <v>28516545</v>
      </c>
      <c r="E123" s="9">
        <v>24743946</v>
      </c>
      <c r="F123" s="9">
        <v>18628700</v>
      </c>
      <c r="G123" s="9">
        <v>13375121</v>
      </c>
      <c r="H123" s="9">
        <v>9204938</v>
      </c>
      <c r="I123" s="9">
        <v>6843607</v>
      </c>
      <c r="J123" s="9" t="s">
        <v>20</v>
      </c>
    </row>
    <row r="124" spans="1:10" x14ac:dyDescent="0.25">
      <c r="A124" s="14" t="s">
        <v>21</v>
      </c>
      <c r="B124" s="9">
        <v>2842321</v>
      </c>
      <c r="C124" s="9">
        <v>2866849</v>
      </c>
      <c r="D124" s="9">
        <v>2882481</v>
      </c>
      <c r="E124" s="9">
        <v>2913399</v>
      </c>
      <c r="F124" s="9">
        <v>3182021</v>
      </c>
      <c r="G124" s="9">
        <v>3295066</v>
      </c>
      <c r="H124" s="9">
        <v>2941651</v>
      </c>
      <c r="I124" s="9">
        <v>2324731</v>
      </c>
      <c r="J124" s="9" t="s">
        <v>24</v>
      </c>
    </row>
    <row r="125" spans="1:10" x14ac:dyDescent="0.25">
      <c r="A125" s="14" t="s">
        <v>33</v>
      </c>
      <c r="B125" s="9">
        <v>79824</v>
      </c>
      <c r="C125" s="9">
        <v>77700</v>
      </c>
      <c r="D125" s="9">
        <v>71746</v>
      </c>
      <c r="E125" s="9">
        <v>71519</v>
      </c>
      <c r="F125" s="9">
        <v>66097</v>
      </c>
      <c r="G125" s="9">
        <v>53569</v>
      </c>
      <c r="H125" s="9">
        <v>35611</v>
      </c>
      <c r="I125" s="9">
        <v>19860</v>
      </c>
      <c r="J125" s="9" t="s">
        <v>24</v>
      </c>
    </row>
    <row r="126" spans="1:10" x14ac:dyDescent="0.25">
      <c r="A126" s="14" t="s">
        <v>59</v>
      </c>
      <c r="B126" s="9">
        <v>8939617</v>
      </c>
      <c r="C126" s="9">
        <v>8907777</v>
      </c>
      <c r="D126" s="9">
        <v>8642421</v>
      </c>
      <c r="E126" s="9">
        <v>8362829</v>
      </c>
      <c r="F126" s="9">
        <v>8010428</v>
      </c>
      <c r="G126" s="9">
        <v>7678729</v>
      </c>
      <c r="H126" s="9">
        <v>7547561</v>
      </c>
      <c r="I126" s="9">
        <v>7465301</v>
      </c>
      <c r="J126" s="9" t="s">
        <v>24</v>
      </c>
    </row>
    <row r="127" spans="1:10" x14ac:dyDescent="0.25">
      <c r="A127" s="14" t="s">
        <v>77</v>
      </c>
      <c r="B127" s="9">
        <v>9534954</v>
      </c>
      <c r="C127" s="9">
        <v>9633740</v>
      </c>
      <c r="D127" s="9">
        <v>9700609</v>
      </c>
      <c r="E127" s="9">
        <v>9731427</v>
      </c>
      <c r="F127" s="9">
        <v>10256483</v>
      </c>
      <c r="G127" s="9">
        <v>10428525</v>
      </c>
      <c r="H127" s="9">
        <v>9817257</v>
      </c>
      <c r="I127" s="9">
        <v>9170786</v>
      </c>
      <c r="J127" s="9" t="s">
        <v>24</v>
      </c>
    </row>
    <row r="128" spans="1:10" x14ac:dyDescent="0.25">
      <c r="A128" s="14" t="s">
        <v>80</v>
      </c>
      <c r="B128" s="9">
        <v>11655930</v>
      </c>
      <c r="C128" s="9">
        <v>11561717</v>
      </c>
      <c r="D128" s="9">
        <v>11248303</v>
      </c>
      <c r="E128" s="9">
        <v>10877947</v>
      </c>
      <c r="F128" s="9">
        <v>10264343</v>
      </c>
      <c r="G128" s="9">
        <v>9959560</v>
      </c>
      <c r="H128" s="9">
        <v>9828986</v>
      </c>
      <c r="I128" s="9">
        <v>9629376</v>
      </c>
      <c r="J128" s="9" t="s">
        <v>24</v>
      </c>
    </row>
    <row r="129" spans="1:10" x14ac:dyDescent="0.25">
      <c r="A129" s="14" t="s">
        <v>98</v>
      </c>
      <c r="B129" s="9">
        <v>3233526</v>
      </c>
      <c r="C129" s="9">
        <v>3318407</v>
      </c>
      <c r="D129" s="9">
        <v>3524324</v>
      </c>
      <c r="E129" s="9">
        <v>3811088</v>
      </c>
      <c r="F129" s="9">
        <v>4179350</v>
      </c>
      <c r="G129" s="9">
        <v>4494310</v>
      </c>
      <c r="H129" s="9">
        <v>4199820</v>
      </c>
      <c r="I129" s="9">
        <v>3815561</v>
      </c>
      <c r="J129" s="9" t="s">
        <v>24</v>
      </c>
    </row>
    <row r="130" spans="1:10" x14ac:dyDescent="0.25">
      <c r="A130" s="14" t="s">
        <v>113</v>
      </c>
      <c r="B130" s="9">
        <v>6781953</v>
      </c>
      <c r="C130" s="9">
        <v>6979175</v>
      </c>
      <c r="D130" s="9">
        <v>7309253</v>
      </c>
      <c r="E130" s="9">
        <v>7592273</v>
      </c>
      <c r="F130" s="9">
        <v>8097691</v>
      </c>
      <c r="G130" s="9">
        <v>8767778</v>
      </c>
      <c r="H130" s="9">
        <v>8980606</v>
      </c>
      <c r="I130" s="9">
        <v>8582950</v>
      </c>
      <c r="J130" s="9" t="s">
        <v>24</v>
      </c>
    </row>
    <row r="131" spans="1:10" x14ac:dyDescent="0.25">
      <c r="A131" s="14" t="s">
        <v>161</v>
      </c>
      <c r="B131" s="9">
        <v>4030358</v>
      </c>
      <c r="C131" s="9">
        <v>4096868</v>
      </c>
      <c r="D131" s="9">
        <v>4254815</v>
      </c>
      <c r="E131" s="9">
        <v>4368682</v>
      </c>
      <c r="F131" s="9">
        <v>4548434</v>
      </c>
      <c r="G131" s="9">
        <v>4873707</v>
      </c>
      <c r="H131" s="9">
        <v>4680144</v>
      </c>
      <c r="I131" s="9">
        <v>4492638</v>
      </c>
      <c r="J131" s="9" t="s">
        <v>24</v>
      </c>
    </row>
    <row r="132" spans="1:10" x14ac:dyDescent="0.25">
      <c r="A132" s="14" t="s">
        <v>170</v>
      </c>
      <c r="B132" s="9">
        <v>1251488</v>
      </c>
      <c r="C132" s="9">
        <v>1237537</v>
      </c>
      <c r="D132" s="9">
        <v>1187280</v>
      </c>
      <c r="E132" s="9">
        <v>1129686</v>
      </c>
      <c r="F132" s="9">
        <v>948237</v>
      </c>
      <c r="G132" s="9">
        <v>788500</v>
      </c>
      <c r="H132" s="9">
        <v>679327</v>
      </c>
      <c r="I132" s="9">
        <v>640804</v>
      </c>
      <c r="J132" s="9" t="s">
        <v>24</v>
      </c>
    </row>
    <row r="133" spans="1:10" x14ac:dyDescent="0.25">
      <c r="A133" s="14" t="s">
        <v>173</v>
      </c>
      <c r="B133" s="9">
        <v>10493986</v>
      </c>
      <c r="C133" s="9">
        <v>10530953</v>
      </c>
      <c r="D133" s="9">
        <v>10523798</v>
      </c>
      <c r="E133" s="9">
        <v>10464749</v>
      </c>
      <c r="F133" s="9">
        <v>10234710</v>
      </c>
      <c r="G133" s="9">
        <v>10301192</v>
      </c>
      <c r="H133" s="9">
        <v>10270060</v>
      </c>
      <c r="I133" s="9">
        <v>9795744</v>
      </c>
      <c r="J133" s="9" t="s">
        <v>24</v>
      </c>
    </row>
    <row r="134" spans="1:10" x14ac:dyDescent="0.25">
      <c r="A134" s="14" t="s">
        <v>176</v>
      </c>
      <c r="B134" s="9">
        <v>5882261</v>
      </c>
      <c r="C134" s="9">
        <v>5825641</v>
      </c>
      <c r="D134" s="9">
        <v>5677796</v>
      </c>
      <c r="E134" s="9">
        <v>5550849</v>
      </c>
      <c r="F134" s="9">
        <v>5340655</v>
      </c>
      <c r="G134" s="9">
        <v>5144623</v>
      </c>
      <c r="H134" s="9">
        <v>5125392</v>
      </c>
      <c r="I134" s="9">
        <v>4922963</v>
      </c>
      <c r="J134" s="9" t="s">
        <v>24</v>
      </c>
    </row>
    <row r="135" spans="1:10" x14ac:dyDescent="0.25">
      <c r="A135" s="14" t="s">
        <v>205</v>
      </c>
      <c r="B135" s="9">
        <v>1326062</v>
      </c>
      <c r="C135" s="9">
        <v>1329444</v>
      </c>
      <c r="D135" s="9">
        <v>1314657</v>
      </c>
      <c r="E135" s="9">
        <v>1331535</v>
      </c>
      <c r="F135" s="9">
        <v>1396877</v>
      </c>
      <c r="G135" s="9">
        <v>1570674</v>
      </c>
      <c r="H135" s="9">
        <v>1476983</v>
      </c>
      <c r="I135" s="9">
        <v>1361999</v>
      </c>
      <c r="J135" s="9" t="s">
        <v>24</v>
      </c>
    </row>
    <row r="136" spans="1:10" x14ac:dyDescent="0.25">
      <c r="A136" s="14" t="s">
        <v>217</v>
      </c>
      <c r="B136" s="9">
        <v>53090</v>
      </c>
      <c r="C136" s="9">
        <v>52415</v>
      </c>
      <c r="D136" s="9">
        <v>48816</v>
      </c>
      <c r="E136" s="9">
        <v>48410</v>
      </c>
      <c r="F136" s="9">
        <v>45660</v>
      </c>
      <c r="G136" s="9">
        <v>47479</v>
      </c>
      <c r="H136" s="9">
        <v>43054</v>
      </c>
      <c r="I136" s="9">
        <v>38416</v>
      </c>
      <c r="J136" s="9" t="s">
        <v>24</v>
      </c>
    </row>
    <row r="137" spans="1:10" x14ac:dyDescent="0.25">
      <c r="A137" s="14" t="s">
        <v>223</v>
      </c>
      <c r="B137" s="9">
        <v>5540745</v>
      </c>
      <c r="C137" s="9">
        <v>5529468</v>
      </c>
      <c r="D137" s="9">
        <v>5479461</v>
      </c>
      <c r="E137" s="9">
        <v>5363271</v>
      </c>
      <c r="F137" s="9">
        <v>5176209</v>
      </c>
      <c r="G137" s="9">
        <v>4986545</v>
      </c>
      <c r="H137" s="9">
        <v>4779418</v>
      </c>
      <c r="I137" s="9">
        <v>4606621</v>
      </c>
      <c r="J137" s="9" t="s">
        <v>24</v>
      </c>
    </row>
    <row r="138" spans="1:10" x14ac:dyDescent="0.25">
      <c r="A138" s="14" t="s">
        <v>226</v>
      </c>
      <c r="B138" s="9">
        <v>64626628</v>
      </c>
      <c r="C138" s="9">
        <v>64480053</v>
      </c>
      <c r="D138" s="9">
        <v>63809769</v>
      </c>
      <c r="E138" s="9">
        <v>62444567</v>
      </c>
      <c r="F138" s="9">
        <v>58665453</v>
      </c>
      <c r="G138" s="9">
        <v>56412897</v>
      </c>
      <c r="H138" s="9">
        <v>53713830</v>
      </c>
      <c r="I138" s="9">
        <v>50523586</v>
      </c>
      <c r="J138" s="9" t="s">
        <v>24</v>
      </c>
    </row>
    <row r="139" spans="1:10" x14ac:dyDescent="0.25">
      <c r="A139" s="14" t="s">
        <v>244</v>
      </c>
      <c r="B139" s="9">
        <v>83369843</v>
      </c>
      <c r="C139" s="9">
        <v>83328988</v>
      </c>
      <c r="D139" s="9">
        <v>82073226</v>
      </c>
      <c r="E139" s="9">
        <v>81325090</v>
      </c>
      <c r="F139" s="9">
        <v>81551677</v>
      </c>
      <c r="G139" s="9">
        <v>79370196</v>
      </c>
      <c r="H139" s="9">
        <v>77786703</v>
      </c>
      <c r="I139" s="9">
        <v>78294583</v>
      </c>
      <c r="J139" s="9" t="s">
        <v>24</v>
      </c>
    </row>
    <row r="140" spans="1:10" x14ac:dyDescent="0.25">
      <c r="A140" s="14" t="s">
        <v>250</v>
      </c>
      <c r="B140" s="9">
        <v>32649</v>
      </c>
      <c r="C140" s="9">
        <v>32709</v>
      </c>
      <c r="D140" s="9">
        <v>32520</v>
      </c>
      <c r="E140" s="9">
        <v>31262</v>
      </c>
      <c r="F140" s="9">
        <v>27741</v>
      </c>
      <c r="G140" s="9">
        <v>27317</v>
      </c>
      <c r="H140" s="9">
        <v>28734</v>
      </c>
      <c r="I140" s="9">
        <v>26685</v>
      </c>
      <c r="J140" s="9" t="s">
        <v>24</v>
      </c>
    </row>
    <row r="141" spans="1:10" x14ac:dyDescent="0.25">
      <c r="A141" s="14" t="s">
        <v>252</v>
      </c>
      <c r="B141" s="9">
        <v>10384971</v>
      </c>
      <c r="C141" s="9">
        <v>10512232</v>
      </c>
      <c r="D141" s="9">
        <v>10806641</v>
      </c>
      <c r="E141" s="9">
        <v>11033783</v>
      </c>
      <c r="F141" s="9">
        <v>11038109</v>
      </c>
      <c r="G141" s="9">
        <v>10302255</v>
      </c>
      <c r="H141" s="9">
        <v>9307148</v>
      </c>
      <c r="I141" s="9">
        <v>8544873</v>
      </c>
      <c r="J141" s="9" t="s">
        <v>24</v>
      </c>
    </row>
    <row r="142" spans="1:10" x14ac:dyDescent="0.25">
      <c r="A142" s="14" t="s">
        <v>270</v>
      </c>
      <c r="B142" s="9">
        <v>63301</v>
      </c>
      <c r="C142" s="9">
        <v>62794</v>
      </c>
      <c r="D142" s="9">
        <v>61629</v>
      </c>
      <c r="E142" s="9">
        <v>60782</v>
      </c>
      <c r="F142" s="9">
        <v>59114</v>
      </c>
      <c r="G142" s="9">
        <v>57727</v>
      </c>
      <c r="H142" s="9">
        <v>52860</v>
      </c>
      <c r="I142" s="9">
        <v>52656</v>
      </c>
      <c r="J142" s="9" t="s">
        <v>24</v>
      </c>
    </row>
    <row r="143" spans="1:10" x14ac:dyDescent="0.25">
      <c r="A143" s="14" t="s">
        <v>290</v>
      </c>
      <c r="B143" s="9">
        <v>9967308</v>
      </c>
      <c r="C143" s="9">
        <v>9750573</v>
      </c>
      <c r="D143" s="9">
        <v>9844246</v>
      </c>
      <c r="E143" s="9">
        <v>9986825</v>
      </c>
      <c r="F143" s="9">
        <v>10202055</v>
      </c>
      <c r="G143" s="9">
        <v>10375989</v>
      </c>
      <c r="H143" s="9">
        <v>10698679</v>
      </c>
      <c r="I143" s="9">
        <v>10315366</v>
      </c>
      <c r="J143" s="9" t="s">
        <v>24</v>
      </c>
    </row>
    <row r="144" spans="1:10" x14ac:dyDescent="0.25">
      <c r="A144" s="14" t="s">
        <v>293</v>
      </c>
      <c r="B144" s="9">
        <v>372899</v>
      </c>
      <c r="C144" s="9">
        <v>366669</v>
      </c>
      <c r="D144" s="9">
        <v>331060</v>
      </c>
      <c r="E144" s="9">
        <v>318333</v>
      </c>
      <c r="F144" s="9">
        <v>281462</v>
      </c>
      <c r="G144" s="9">
        <v>255019</v>
      </c>
      <c r="H144" s="9">
        <v>228263</v>
      </c>
      <c r="I144" s="9">
        <v>204468</v>
      </c>
      <c r="J144" s="9" t="s">
        <v>24</v>
      </c>
    </row>
    <row r="145" spans="1:10" x14ac:dyDescent="0.25">
      <c r="A145" s="14" t="s">
        <v>308</v>
      </c>
      <c r="B145" s="9">
        <v>5023109</v>
      </c>
      <c r="C145" s="9">
        <v>4946119</v>
      </c>
      <c r="D145" s="9">
        <v>4665760</v>
      </c>
      <c r="E145" s="9">
        <v>4524585</v>
      </c>
      <c r="F145" s="9">
        <v>3768950</v>
      </c>
      <c r="G145" s="9">
        <v>3485374</v>
      </c>
      <c r="H145" s="9">
        <v>3391387</v>
      </c>
      <c r="I145" s="9">
        <v>2937637</v>
      </c>
      <c r="J145" s="9" t="s">
        <v>24</v>
      </c>
    </row>
    <row r="146" spans="1:10" x14ac:dyDescent="0.25">
      <c r="A146" s="14" t="s">
        <v>311</v>
      </c>
      <c r="B146" s="9">
        <v>84519</v>
      </c>
      <c r="C146" s="9">
        <v>84046</v>
      </c>
      <c r="D146" s="9">
        <v>83593</v>
      </c>
      <c r="E146" s="9">
        <v>83828</v>
      </c>
      <c r="F146" s="9">
        <v>75562</v>
      </c>
      <c r="G146" s="9">
        <v>68865</v>
      </c>
      <c r="H146" s="9">
        <v>64022</v>
      </c>
      <c r="I146" s="9">
        <v>55298</v>
      </c>
      <c r="J146" s="9" t="s">
        <v>24</v>
      </c>
    </row>
    <row r="147" spans="1:10" x14ac:dyDescent="0.25">
      <c r="A147" s="14" t="s">
        <v>317</v>
      </c>
      <c r="B147" s="9">
        <v>59037474</v>
      </c>
      <c r="C147" s="9">
        <v>59500579</v>
      </c>
      <c r="D147" s="9">
        <v>60232906</v>
      </c>
      <c r="E147" s="9">
        <v>59822450</v>
      </c>
      <c r="F147" s="9">
        <v>56966397</v>
      </c>
      <c r="G147" s="9">
        <v>56756561</v>
      </c>
      <c r="H147" s="9">
        <v>56329482</v>
      </c>
      <c r="I147" s="9">
        <v>53324036</v>
      </c>
      <c r="J147" s="9" t="s">
        <v>24</v>
      </c>
    </row>
    <row r="148" spans="1:10" x14ac:dyDescent="0.25">
      <c r="A148" s="14" t="s">
        <v>329</v>
      </c>
      <c r="B148" s="9">
        <v>110778</v>
      </c>
      <c r="C148" s="9">
        <v>108319</v>
      </c>
      <c r="D148" s="9">
        <v>100561</v>
      </c>
      <c r="E148" s="9">
        <v>96151</v>
      </c>
      <c r="F148" s="9">
        <v>86192</v>
      </c>
      <c r="G148" s="9">
        <v>82874</v>
      </c>
      <c r="H148" s="9">
        <v>75124</v>
      </c>
      <c r="I148" s="9">
        <v>68347</v>
      </c>
      <c r="J148" s="9" t="s">
        <v>24</v>
      </c>
    </row>
    <row r="149" spans="1:10" x14ac:dyDescent="0.25">
      <c r="A149" s="14" t="s">
        <v>353</v>
      </c>
      <c r="B149" s="9">
        <v>1850651</v>
      </c>
      <c r="C149" s="9">
        <v>1897052</v>
      </c>
      <c r="D149" s="9">
        <v>1991955</v>
      </c>
      <c r="E149" s="9">
        <v>2101530</v>
      </c>
      <c r="F149" s="9">
        <v>2392530</v>
      </c>
      <c r="G149" s="9">
        <v>2689391</v>
      </c>
      <c r="H149" s="9">
        <v>2572037</v>
      </c>
      <c r="I149" s="9">
        <v>2397414</v>
      </c>
      <c r="J149" s="9" t="s">
        <v>24</v>
      </c>
    </row>
    <row r="150" spans="1:10" x14ac:dyDescent="0.25">
      <c r="A150" s="14" t="s">
        <v>368</v>
      </c>
      <c r="B150" s="9">
        <v>39327</v>
      </c>
      <c r="C150" s="9">
        <v>38756</v>
      </c>
      <c r="D150" s="9">
        <v>37355</v>
      </c>
      <c r="E150" s="9">
        <v>35926</v>
      </c>
      <c r="F150" s="9">
        <v>33026</v>
      </c>
      <c r="G150" s="9">
        <v>28765</v>
      </c>
      <c r="H150" s="9">
        <v>25003</v>
      </c>
      <c r="I150" s="9">
        <v>21089</v>
      </c>
      <c r="J150" s="9" t="s">
        <v>24</v>
      </c>
    </row>
    <row r="151" spans="1:10" x14ac:dyDescent="0.25">
      <c r="A151" s="14" t="s">
        <v>371</v>
      </c>
      <c r="B151" s="9">
        <v>2750055</v>
      </c>
      <c r="C151" s="9">
        <v>2820267</v>
      </c>
      <c r="D151" s="9">
        <v>2963765</v>
      </c>
      <c r="E151" s="9">
        <v>3139019</v>
      </c>
      <c r="F151" s="9">
        <v>3599637</v>
      </c>
      <c r="G151" s="9">
        <v>3785847</v>
      </c>
      <c r="H151" s="9">
        <v>3521206</v>
      </c>
      <c r="I151" s="9">
        <v>3210147</v>
      </c>
      <c r="J151" s="9" t="s">
        <v>24</v>
      </c>
    </row>
    <row r="152" spans="1:10" x14ac:dyDescent="0.25">
      <c r="A152" s="14" t="s">
        <v>374</v>
      </c>
      <c r="B152" s="9">
        <v>647599</v>
      </c>
      <c r="C152" s="9">
        <v>630399</v>
      </c>
      <c r="D152" s="9">
        <v>569408</v>
      </c>
      <c r="E152" s="9">
        <v>507070</v>
      </c>
      <c r="F152" s="9">
        <v>435628</v>
      </c>
      <c r="G152" s="9">
        <v>381267</v>
      </c>
      <c r="H152" s="9">
        <v>363741</v>
      </c>
      <c r="I152" s="9">
        <v>339342</v>
      </c>
      <c r="J152" s="9" t="s">
        <v>24</v>
      </c>
    </row>
    <row r="153" spans="1:10" x14ac:dyDescent="0.25">
      <c r="A153" s="14" t="s">
        <v>394</v>
      </c>
      <c r="B153" s="9">
        <v>533286</v>
      </c>
      <c r="C153" s="9">
        <v>515357</v>
      </c>
      <c r="D153" s="9">
        <v>456579</v>
      </c>
      <c r="E153" s="9">
        <v>418755</v>
      </c>
      <c r="F153" s="9">
        <v>399212</v>
      </c>
      <c r="G153" s="9">
        <v>365392</v>
      </c>
      <c r="H153" s="9">
        <v>333587</v>
      </c>
      <c r="I153" s="9">
        <v>315414</v>
      </c>
      <c r="J153" s="9" t="s">
        <v>24</v>
      </c>
    </row>
    <row r="154" spans="1:10" x14ac:dyDescent="0.25">
      <c r="A154" s="14" t="s">
        <v>418</v>
      </c>
      <c r="B154" s="9">
        <v>3272996</v>
      </c>
      <c r="C154" s="9">
        <v>3084847</v>
      </c>
      <c r="D154" s="9">
        <v>3277388</v>
      </c>
      <c r="E154" s="9">
        <v>3678186</v>
      </c>
      <c r="F154" s="9">
        <v>4251573</v>
      </c>
      <c r="G154" s="9">
        <v>4480199</v>
      </c>
      <c r="H154" s="9">
        <v>4103240</v>
      </c>
      <c r="I154" s="9">
        <v>3711140</v>
      </c>
      <c r="J154" s="9" t="s">
        <v>24</v>
      </c>
    </row>
    <row r="155" spans="1:10" x14ac:dyDescent="0.25">
      <c r="A155" s="14" t="s">
        <v>421</v>
      </c>
      <c r="B155" s="9">
        <v>36469</v>
      </c>
      <c r="C155" s="9">
        <v>36922</v>
      </c>
      <c r="D155" s="9">
        <v>36760</v>
      </c>
      <c r="E155" s="9">
        <v>33178</v>
      </c>
      <c r="F155" s="9">
        <v>32465</v>
      </c>
      <c r="G155" s="9">
        <v>30329</v>
      </c>
      <c r="H155" s="9">
        <v>27076</v>
      </c>
      <c r="I155" s="9">
        <v>24270</v>
      </c>
      <c r="J155" s="9" t="s">
        <v>24</v>
      </c>
    </row>
    <row r="156" spans="1:10" x14ac:dyDescent="0.25">
      <c r="A156" s="14" t="s">
        <v>426</v>
      </c>
      <c r="B156" s="9">
        <v>627082</v>
      </c>
      <c r="C156" s="9">
        <v>629048</v>
      </c>
      <c r="D156" s="9">
        <v>633966</v>
      </c>
      <c r="E156" s="9">
        <v>631044</v>
      </c>
      <c r="F156" s="9">
        <v>633324</v>
      </c>
      <c r="G156" s="9">
        <v>621442</v>
      </c>
      <c r="H156" s="9">
        <v>589324</v>
      </c>
      <c r="I156" s="9">
        <v>530268</v>
      </c>
      <c r="J156" s="9" t="s">
        <v>24</v>
      </c>
    </row>
    <row r="157" spans="1:10" x14ac:dyDescent="0.25">
      <c r="A157" s="14" t="s">
        <v>450</v>
      </c>
      <c r="B157" s="9">
        <v>17564014</v>
      </c>
      <c r="C157" s="9">
        <v>17434557</v>
      </c>
      <c r="D157" s="9">
        <v>17041107</v>
      </c>
      <c r="E157" s="9">
        <v>16617116</v>
      </c>
      <c r="F157" s="9">
        <v>15899135</v>
      </c>
      <c r="G157" s="9">
        <v>14944548</v>
      </c>
      <c r="H157" s="9">
        <v>14130387</v>
      </c>
      <c r="I157" s="9">
        <v>13037686</v>
      </c>
      <c r="J157" s="9" t="s">
        <v>24</v>
      </c>
    </row>
    <row r="158" spans="1:10" x14ac:dyDescent="0.25">
      <c r="A158" s="14" t="s">
        <v>474</v>
      </c>
      <c r="B158" s="9">
        <v>2093599</v>
      </c>
      <c r="C158" s="9">
        <v>2111072</v>
      </c>
      <c r="D158" s="9">
        <v>2107962</v>
      </c>
      <c r="E158" s="9">
        <v>2093828</v>
      </c>
      <c r="F158" s="9">
        <v>2037936</v>
      </c>
      <c r="G158" s="9">
        <v>2044174</v>
      </c>
      <c r="H158" s="9">
        <v>1907023</v>
      </c>
      <c r="I158" s="9">
        <v>1656783</v>
      </c>
      <c r="J158" s="9" t="s">
        <v>24</v>
      </c>
    </row>
    <row r="159" spans="1:10" x14ac:dyDescent="0.25">
      <c r="A159" s="14" t="s">
        <v>480</v>
      </c>
      <c r="B159" s="9">
        <v>5434319</v>
      </c>
      <c r="C159" s="9">
        <v>5379839</v>
      </c>
      <c r="D159" s="9">
        <v>5190356</v>
      </c>
      <c r="E159" s="9">
        <v>4889741</v>
      </c>
      <c r="F159" s="9">
        <v>4491202</v>
      </c>
      <c r="G159" s="9">
        <v>4241636</v>
      </c>
      <c r="H159" s="9">
        <v>4085776</v>
      </c>
      <c r="I159" s="9">
        <v>3875546</v>
      </c>
      <c r="J159" s="9" t="s">
        <v>24</v>
      </c>
    </row>
    <row r="160" spans="1:10" x14ac:dyDescent="0.25">
      <c r="A160" s="14" t="s">
        <v>510</v>
      </c>
      <c r="B160" s="9">
        <v>39857145</v>
      </c>
      <c r="C160" s="9">
        <v>38428366</v>
      </c>
      <c r="D160" s="9">
        <v>38553146</v>
      </c>
      <c r="E160" s="9">
        <v>38597353</v>
      </c>
      <c r="F160" s="9">
        <v>38504431</v>
      </c>
      <c r="G160" s="9">
        <v>38064255</v>
      </c>
      <c r="H160" s="9">
        <v>35521429</v>
      </c>
      <c r="I160" s="9">
        <v>32482943</v>
      </c>
      <c r="J160" s="9" t="s">
        <v>24</v>
      </c>
    </row>
    <row r="161" spans="1:10" x14ac:dyDescent="0.25">
      <c r="A161" s="14" t="s">
        <v>513</v>
      </c>
      <c r="B161" s="9">
        <v>10270865</v>
      </c>
      <c r="C161" s="9">
        <v>10298192</v>
      </c>
      <c r="D161" s="9">
        <v>10365435</v>
      </c>
      <c r="E161" s="9">
        <v>10588401</v>
      </c>
      <c r="F161" s="9">
        <v>10300626</v>
      </c>
      <c r="G161" s="9">
        <v>10007346</v>
      </c>
      <c r="H161" s="9">
        <v>9785252</v>
      </c>
      <c r="I161" s="9">
        <v>8683631</v>
      </c>
      <c r="J161" s="9" t="s">
        <v>24</v>
      </c>
    </row>
    <row r="162" spans="1:10" x14ac:dyDescent="0.25">
      <c r="A162" s="14" t="s">
        <v>528</v>
      </c>
      <c r="B162" s="9">
        <v>19659267</v>
      </c>
      <c r="C162" s="9">
        <v>19442038</v>
      </c>
      <c r="D162" s="9">
        <v>19906079</v>
      </c>
      <c r="E162" s="9">
        <v>20335211</v>
      </c>
      <c r="F162" s="9">
        <v>21919876</v>
      </c>
      <c r="G162" s="9">
        <v>22836234</v>
      </c>
      <c r="H162" s="9">
        <v>22125224</v>
      </c>
      <c r="I162" s="9">
        <v>19922618</v>
      </c>
      <c r="J162" s="9" t="s">
        <v>24</v>
      </c>
    </row>
    <row r="163" spans="1:10" x14ac:dyDescent="0.25">
      <c r="A163" s="14" t="s">
        <v>531</v>
      </c>
      <c r="B163" s="9">
        <v>144713314</v>
      </c>
      <c r="C163" s="9">
        <v>145617329</v>
      </c>
      <c r="D163" s="9">
        <v>144668389</v>
      </c>
      <c r="E163" s="9">
        <v>143242599</v>
      </c>
      <c r="F163" s="9">
        <v>146844839</v>
      </c>
      <c r="G163" s="9">
        <v>148005704</v>
      </c>
      <c r="H163" s="9">
        <v>138257420</v>
      </c>
      <c r="I163" s="9">
        <v>130093010</v>
      </c>
      <c r="J163" s="9" t="s">
        <v>24</v>
      </c>
    </row>
    <row r="164" spans="1:10" x14ac:dyDescent="0.25">
      <c r="A164" s="14" t="s">
        <v>558</v>
      </c>
      <c r="B164" s="9">
        <v>33660</v>
      </c>
      <c r="C164" s="9">
        <v>34007</v>
      </c>
      <c r="D164" s="9">
        <v>33570</v>
      </c>
      <c r="E164" s="9">
        <v>31608</v>
      </c>
      <c r="F164" s="9">
        <v>26823</v>
      </c>
      <c r="G164" s="9">
        <v>23132</v>
      </c>
      <c r="H164" s="9">
        <v>21346</v>
      </c>
      <c r="I164" s="9">
        <v>18169</v>
      </c>
      <c r="J164" s="9" t="s">
        <v>24</v>
      </c>
    </row>
    <row r="165" spans="1:10" x14ac:dyDescent="0.25">
      <c r="A165" s="14" t="s">
        <v>569</v>
      </c>
      <c r="B165" s="9">
        <v>7221365</v>
      </c>
      <c r="C165" s="9">
        <v>7358005</v>
      </c>
      <c r="D165" s="9">
        <v>7519496</v>
      </c>
      <c r="E165" s="9">
        <v>7653748</v>
      </c>
      <c r="F165" s="9">
        <v>7935022</v>
      </c>
      <c r="G165" s="9">
        <v>7987529</v>
      </c>
      <c r="H165" s="9">
        <v>7777010</v>
      </c>
      <c r="I165" s="9">
        <v>7193533</v>
      </c>
      <c r="J165" s="9" t="s">
        <v>24</v>
      </c>
    </row>
    <row r="166" spans="1:10" x14ac:dyDescent="0.25">
      <c r="A166" s="14" t="s">
        <v>583</v>
      </c>
      <c r="B166" s="9">
        <v>5643453</v>
      </c>
      <c r="C166" s="9">
        <v>5456681</v>
      </c>
      <c r="D166" s="9">
        <v>5424444</v>
      </c>
      <c r="E166" s="9">
        <v>5396424</v>
      </c>
      <c r="F166" s="9">
        <v>5376690</v>
      </c>
      <c r="G166" s="9">
        <v>5261305</v>
      </c>
      <c r="H166" s="9">
        <v>4973883</v>
      </c>
      <c r="I166" s="9">
        <v>4522867</v>
      </c>
      <c r="J166" s="9" t="s">
        <v>24</v>
      </c>
    </row>
    <row r="167" spans="1:10" x14ac:dyDescent="0.25">
      <c r="A167" s="14" t="s">
        <v>586</v>
      </c>
      <c r="B167" s="9">
        <v>2119844</v>
      </c>
      <c r="C167" s="9">
        <v>2117641</v>
      </c>
      <c r="D167" s="9">
        <v>2080862</v>
      </c>
      <c r="E167" s="9">
        <v>2057286</v>
      </c>
      <c r="F167" s="9">
        <v>1984339</v>
      </c>
      <c r="G167" s="9">
        <v>1986024</v>
      </c>
      <c r="H167" s="9">
        <v>1901570</v>
      </c>
      <c r="I167" s="9">
        <v>1741286</v>
      </c>
      <c r="J167" s="9" t="s">
        <v>24</v>
      </c>
    </row>
    <row r="168" spans="1:10" x14ac:dyDescent="0.25">
      <c r="A168" s="14" t="s">
        <v>604</v>
      </c>
      <c r="B168" s="9">
        <v>47558630</v>
      </c>
      <c r="C168" s="9">
        <v>47363807</v>
      </c>
      <c r="D168" s="9">
        <v>46431342</v>
      </c>
      <c r="E168" s="9">
        <v>46572772</v>
      </c>
      <c r="F168" s="9">
        <v>40741651</v>
      </c>
      <c r="G168" s="9">
        <v>38889889</v>
      </c>
      <c r="H168" s="9">
        <v>37491666</v>
      </c>
      <c r="I168" s="9">
        <v>33792617</v>
      </c>
      <c r="J168" s="9" t="s">
        <v>24</v>
      </c>
    </row>
    <row r="169" spans="1:10" x14ac:dyDescent="0.25">
      <c r="A169" s="14" t="s">
        <v>616</v>
      </c>
      <c r="B169" s="9">
        <v>10549347</v>
      </c>
      <c r="C169" s="9">
        <v>10368969</v>
      </c>
      <c r="D169" s="9">
        <v>9849349</v>
      </c>
      <c r="E169" s="9">
        <v>9381729</v>
      </c>
      <c r="F169" s="9">
        <v>8871043</v>
      </c>
      <c r="G169" s="9">
        <v>8548406</v>
      </c>
      <c r="H169" s="9">
        <v>8311763</v>
      </c>
      <c r="I169" s="9">
        <v>8027702</v>
      </c>
      <c r="J169" s="9" t="s">
        <v>24</v>
      </c>
    </row>
    <row r="170" spans="1:10" x14ac:dyDescent="0.25">
      <c r="A170" s="14" t="s">
        <v>619</v>
      </c>
      <c r="B170" s="9">
        <v>8740472</v>
      </c>
      <c r="C170" s="9">
        <v>8638613</v>
      </c>
      <c r="D170" s="9">
        <v>8281732</v>
      </c>
      <c r="E170" s="9">
        <v>7822435</v>
      </c>
      <c r="F170" s="9">
        <v>7182059</v>
      </c>
      <c r="G170" s="9">
        <v>6711693</v>
      </c>
      <c r="H170" s="9">
        <v>6319113</v>
      </c>
      <c r="I170" s="9">
        <v>6181227</v>
      </c>
      <c r="J170" s="9" t="s">
        <v>24</v>
      </c>
    </row>
    <row r="171" spans="1:10" x14ac:dyDescent="0.25">
      <c r="A171" s="14" t="s">
        <v>670</v>
      </c>
      <c r="B171" s="9">
        <v>39701739</v>
      </c>
      <c r="C171" s="9">
        <v>43909666</v>
      </c>
      <c r="D171" s="9">
        <v>44982564</v>
      </c>
      <c r="E171" s="9">
        <v>45683020</v>
      </c>
      <c r="F171" s="9">
        <v>48879755</v>
      </c>
      <c r="G171" s="9">
        <v>51589817</v>
      </c>
      <c r="H171" s="9">
        <v>49973920</v>
      </c>
      <c r="I171" s="9">
        <v>47279086</v>
      </c>
      <c r="J171" s="9" t="s">
        <v>24</v>
      </c>
    </row>
    <row r="172" spans="1:10" x14ac:dyDescent="0.25">
      <c r="A172" s="14" t="s">
        <v>676</v>
      </c>
      <c r="B172" s="9">
        <v>67508936</v>
      </c>
      <c r="C172" s="9">
        <v>67059474</v>
      </c>
      <c r="D172" s="9">
        <v>65224364</v>
      </c>
      <c r="E172" s="9">
        <v>62760039</v>
      </c>
      <c r="F172" s="9">
        <v>58850043</v>
      </c>
      <c r="G172" s="9">
        <v>57210442</v>
      </c>
      <c r="H172" s="9">
        <v>56326328</v>
      </c>
      <c r="I172" s="9">
        <v>55650166</v>
      </c>
      <c r="J172" s="9" t="s">
        <v>24</v>
      </c>
    </row>
    <row r="173" spans="1:10" x14ac:dyDescent="0.25">
      <c r="A173" s="14" t="s">
        <v>694</v>
      </c>
      <c r="B173" s="9">
        <v>510</v>
      </c>
      <c r="C173" s="9">
        <v>520</v>
      </c>
      <c r="D173" s="9">
        <v>564</v>
      </c>
      <c r="E173" s="9">
        <v>596</v>
      </c>
      <c r="F173" s="9">
        <v>651</v>
      </c>
      <c r="G173" s="9">
        <v>700</v>
      </c>
      <c r="H173" s="9">
        <v>733</v>
      </c>
      <c r="I173" s="9">
        <v>752</v>
      </c>
      <c r="J173" s="9" t="s">
        <v>24</v>
      </c>
    </row>
    <row r="174" spans="1:10" x14ac:dyDescent="0.25">
      <c r="A174" s="14" t="s">
        <v>39</v>
      </c>
      <c r="B174" s="9">
        <v>15857</v>
      </c>
      <c r="C174" s="9">
        <v>15585</v>
      </c>
      <c r="D174" s="9">
        <v>14525</v>
      </c>
      <c r="E174" s="9">
        <v>13172</v>
      </c>
      <c r="F174" s="9">
        <v>11047</v>
      </c>
      <c r="G174" s="9">
        <v>8316</v>
      </c>
      <c r="H174" s="9">
        <v>6560</v>
      </c>
      <c r="I174" s="9">
        <v>6283</v>
      </c>
      <c r="J174" s="9" t="s">
        <v>42</v>
      </c>
    </row>
    <row r="175" spans="1:10" x14ac:dyDescent="0.25">
      <c r="A175" s="14" t="s">
        <v>43</v>
      </c>
      <c r="B175" s="9">
        <v>93763</v>
      </c>
      <c r="C175" s="9">
        <v>92664</v>
      </c>
      <c r="D175" s="9">
        <v>89941</v>
      </c>
      <c r="E175" s="9">
        <v>85695</v>
      </c>
      <c r="F175" s="9">
        <v>75055</v>
      </c>
      <c r="G175" s="9">
        <v>63328</v>
      </c>
      <c r="H175" s="9">
        <v>64888</v>
      </c>
      <c r="I175" s="9">
        <v>64516</v>
      </c>
      <c r="J175" s="9" t="s">
        <v>42</v>
      </c>
    </row>
    <row r="176" spans="1:10" x14ac:dyDescent="0.25">
      <c r="A176" s="14" t="s">
        <v>53</v>
      </c>
      <c r="B176" s="9">
        <v>106445</v>
      </c>
      <c r="C176" s="9">
        <v>106585</v>
      </c>
      <c r="D176" s="9">
        <v>104257</v>
      </c>
      <c r="E176" s="9">
        <v>100341</v>
      </c>
      <c r="F176" s="9">
        <v>89101</v>
      </c>
      <c r="G176" s="9">
        <v>65712</v>
      </c>
      <c r="H176" s="9">
        <v>62267</v>
      </c>
      <c r="I176" s="9">
        <v>59106</v>
      </c>
      <c r="J176" s="9" t="s">
        <v>42</v>
      </c>
    </row>
    <row r="177" spans="1:10" x14ac:dyDescent="0.25">
      <c r="A177" s="14" t="s">
        <v>65</v>
      </c>
      <c r="B177" s="9">
        <v>409984</v>
      </c>
      <c r="C177" s="9">
        <v>406471</v>
      </c>
      <c r="D177" s="9">
        <v>392697</v>
      </c>
      <c r="E177" s="9">
        <v>373272</v>
      </c>
      <c r="F177" s="9">
        <v>325014</v>
      </c>
      <c r="G177" s="9">
        <v>270679</v>
      </c>
      <c r="H177" s="9">
        <v>223752</v>
      </c>
      <c r="I177" s="9">
        <v>179129</v>
      </c>
      <c r="J177" s="9" t="s">
        <v>42</v>
      </c>
    </row>
    <row r="178" spans="1:10" x14ac:dyDescent="0.25">
      <c r="A178" s="14" t="s">
        <v>74</v>
      </c>
      <c r="B178" s="9">
        <v>281635</v>
      </c>
      <c r="C178" s="9">
        <v>280693</v>
      </c>
      <c r="D178" s="9">
        <v>278083</v>
      </c>
      <c r="E178" s="9">
        <v>274711</v>
      </c>
      <c r="F178" s="9">
        <v>264657</v>
      </c>
      <c r="G178" s="9">
        <v>258868</v>
      </c>
      <c r="H178" s="9">
        <v>253575</v>
      </c>
      <c r="I178" s="9">
        <v>241397</v>
      </c>
      <c r="J178" s="9" t="s">
        <v>42</v>
      </c>
    </row>
    <row r="179" spans="1:10" x14ac:dyDescent="0.25">
      <c r="A179" s="14" t="s">
        <v>83</v>
      </c>
      <c r="B179" s="9">
        <v>405272</v>
      </c>
      <c r="C179" s="9">
        <v>394921</v>
      </c>
      <c r="D179" s="9">
        <v>359871</v>
      </c>
      <c r="E179" s="9">
        <v>322106</v>
      </c>
      <c r="F179" s="9">
        <v>240406</v>
      </c>
      <c r="G179" s="9">
        <v>182589</v>
      </c>
      <c r="H179" s="9">
        <v>145133</v>
      </c>
      <c r="I179" s="9">
        <v>120905</v>
      </c>
      <c r="J179" s="9" t="s">
        <v>42</v>
      </c>
    </row>
    <row r="180" spans="1:10" x14ac:dyDescent="0.25">
      <c r="A180" s="14" t="s">
        <v>89</v>
      </c>
      <c r="B180" s="9">
        <v>64184</v>
      </c>
      <c r="C180" s="9">
        <v>64031</v>
      </c>
      <c r="D180" s="9">
        <v>63144</v>
      </c>
      <c r="E180" s="9">
        <v>63447</v>
      </c>
      <c r="F180" s="9">
        <v>61371</v>
      </c>
      <c r="G180" s="9">
        <v>57470</v>
      </c>
      <c r="H180" s="9">
        <v>53565</v>
      </c>
      <c r="I180" s="9">
        <v>52019</v>
      </c>
      <c r="J180" s="9" t="s">
        <v>42</v>
      </c>
    </row>
    <row r="181" spans="1:10" x14ac:dyDescent="0.25">
      <c r="A181" s="14" t="s">
        <v>107</v>
      </c>
      <c r="B181" s="9">
        <v>31305</v>
      </c>
      <c r="C181" s="9">
        <v>30910</v>
      </c>
      <c r="D181" s="9">
        <v>29366</v>
      </c>
      <c r="E181" s="9">
        <v>27556</v>
      </c>
      <c r="F181" s="9">
        <v>20104</v>
      </c>
      <c r="G181" s="9">
        <v>15617</v>
      </c>
      <c r="H181" s="9">
        <v>11109</v>
      </c>
      <c r="I181" s="9">
        <v>9581</v>
      </c>
      <c r="J181" s="9" t="s">
        <v>42</v>
      </c>
    </row>
    <row r="182" spans="1:10" x14ac:dyDescent="0.25">
      <c r="A182" s="14" t="s">
        <v>128</v>
      </c>
      <c r="B182" s="9">
        <v>38454327</v>
      </c>
      <c r="C182" s="9">
        <v>37888705</v>
      </c>
      <c r="D182" s="9">
        <v>35732126</v>
      </c>
      <c r="E182" s="9">
        <v>33963412</v>
      </c>
      <c r="F182" s="9">
        <v>30683313</v>
      </c>
      <c r="G182" s="9">
        <v>27657204</v>
      </c>
      <c r="H182" s="9">
        <v>24511510</v>
      </c>
      <c r="I182" s="9">
        <v>21434577</v>
      </c>
      <c r="J182" s="9" t="s">
        <v>42</v>
      </c>
    </row>
    <row r="183" spans="1:10" x14ac:dyDescent="0.25">
      <c r="A183" s="14" t="s">
        <v>134</v>
      </c>
      <c r="B183" s="9">
        <v>68706</v>
      </c>
      <c r="C183" s="9">
        <v>67311</v>
      </c>
      <c r="D183" s="9">
        <v>60911</v>
      </c>
      <c r="E183" s="9">
        <v>54074</v>
      </c>
      <c r="F183" s="9">
        <v>39658</v>
      </c>
      <c r="G183" s="9">
        <v>26027</v>
      </c>
      <c r="H183" s="9">
        <v>17100</v>
      </c>
      <c r="I183" s="9">
        <v>10533</v>
      </c>
      <c r="J183" s="9" t="s">
        <v>42</v>
      </c>
    </row>
    <row r="184" spans="1:10" x14ac:dyDescent="0.25">
      <c r="A184" s="14" t="s">
        <v>158</v>
      </c>
      <c r="B184" s="9">
        <v>5180829</v>
      </c>
      <c r="C184" s="9">
        <v>5123105</v>
      </c>
      <c r="D184" s="9">
        <v>4895242</v>
      </c>
      <c r="E184" s="9">
        <v>4622252</v>
      </c>
      <c r="F184" s="9">
        <v>3979193</v>
      </c>
      <c r="G184" s="9">
        <v>3158253</v>
      </c>
      <c r="H184" s="9">
        <v>2414303</v>
      </c>
      <c r="I184" s="9">
        <v>1855697</v>
      </c>
      <c r="J184" s="9" t="s">
        <v>42</v>
      </c>
    </row>
    <row r="185" spans="1:10" x14ac:dyDescent="0.25">
      <c r="A185" s="14" t="s">
        <v>164</v>
      </c>
      <c r="B185" s="9">
        <v>11212191</v>
      </c>
      <c r="C185" s="9">
        <v>11300698</v>
      </c>
      <c r="D185" s="9">
        <v>11339894</v>
      </c>
      <c r="E185" s="9">
        <v>11290417</v>
      </c>
      <c r="F185" s="9">
        <v>11105791</v>
      </c>
      <c r="G185" s="9">
        <v>10626680</v>
      </c>
      <c r="H185" s="9">
        <v>9809107</v>
      </c>
      <c r="I185" s="9">
        <v>8869636</v>
      </c>
      <c r="J185" s="9" t="s">
        <v>42</v>
      </c>
    </row>
    <row r="186" spans="1:10" x14ac:dyDescent="0.25">
      <c r="A186" s="14" t="s">
        <v>167</v>
      </c>
      <c r="B186" s="9">
        <v>191163</v>
      </c>
      <c r="C186" s="9">
        <v>189288</v>
      </c>
      <c r="D186" s="9">
        <v>169572</v>
      </c>
      <c r="E186" s="9">
        <v>159380</v>
      </c>
      <c r="F186" s="9">
        <v>141424</v>
      </c>
      <c r="G186" s="9">
        <v>155446</v>
      </c>
      <c r="H186" s="9">
        <v>156851</v>
      </c>
      <c r="I186" s="9">
        <v>150385</v>
      </c>
      <c r="J186" s="9" t="s">
        <v>42</v>
      </c>
    </row>
    <row r="187" spans="1:10" x14ac:dyDescent="0.25">
      <c r="A187" s="14" t="s">
        <v>181</v>
      </c>
      <c r="B187" s="9">
        <v>72737</v>
      </c>
      <c r="C187" s="9">
        <v>71995</v>
      </c>
      <c r="D187" s="9">
        <v>70007</v>
      </c>
      <c r="E187" s="9">
        <v>68755</v>
      </c>
      <c r="F187" s="9">
        <v>68346</v>
      </c>
      <c r="G187" s="9">
        <v>69481</v>
      </c>
      <c r="H187" s="9">
        <v>72978</v>
      </c>
      <c r="I187" s="9">
        <v>68895</v>
      </c>
      <c r="J187" s="9" t="s">
        <v>42</v>
      </c>
    </row>
    <row r="188" spans="1:10" x14ac:dyDescent="0.25">
      <c r="A188" s="14" t="s">
        <v>184</v>
      </c>
      <c r="B188" s="9">
        <v>11228821</v>
      </c>
      <c r="C188" s="9">
        <v>10999664</v>
      </c>
      <c r="D188" s="9">
        <v>10405832</v>
      </c>
      <c r="E188" s="9">
        <v>9775755</v>
      </c>
      <c r="F188" s="9">
        <v>8540791</v>
      </c>
      <c r="G188" s="9">
        <v>7129004</v>
      </c>
      <c r="H188" s="9">
        <v>5755800</v>
      </c>
      <c r="I188" s="9">
        <v>4475871</v>
      </c>
      <c r="J188" s="9" t="s">
        <v>42</v>
      </c>
    </row>
    <row r="189" spans="1:10" x14ac:dyDescent="0.25">
      <c r="A189" s="14" t="s">
        <v>196</v>
      </c>
      <c r="B189" s="9">
        <v>6336392</v>
      </c>
      <c r="C189" s="9">
        <v>6292731</v>
      </c>
      <c r="D189" s="9">
        <v>6231066</v>
      </c>
      <c r="E189" s="9">
        <v>6114034</v>
      </c>
      <c r="F189" s="9">
        <v>5958482</v>
      </c>
      <c r="G189" s="9">
        <v>5367179</v>
      </c>
      <c r="H189" s="9">
        <v>4508992</v>
      </c>
      <c r="I189" s="9">
        <v>3619090</v>
      </c>
      <c r="J189" s="9" t="s">
        <v>42</v>
      </c>
    </row>
    <row r="190" spans="1:10" x14ac:dyDescent="0.25">
      <c r="A190" s="14" t="s">
        <v>255</v>
      </c>
      <c r="B190" s="9">
        <v>56466</v>
      </c>
      <c r="C190" s="9">
        <v>56026</v>
      </c>
      <c r="D190" s="9">
        <v>55895</v>
      </c>
      <c r="E190" s="9">
        <v>56351</v>
      </c>
      <c r="F190" s="9">
        <v>56184</v>
      </c>
      <c r="G190" s="9">
        <v>55599</v>
      </c>
      <c r="H190" s="9">
        <v>50106</v>
      </c>
      <c r="I190" s="9">
        <v>45434</v>
      </c>
      <c r="J190" s="9" t="s">
        <v>42</v>
      </c>
    </row>
    <row r="191" spans="1:10" x14ac:dyDescent="0.25">
      <c r="A191" s="14" t="s">
        <v>258</v>
      </c>
      <c r="B191" s="9">
        <v>125438</v>
      </c>
      <c r="C191" s="9">
        <v>123663</v>
      </c>
      <c r="D191" s="9">
        <v>118980</v>
      </c>
      <c r="E191" s="9">
        <v>114039</v>
      </c>
      <c r="F191" s="9">
        <v>107432</v>
      </c>
      <c r="G191" s="9">
        <v>99047</v>
      </c>
      <c r="H191" s="9">
        <v>94838</v>
      </c>
      <c r="I191" s="9">
        <v>98794</v>
      </c>
      <c r="J191" s="9" t="s">
        <v>42</v>
      </c>
    </row>
    <row r="192" spans="1:10" x14ac:dyDescent="0.25">
      <c r="A192" s="14" t="s">
        <v>261</v>
      </c>
      <c r="B192" s="9">
        <v>395752</v>
      </c>
      <c r="C192" s="9">
        <v>395642</v>
      </c>
      <c r="D192" s="9">
        <v>399089</v>
      </c>
      <c r="E192" s="9">
        <v>403072</v>
      </c>
      <c r="F192" s="9">
        <v>424067</v>
      </c>
      <c r="G192" s="9">
        <v>391951</v>
      </c>
      <c r="H192" s="9">
        <v>334234</v>
      </c>
      <c r="I192" s="9">
        <v>318310</v>
      </c>
      <c r="J192" s="9" t="s">
        <v>42</v>
      </c>
    </row>
    <row r="193" spans="1:10" x14ac:dyDescent="0.25">
      <c r="A193" s="14" t="s">
        <v>267</v>
      </c>
      <c r="B193" s="9">
        <v>17843908</v>
      </c>
      <c r="C193" s="9">
        <v>17362718</v>
      </c>
      <c r="D193" s="9">
        <v>16001107</v>
      </c>
      <c r="E193" s="9">
        <v>14543121</v>
      </c>
      <c r="F193" s="9">
        <v>11735894</v>
      </c>
      <c r="G193" s="9">
        <v>9084780</v>
      </c>
      <c r="H193" s="9">
        <v>6987767</v>
      </c>
      <c r="I193" s="9">
        <v>5453208</v>
      </c>
      <c r="J193" s="9" t="s">
        <v>42</v>
      </c>
    </row>
    <row r="194" spans="1:10" x14ac:dyDescent="0.25">
      <c r="A194" s="14" t="s">
        <v>282</v>
      </c>
      <c r="B194" s="9">
        <v>11584996</v>
      </c>
      <c r="C194" s="9">
        <v>11306801</v>
      </c>
      <c r="D194" s="9">
        <v>10563757</v>
      </c>
      <c r="E194" s="9">
        <v>9842880</v>
      </c>
      <c r="F194" s="9">
        <v>8360225</v>
      </c>
      <c r="G194" s="9">
        <v>6925331</v>
      </c>
      <c r="H194" s="9">
        <v>5646676</v>
      </c>
      <c r="I194" s="9">
        <v>4680812</v>
      </c>
      <c r="J194" s="9" t="s">
        <v>42</v>
      </c>
    </row>
    <row r="195" spans="1:10" x14ac:dyDescent="0.25">
      <c r="A195" s="14" t="s">
        <v>285</v>
      </c>
      <c r="B195" s="9">
        <v>10432860</v>
      </c>
      <c r="C195" s="9">
        <v>10121763</v>
      </c>
      <c r="D195" s="9">
        <v>9294505</v>
      </c>
      <c r="E195" s="9">
        <v>8450933</v>
      </c>
      <c r="F195" s="9">
        <v>6656725</v>
      </c>
      <c r="G195" s="9">
        <v>5053234</v>
      </c>
      <c r="H195" s="9">
        <v>3777990</v>
      </c>
      <c r="I195" s="9">
        <v>2782753</v>
      </c>
      <c r="J195" s="9" t="s">
        <v>42</v>
      </c>
    </row>
    <row r="196" spans="1:10" x14ac:dyDescent="0.25">
      <c r="A196" s="14" t="s">
        <v>323</v>
      </c>
      <c r="B196" s="9">
        <v>2827377</v>
      </c>
      <c r="C196" s="9">
        <v>2820436</v>
      </c>
      <c r="D196" s="9">
        <v>2794445</v>
      </c>
      <c r="E196" s="9">
        <v>2733896</v>
      </c>
      <c r="F196" s="9">
        <v>2612205</v>
      </c>
      <c r="G196" s="9">
        <v>2392030</v>
      </c>
      <c r="H196" s="9">
        <v>2135546</v>
      </c>
      <c r="I196" s="9">
        <v>1859091</v>
      </c>
      <c r="J196" s="9" t="s">
        <v>42</v>
      </c>
    </row>
    <row r="197" spans="1:10" x14ac:dyDescent="0.25">
      <c r="A197" s="14" t="s">
        <v>400</v>
      </c>
      <c r="B197" s="9">
        <v>367507</v>
      </c>
      <c r="C197" s="9">
        <v>370391</v>
      </c>
      <c r="D197" s="9">
        <v>383515</v>
      </c>
      <c r="E197" s="9">
        <v>392181</v>
      </c>
      <c r="F197" s="9">
        <v>432543</v>
      </c>
      <c r="G197" s="9">
        <v>374271</v>
      </c>
      <c r="H197" s="9">
        <v>333786</v>
      </c>
      <c r="I197" s="9">
        <v>326428</v>
      </c>
      <c r="J197" s="9" t="s">
        <v>42</v>
      </c>
    </row>
    <row r="198" spans="1:10" x14ac:dyDescent="0.25">
      <c r="A198" s="14" t="s">
        <v>412</v>
      </c>
      <c r="B198" s="9">
        <v>127504125</v>
      </c>
      <c r="C198" s="9">
        <v>125998302</v>
      </c>
      <c r="D198" s="9">
        <v>120149897</v>
      </c>
      <c r="E198" s="9">
        <v>112532401</v>
      </c>
      <c r="F198" s="9">
        <v>97873442</v>
      </c>
      <c r="G198" s="9">
        <v>81720428</v>
      </c>
      <c r="H198" s="9">
        <v>67705186</v>
      </c>
      <c r="I198" s="9">
        <v>50289306</v>
      </c>
      <c r="J198" s="9" t="s">
        <v>42</v>
      </c>
    </row>
    <row r="199" spans="1:10" x14ac:dyDescent="0.25">
      <c r="A199" s="14" t="s">
        <v>429</v>
      </c>
      <c r="B199" s="9">
        <v>4390</v>
      </c>
      <c r="C199" s="9">
        <v>4500</v>
      </c>
      <c r="D199" s="9">
        <v>5059</v>
      </c>
      <c r="E199" s="9">
        <v>4938</v>
      </c>
      <c r="F199" s="9">
        <v>5138</v>
      </c>
      <c r="G199" s="9">
        <v>10805</v>
      </c>
      <c r="H199" s="9">
        <v>11452</v>
      </c>
      <c r="I199" s="9">
        <v>11402</v>
      </c>
      <c r="J199" s="9" t="s">
        <v>42</v>
      </c>
    </row>
    <row r="200" spans="1:10" x14ac:dyDescent="0.25">
      <c r="A200" s="14" t="s">
        <v>459</v>
      </c>
      <c r="B200" s="9">
        <v>6948392</v>
      </c>
      <c r="C200" s="9">
        <v>6755895</v>
      </c>
      <c r="D200" s="9">
        <v>6298598</v>
      </c>
      <c r="E200" s="9">
        <v>5855734</v>
      </c>
      <c r="F200" s="9">
        <v>5123222</v>
      </c>
      <c r="G200" s="9">
        <v>4227820</v>
      </c>
      <c r="H200" s="9">
        <v>3303309</v>
      </c>
      <c r="I200" s="9">
        <v>2444767</v>
      </c>
      <c r="J200" s="9" t="s">
        <v>42</v>
      </c>
    </row>
    <row r="201" spans="1:10" x14ac:dyDescent="0.25">
      <c r="A201" s="14" t="s">
        <v>495</v>
      </c>
      <c r="B201" s="9">
        <v>4408581</v>
      </c>
      <c r="C201" s="9">
        <v>4294396</v>
      </c>
      <c r="D201" s="9">
        <v>3957099</v>
      </c>
      <c r="E201" s="9">
        <v>3623617</v>
      </c>
      <c r="F201" s="9">
        <v>3001731</v>
      </c>
      <c r="G201" s="9">
        <v>2449968</v>
      </c>
      <c r="H201" s="9">
        <v>1956987</v>
      </c>
      <c r="I201" s="9">
        <v>1516188</v>
      </c>
      <c r="J201" s="9" t="s">
        <v>42</v>
      </c>
    </row>
    <row r="202" spans="1:10" x14ac:dyDescent="0.25">
      <c r="A202" s="14" t="s">
        <v>516</v>
      </c>
      <c r="B202" s="9">
        <v>3252407</v>
      </c>
      <c r="C202" s="9">
        <v>3271564</v>
      </c>
      <c r="D202" s="9">
        <v>3497335</v>
      </c>
      <c r="E202" s="9">
        <v>3717922</v>
      </c>
      <c r="F202" s="9">
        <v>3827108</v>
      </c>
      <c r="G202" s="9">
        <v>3543776</v>
      </c>
      <c r="H202" s="9">
        <v>3214568</v>
      </c>
      <c r="I202" s="9">
        <v>2737619</v>
      </c>
      <c r="J202" s="9" t="s">
        <v>42</v>
      </c>
    </row>
    <row r="203" spans="1:10" x14ac:dyDescent="0.25">
      <c r="A203" s="14" t="s">
        <v>537</v>
      </c>
      <c r="B203" s="9">
        <v>10967</v>
      </c>
      <c r="C203" s="9">
        <v>10681</v>
      </c>
      <c r="D203" s="9">
        <v>9643</v>
      </c>
      <c r="E203" s="9">
        <v>8988</v>
      </c>
      <c r="F203" s="9">
        <v>7082</v>
      </c>
      <c r="G203" s="9">
        <v>5168</v>
      </c>
      <c r="H203" s="9">
        <v>2983</v>
      </c>
      <c r="I203" s="9">
        <v>2417</v>
      </c>
      <c r="J203" s="9" t="s">
        <v>42</v>
      </c>
    </row>
    <row r="204" spans="1:10" x14ac:dyDescent="0.25">
      <c r="A204" s="14" t="s">
        <v>540</v>
      </c>
      <c r="B204" s="9">
        <v>47657</v>
      </c>
      <c r="C204" s="9">
        <v>47642</v>
      </c>
      <c r="D204" s="9">
        <v>47790</v>
      </c>
      <c r="E204" s="9">
        <v>47403</v>
      </c>
      <c r="F204" s="9">
        <v>45461</v>
      </c>
      <c r="G204" s="9">
        <v>40636</v>
      </c>
      <c r="H204" s="9">
        <v>43097</v>
      </c>
      <c r="I204" s="9">
        <v>44968</v>
      </c>
      <c r="J204" s="9" t="s">
        <v>42</v>
      </c>
    </row>
    <row r="205" spans="1:10" x14ac:dyDescent="0.25">
      <c r="A205" s="14" t="s">
        <v>543</v>
      </c>
      <c r="B205" s="9">
        <v>179857</v>
      </c>
      <c r="C205" s="9">
        <v>179237</v>
      </c>
      <c r="D205" s="9">
        <v>175623</v>
      </c>
      <c r="E205" s="9">
        <v>170935</v>
      </c>
      <c r="F205" s="9">
        <v>159500</v>
      </c>
      <c r="G205" s="9">
        <v>142301</v>
      </c>
      <c r="H205" s="9">
        <v>121633</v>
      </c>
      <c r="I205" s="9">
        <v>103090</v>
      </c>
      <c r="J205" s="9" t="s">
        <v>42</v>
      </c>
    </row>
    <row r="206" spans="1:10" x14ac:dyDescent="0.25">
      <c r="A206" s="14" t="s">
        <v>546</v>
      </c>
      <c r="B206" s="9">
        <v>31791</v>
      </c>
      <c r="C206" s="9">
        <v>32552</v>
      </c>
      <c r="D206" s="9">
        <v>35020</v>
      </c>
      <c r="E206" s="9">
        <v>36458</v>
      </c>
      <c r="F206" s="9">
        <v>29610</v>
      </c>
      <c r="G206" s="9">
        <v>28127</v>
      </c>
      <c r="H206" s="9">
        <v>7776</v>
      </c>
      <c r="I206" s="9">
        <v>5802</v>
      </c>
      <c r="J206" s="9" t="s">
        <v>42</v>
      </c>
    </row>
    <row r="207" spans="1:10" x14ac:dyDescent="0.25">
      <c r="A207" s="14" t="s">
        <v>549</v>
      </c>
      <c r="B207" s="9">
        <v>5862</v>
      </c>
      <c r="C207" s="9">
        <v>5906</v>
      </c>
      <c r="D207" s="9">
        <v>5978</v>
      </c>
      <c r="E207" s="9">
        <v>6052</v>
      </c>
      <c r="F207" s="9">
        <v>6274</v>
      </c>
      <c r="G207" s="9">
        <v>6324</v>
      </c>
      <c r="H207" s="9">
        <v>6106</v>
      </c>
      <c r="I207" s="9">
        <v>5537</v>
      </c>
      <c r="J207" s="9" t="s">
        <v>42</v>
      </c>
    </row>
    <row r="208" spans="1:10" x14ac:dyDescent="0.25">
      <c r="A208" s="14" t="s">
        <v>552</v>
      </c>
      <c r="B208" s="9">
        <v>103948</v>
      </c>
      <c r="C208" s="9">
        <v>104632</v>
      </c>
      <c r="D208" s="9">
        <v>106482</v>
      </c>
      <c r="E208" s="9">
        <v>109308</v>
      </c>
      <c r="F208" s="9">
        <v>113813</v>
      </c>
      <c r="G208" s="9">
        <v>112487</v>
      </c>
      <c r="H208" s="9">
        <v>107480</v>
      </c>
      <c r="I208" s="9">
        <v>98459</v>
      </c>
      <c r="J208" s="9" t="s">
        <v>42</v>
      </c>
    </row>
    <row r="209" spans="1:10" x14ac:dyDescent="0.25">
      <c r="A209" s="14" t="s">
        <v>580</v>
      </c>
      <c r="B209" s="9">
        <v>44175</v>
      </c>
      <c r="C209" s="9">
        <v>43621</v>
      </c>
      <c r="D209" s="9">
        <v>40205</v>
      </c>
      <c r="E209" s="9">
        <v>33034</v>
      </c>
      <c r="F209" s="9">
        <v>30489</v>
      </c>
      <c r="G209" s="9">
        <v>27845</v>
      </c>
      <c r="H209" s="9">
        <v>12243</v>
      </c>
      <c r="I209" s="9">
        <v>6260</v>
      </c>
      <c r="J209" s="9" t="s">
        <v>42</v>
      </c>
    </row>
    <row r="210" spans="1:10" x14ac:dyDescent="0.25">
      <c r="A210" s="14" t="s">
        <v>649</v>
      </c>
      <c r="B210" s="9">
        <v>1531044</v>
      </c>
      <c r="C210" s="9">
        <v>1518147</v>
      </c>
      <c r="D210" s="9">
        <v>1460177</v>
      </c>
      <c r="E210" s="9">
        <v>1410296</v>
      </c>
      <c r="F210" s="9">
        <v>1332203</v>
      </c>
      <c r="G210" s="9">
        <v>1266518</v>
      </c>
      <c r="H210" s="9">
        <v>1127852</v>
      </c>
      <c r="I210" s="9">
        <v>988890</v>
      </c>
      <c r="J210" s="9" t="s">
        <v>42</v>
      </c>
    </row>
    <row r="211" spans="1:10" x14ac:dyDescent="0.25">
      <c r="A211" s="14" t="s">
        <v>661</v>
      </c>
      <c r="B211" s="9">
        <v>45703</v>
      </c>
      <c r="C211" s="9">
        <v>44276</v>
      </c>
      <c r="D211" s="9">
        <v>36538</v>
      </c>
      <c r="E211" s="9">
        <v>29726</v>
      </c>
      <c r="F211" s="9">
        <v>18744</v>
      </c>
      <c r="G211" s="9">
        <v>11709</v>
      </c>
      <c r="H211" s="9">
        <v>7598</v>
      </c>
      <c r="I211" s="9">
        <v>5665</v>
      </c>
      <c r="J211" s="9" t="s">
        <v>42</v>
      </c>
    </row>
    <row r="212" spans="1:10" x14ac:dyDescent="0.25">
      <c r="A212" s="14" t="s">
        <v>679</v>
      </c>
      <c r="B212" s="9">
        <v>338289857</v>
      </c>
      <c r="C212" s="9">
        <v>335942003</v>
      </c>
      <c r="D212" s="9">
        <v>324607776</v>
      </c>
      <c r="E212" s="9">
        <v>311182845</v>
      </c>
      <c r="F212" s="9">
        <v>282398554</v>
      </c>
      <c r="G212" s="9">
        <v>248083732</v>
      </c>
      <c r="H212" s="9">
        <v>223140018</v>
      </c>
      <c r="I212" s="9">
        <v>200328340</v>
      </c>
      <c r="J212" s="9" t="s">
        <v>42</v>
      </c>
    </row>
    <row r="213" spans="1:10" x14ac:dyDescent="0.25">
      <c r="A213" s="14" t="s">
        <v>682</v>
      </c>
      <c r="B213" s="9">
        <v>99465</v>
      </c>
      <c r="C213" s="9">
        <v>100442</v>
      </c>
      <c r="D213" s="9">
        <v>102803</v>
      </c>
      <c r="E213" s="9">
        <v>106142</v>
      </c>
      <c r="F213" s="9">
        <v>108185</v>
      </c>
      <c r="G213" s="9">
        <v>100685</v>
      </c>
      <c r="H213" s="9">
        <v>96640</v>
      </c>
      <c r="I213" s="9">
        <v>63446</v>
      </c>
      <c r="J213" s="9" t="s">
        <v>42</v>
      </c>
    </row>
    <row r="214" spans="1:10" x14ac:dyDescent="0.25">
      <c r="A214" s="14" t="s">
        <v>29</v>
      </c>
      <c r="B214" s="9">
        <v>44273</v>
      </c>
      <c r="C214" s="9">
        <v>46189</v>
      </c>
      <c r="D214" s="9">
        <v>51368</v>
      </c>
      <c r="E214" s="9">
        <v>54849</v>
      </c>
      <c r="F214" s="9">
        <v>58230</v>
      </c>
      <c r="G214" s="9">
        <v>47818</v>
      </c>
      <c r="H214" s="9">
        <v>32886</v>
      </c>
      <c r="I214" s="9">
        <v>27075</v>
      </c>
      <c r="J214" s="9" t="s">
        <v>32</v>
      </c>
    </row>
    <row r="215" spans="1:10" x14ac:dyDescent="0.25">
      <c r="A215" s="14" t="s">
        <v>56</v>
      </c>
      <c r="B215" s="9">
        <v>26177413</v>
      </c>
      <c r="C215" s="9">
        <v>25670051</v>
      </c>
      <c r="D215" s="9">
        <v>23820236</v>
      </c>
      <c r="E215" s="9">
        <v>22019168</v>
      </c>
      <c r="F215" s="9">
        <v>19017963</v>
      </c>
      <c r="G215" s="9">
        <v>17048003</v>
      </c>
      <c r="H215" s="9">
        <v>14706322</v>
      </c>
      <c r="I215" s="9">
        <v>12595034</v>
      </c>
      <c r="J215" s="9" t="s">
        <v>32</v>
      </c>
    </row>
    <row r="216" spans="1:10" x14ac:dyDescent="0.25">
      <c r="A216" s="14" t="s">
        <v>155</v>
      </c>
      <c r="B216" s="9">
        <v>17011</v>
      </c>
      <c r="C216" s="9">
        <v>17029</v>
      </c>
      <c r="D216" s="9">
        <v>17695</v>
      </c>
      <c r="E216" s="9">
        <v>17212</v>
      </c>
      <c r="F216" s="9">
        <v>15897</v>
      </c>
      <c r="G216" s="9">
        <v>17123</v>
      </c>
      <c r="H216" s="9">
        <v>17651</v>
      </c>
      <c r="I216" s="9">
        <v>20470</v>
      </c>
      <c r="J216" s="9" t="s">
        <v>32</v>
      </c>
    </row>
    <row r="217" spans="1:10" x14ac:dyDescent="0.25">
      <c r="A217" s="14" t="s">
        <v>220</v>
      </c>
      <c r="B217" s="9">
        <v>929766</v>
      </c>
      <c r="C217" s="9">
        <v>920422</v>
      </c>
      <c r="D217" s="9">
        <v>917200</v>
      </c>
      <c r="E217" s="9">
        <v>905169</v>
      </c>
      <c r="F217" s="9">
        <v>832509</v>
      </c>
      <c r="G217" s="9">
        <v>780430</v>
      </c>
      <c r="H217" s="9">
        <v>644582</v>
      </c>
      <c r="I217" s="9">
        <v>527634</v>
      </c>
      <c r="J217" s="9" t="s">
        <v>32</v>
      </c>
    </row>
    <row r="218" spans="1:10" x14ac:dyDescent="0.25">
      <c r="A218" s="14" t="s">
        <v>232</v>
      </c>
      <c r="B218" s="9">
        <v>306279</v>
      </c>
      <c r="C218" s="9">
        <v>301920</v>
      </c>
      <c r="D218" s="9">
        <v>291787</v>
      </c>
      <c r="E218" s="9">
        <v>283788</v>
      </c>
      <c r="F218" s="9">
        <v>250927</v>
      </c>
      <c r="G218" s="9">
        <v>211089</v>
      </c>
      <c r="H218" s="9">
        <v>163591</v>
      </c>
      <c r="I218" s="9">
        <v>117891</v>
      </c>
      <c r="J218" s="9" t="s">
        <v>32</v>
      </c>
    </row>
    <row r="219" spans="1:10" x14ac:dyDescent="0.25">
      <c r="A219" s="14" t="s">
        <v>264</v>
      </c>
      <c r="B219" s="9">
        <v>171774</v>
      </c>
      <c r="C219" s="9">
        <v>169231</v>
      </c>
      <c r="D219" s="9">
        <v>167978</v>
      </c>
      <c r="E219" s="9">
        <v>164905</v>
      </c>
      <c r="F219" s="9">
        <v>160188</v>
      </c>
      <c r="G219" s="9">
        <v>138263</v>
      </c>
      <c r="H219" s="9">
        <v>110286</v>
      </c>
      <c r="I219" s="9">
        <v>88300</v>
      </c>
      <c r="J219" s="9" t="s">
        <v>32</v>
      </c>
    </row>
    <row r="220" spans="1:10" x14ac:dyDescent="0.25">
      <c r="A220" s="14" t="s">
        <v>341</v>
      </c>
      <c r="B220" s="9">
        <v>131232</v>
      </c>
      <c r="C220" s="9">
        <v>126463</v>
      </c>
      <c r="D220" s="9">
        <v>116707</v>
      </c>
      <c r="E220" s="9">
        <v>107995</v>
      </c>
      <c r="F220" s="9">
        <v>88826</v>
      </c>
      <c r="G220" s="9">
        <v>75124</v>
      </c>
      <c r="H220" s="9">
        <v>60813</v>
      </c>
      <c r="I220" s="9">
        <v>57437</v>
      </c>
      <c r="J220" s="9" t="s">
        <v>32</v>
      </c>
    </row>
    <row r="221" spans="1:10" x14ac:dyDescent="0.25">
      <c r="A221" s="14" t="s">
        <v>397</v>
      </c>
      <c r="B221" s="9">
        <v>41569</v>
      </c>
      <c r="C221" s="9">
        <v>43413</v>
      </c>
      <c r="D221" s="9">
        <v>49410</v>
      </c>
      <c r="E221" s="9">
        <v>53416</v>
      </c>
      <c r="F221" s="9">
        <v>54224</v>
      </c>
      <c r="G221" s="9">
        <v>46047</v>
      </c>
      <c r="H221" s="9">
        <v>31988</v>
      </c>
      <c r="I221" s="9">
        <v>23969</v>
      </c>
      <c r="J221" s="9" t="s">
        <v>32</v>
      </c>
    </row>
    <row r="222" spans="1:10" x14ac:dyDescent="0.25">
      <c r="A222" s="14" t="s">
        <v>415</v>
      </c>
      <c r="B222" s="9">
        <v>114164</v>
      </c>
      <c r="C222" s="9">
        <v>112106</v>
      </c>
      <c r="D222" s="9">
        <v>109462</v>
      </c>
      <c r="E222" s="9">
        <v>107588</v>
      </c>
      <c r="F222" s="9">
        <v>111709</v>
      </c>
      <c r="G222" s="9">
        <v>98603</v>
      </c>
      <c r="H222" s="9">
        <v>76299</v>
      </c>
      <c r="I222" s="9">
        <v>58989</v>
      </c>
      <c r="J222" s="9" t="s">
        <v>32</v>
      </c>
    </row>
    <row r="223" spans="1:10" x14ac:dyDescent="0.25">
      <c r="A223" s="14" t="s">
        <v>444</v>
      </c>
      <c r="B223" s="9">
        <v>12668</v>
      </c>
      <c r="C223" s="9">
        <v>12315</v>
      </c>
      <c r="D223" s="9">
        <v>11185</v>
      </c>
      <c r="E223" s="9">
        <v>10241</v>
      </c>
      <c r="F223" s="9">
        <v>10377</v>
      </c>
      <c r="G223" s="9">
        <v>9598</v>
      </c>
      <c r="H223" s="9">
        <v>7635</v>
      </c>
      <c r="I223" s="9">
        <v>6663</v>
      </c>
      <c r="J223" s="9" t="s">
        <v>32</v>
      </c>
    </row>
    <row r="224" spans="1:10" x14ac:dyDescent="0.25">
      <c r="A224" s="14" t="s">
        <v>453</v>
      </c>
      <c r="B224" s="9">
        <v>289950</v>
      </c>
      <c r="C224" s="9">
        <v>286403</v>
      </c>
      <c r="D224" s="9">
        <v>283032</v>
      </c>
      <c r="E224" s="9">
        <v>261426</v>
      </c>
      <c r="F224" s="9">
        <v>221537</v>
      </c>
      <c r="G224" s="9">
        <v>177264</v>
      </c>
      <c r="H224" s="9">
        <v>148599</v>
      </c>
      <c r="I224" s="9">
        <v>110982</v>
      </c>
      <c r="J224" s="9" t="s">
        <v>32</v>
      </c>
    </row>
    <row r="225" spans="1:10" x14ac:dyDescent="0.25">
      <c r="A225" s="14" t="s">
        <v>456</v>
      </c>
      <c r="B225" s="9">
        <v>5185288</v>
      </c>
      <c r="C225" s="9">
        <v>5061133</v>
      </c>
      <c r="D225" s="9">
        <v>4590590</v>
      </c>
      <c r="E225" s="9">
        <v>4346338</v>
      </c>
      <c r="F225" s="9">
        <v>3855266</v>
      </c>
      <c r="G225" s="9">
        <v>3397389</v>
      </c>
      <c r="H225" s="9">
        <v>3147168</v>
      </c>
      <c r="I225" s="9">
        <v>2824061</v>
      </c>
      <c r="J225" s="9" t="s">
        <v>32</v>
      </c>
    </row>
    <row r="226" spans="1:10" x14ac:dyDescent="0.25">
      <c r="A226" s="14" t="s">
        <v>468</v>
      </c>
      <c r="B226" s="9">
        <v>1934</v>
      </c>
      <c r="C226" s="9">
        <v>1942</v>
      </c>
      <c r="D226" s="9">
        <v>1847</v>
      </c>
      <c r="E226" s="9">
        <v>1812</v>
      </c>
      <c r="F226" s="9">
        <v>2074</v>
      </c>
      <c r="G226" s="9">
        <v>2533</v>
      </c>
      <c r="H226" s="9">
        <v>3637</v>
      </c>
      <c r="I226" s="9">
        <v>5185</v>
      </c>
      <c r="J226" s="9" t="s">
        <v>32</v>
      </c>
    </row>
    <row r="227" spans="1:10" x14ac:dyDescent="0.25">
      <c r="A227" s="14" t="s">
        <v>477</v>
      </c>
      <c r="B227" s="9">
        <v>49551</v>
      </c>
      <c r="C227" s="9">
        <v>49587</v>
      </c>
      <c r="D227" s="9">
        <v>51514</v>
      </c>
      <c r="E227" s="9">
        <v>54087</v>
      </c>
      <c r="F227" s="9">
        <v>80338</v>
      </c>
      <c r="G227" s="9">
        <v>48002</v>
      </c>
      <c r="H227" s="9">
        <v>17613</v>
      </c>
      <c r="I227" s="9">
        <v>10143</v>
      </c>
      <c r="J227" s="9" t="s">
        <v>32</v>
      </c>
    </row>
    <row r="228" spans="1:10" x14ac:dyDescent="0.25">
      <c r="A228" s="14" t="s">
        <v>489</v>
      </c>
      <c r="B228" s="9">
        <v>18055</v>
      </c>
      <c r="C228" s="9">
        <v>17972</v>
      </c>
      <c r="D228" s="9">
        <v>17794</v>
      </c>
      <c r="E228" s="9">
        <v>18540</v>
      </c>
      <c r="F228" s="9">
        <v>19726</v>
      </c>
      <c r="G228" s="9">
        <v>15293</v>
      </c>
      <c r="H228" s="9">
        <v>12252</v>
      </c>
      <c r="I228" s="9">
        <v>11366</v>
      </c>
      <c r="J228" s="9" t="s">
        <v>32</v>
      </c>
    </row>
    <row r="229" spans="1:10" x14ac:dyDescent="0.25">
      <c r="A229" s="14" t="s">
        <v>498</v>
      </c>
      <c r="B229" s="9">
        <v>10142619</v>
      </c>
      <c r="C229" s="9">
        <v>9749640</v>
      </c>
      <c r="D229" s="9">
        <v>8682174</v>
      </c>
      <c r="E229" s="9">
        <v>7583269</v>
      </c>
      <c r="F229" s="9">
        <v>5508297</v>
      </c>
      <c r="G229" s="9">
        <v>3864972</v>
      </c>
      <c r="H229" s="9">
        <v>3104788</v>
      </c>
      <c r="I229" s="9">
        <v>2489059</v>
      </c>
      <c r="J229" s="9" t="s">
        <v>32</v>
      </c>
    </row>
    <row r="230" spans="1:10" x14ac:dyDescent="0.25">
      <c r="A230" s="14" t="s">
        <v>555</v>
      </c>
      <c r="B230" s="9">
        <v>222382</v>
      </c>
      <c r="C230" s="9">
        <v>214929</v>
      </c>
      <c r="D230" s="9">
        <v>203571</v>
      </c>
      <c r="E230" s="9">
        <v>194672</v>
      </c>
      <c r="F230" s="9">
        <v>184008</v>
      </c>
      <c r="G230" s="9">
        <v>168186</v>
      </c>
      <c r="H230" s="9">
        <v>164905</v>
      </c>
      <c r="I230" s="9">
        <v>142771</v>
      </c>
      <c r="J230" s="9" t="s">
        <v>32</v>
      </c>
    </row>
    <row r="231" spans="1:10" x14ac:dyDescent="0.25">
      <c r="A231" s="14" t="s">
        <v>589</v>
      </c>
      <c r="B231" s="9">
        <v>724273</v>
      </c>
      <c r="C231" s="9">
        <v>691191</v>
      </c>
      <c r="D231" s="9">
        <v>612660</v>
      </c>
      <c r="E231" s="9">
        <v>540394</v>
      </c>
      <c r="F231" s="9">
        <v>429978</v>
      </c>
      <c r="G231" s="9">
        <v>324171</v>
      </c>
      <c r="H231" s="9">
        <v>233668</v>
      </c>
      <c r="I231" s="9">
        <v>172833</v>
      </c>
      <c r="J231" s="9" t="s">
        <v>32</v>
      </c>
    </row>
    <row r="232" spans="1:10" x14ac:dyDescent="0.25">
      <c r="A232" s="14" t="s">
        <v>643</v>
      </c>
      <c r="B232" s="9">
        <v>1871</v>
      </c>
      <c r="C232" s="9">
        <v>1827</v>
      </c>
      <c r="D232" s="9">
        <v>1454</v>
      </c>
      <c r="E232" s="9">
        <v>1367</v>
      </c>
      <c r="F232" s="9">
        <v>1666</v>
      </c>
      <c r="G232" s="9">
        <v>1669</v>
      </c>
      <c r="H232" s="9">
        <v>1647</v>
      </c>
      <c r="I232" s="9">
        <v>1714</v>
      </c>
      <c r="J232" s="9" t="s">
        <v>32</v>
      </c>
    </row>
    <row r="233" spans="1:10" x14ac:dyDescent="0.25">
      <c r="A233" s="14" t="s">
        <v>646</v>
      </c>
      <c r="B233" s="9">
        <v>106858</v>
      </c>
      <c r="C233" s="9">
        <v>105254</v>
      </c>
      <c r="D233" s="9">
        <v>106122</v>
      </c>
      <c r="E233" s="9">
        <v>107383</v>
      </c>
      <c r="F233" s="9">
        <v>102603</v>
      </c>
      <c r="G233" s="9">
        <v>98727</v>
      </c>
      <c r="H233" s="9">
        <v>96708</v>
      </c>
      <c r="I233" s="9">
        <v>86484</v>
      </c>
      <c r="J233" s="9" t="s">
        <v>32</v>
      </c>
    </row>
    <row r="234" spans="1:10" x14ac:dyDescent="0.25">
      <c r="A234" s="14" t="s">
        <v>664</v>
      </c>
      <c r="B234" s="9">
        <v>11312</v>
      </c>
      <c r="C234" s="9">
        <v>11069</v>
      </c>
      <c r="D234" s="9">
        <v>10877</v>
      </c>
      <c r="E234" s="9">
        <v>10550</v>
      </c>
      <c r="F234" s="9">
        <v>9638</v>
      </c>
      <c r="G234" s="9">
        <v>9182</v>
      </c>
      <c r="H234" s="9">
        <v>7731</v>
      </c>
      <c r="I234" s="9">
        <v>5814</v>
      </c>
      <c r="J234" s="9" t="s">
        <v>32</v>
      </c>
    </row>
    <row r="235" spans="1:10" x14ac:dyDescent="0.25">
      <c r="A235" s="14" t="s">
        <v>691</v>
      </c>
      <c r="B235" s="9">
        <v>326740</v>
      </c>
      <c r="C235" s="9">
        <v>311685</v>
      </c>
      <c r="D235" s="9">
        <v>276438</v>
      </c>
      <c r="E235" s="9">
        <v>245453</v>
      </c>
      <c r="F235" s="9">
        <v>192074</v>
      </c>
      <c r="G235" s="9">
        <v>150882</v>
      </c>
      <c r="H235" s="9">
        <v>118156</v>
      </c>
      <c r="I235" s="9">
        <v>87019</v>
      </c>
      <c r="J235" s="9" t="s">
        <v>32</v>
      </c>
    </row>
    <row r="236" spans="1:10" x14ac:dyDescent="0.25">
      <c r="A236" s="14" t="s">
        <v>702</v>
      </c>
      <c r="B236" s="9">
        <v>11572</v>
      </c>
      <c r="C236" s="9">
        <v>11655</v>
      </c>
      <c r="D236" s="9">
        <v>12182</v>
      </c>
      <c r="E236" s="9">
        <v>13142</v>
      </c>
      <c r="F236" s="9">
        <v>14723</v>
      </c>
      <c r="G236" s="9">
        <v>13454</v>
      </c>
      <c r="H236" s="9">
        <v>11315</v>
      </c>
      <c r="I236" s="9">
        <v>9377</v>
      </c>
      <c r="J236" s="9" t="s">
        <v>32</v>
      </c>
    </row>
    <row r="237" spans="1:10" x14ac:dyDescent="0.25">
      <c r="A237" s="14" t="s">
        <v>46</v>
      </c>
      <c r="B237" s="9">
        <v>45510318</v>
      </c>
      <c r="C237" s="9">
        <v>45036032</v>
      </c>
      <c r="D237" s="9">
        <v>43257065</v>
      </c>
      <c r="E237" s="9">
        <v>41100123</v>
      </c>
      <c r="F237" s="9">
        <v>37070774</v>
      </c>
      <c r="G237" s="9">
        <v>32637657</v>
      </c>
      <c r="H237" s="9">
        <v>28024803</v>
      </c>
      <c r="I237" s="9">
        <v>23842803</v>
      </c>
      <c r="J237" s="9" t="s">
        <v>49</v>
      </c>
    </row>
    <row r="238" spans="1:10" x14ac:dyDescent="0.25">
      <c r="A238" s="14" t="s">
        <v>95</v>
      </c>
      <c r="B238" s="9">
        <v>12224110</v>
      </c>
      <c r="C238" s="9">
        <v>11936162</v>
      </c>
      <c r="D238" s="9">
        <v>11090085</v>
      </c>
      <c r="E238" s="9">
        <v>10223270</v>
      </c>
      <c r="F238" s="9">
        <v>8592656</v>
      </c>
      <c r="G238" s="9">
        <v>7096194</v>
      </c>
      <c r="H238" s="9">
        <v>5736088</v>
      </c>
      <c r="I238" s="9">
        <v>4585693</v>
      </c>
      <c r="J238" s="9" t="s">
        <v>49</v>
      </c>
    </row>
    <row r="239" spans="1:10" x14ac:dyDescent="0.25">
      <c r="A239" s="14" t="s">
        <v>104</v>
      </c>
      <c r="B239" s="9">
        <v>215313498</v>
      </c>
      <c r="C239" s="9">
        <v>213196304</v>
      </c>
      <c r="D239" s="9">
        <v>205188205</v>
      </c>
      <c r="E239" s="9">
        <v>196353492</v>
      </c>
      <c r="F239" s="9">
        <v>175873720</v>
      </c>
      <c r="G239" s="9">
        <v>150706446</v>
      </c>
      <c r="H239" s="9">
        <v>122288383</v>
      </c>
      <c r="I239" s="9">
        <v>96369875</v>
      </c>
      <c r="J239" s="9" t="s">
        <v>49</v>
      </c>
    </row>
    <row r="240" spans="1:10" x14ac:dyDescent="0.25">
      <c r="A240" s="14" t="s">
        <v>143</v>
      </c>
      <c r="B240" s="9">
        <v>19603733</v>
      </c>
      <c r="C240" s="9">
        <v>19300315</v>
      </c>
      <c r="D240" s="9">
        <v>17870124</v>
      </c>
      <c r="E240" s="9">
        <v>17004162</v>
      </c>
      <c r="F240" s="9">
        <v>15351799</v>
      </c>
      <c r="G240" s="9">
        <v>13342868</v>
      </c>
      <c r="H240" s="9">
        <v>11469828</v>
      </c>
      <c r="I240" s="9">
        <v>9820481</v>
      </c>
      <c r="J240" s="9" t="s">
        <v>49</v>
      </c>
    </row>
    <row r="241" spans="1:10" x14ac:dyDescent="0.25">
      <c r="A241" s="14" t="s">
        <v>149</v>
      </c>
      <c r="B241" s="9">
        <v>51874024</v>
      </c>
      <c r="C241" s="9">
        <v>50930662</v>
      </c>
      <c r="D241" s="9">
        <v>47119728</v>
      </c>
      <c r="E241" s="9">
        <v>44816108</v>
      </c>
      <c r="F241" s="9">
        <v>39215135</v>
      </c>
      <c r="G241" s="9">
        <v>32601393</v>
      </c>
      <c r="H241" s="9">
        <v>26176195</v>
      </c>
      <c r="I241" s="9">
        <v>20905254</v>
      </c>
      <c r="J241" s="9" t="s">
        <v>49</v>
      </c>
    </row>
    <row r="242" spans="1:10" x14ac:dyDescent="0.25">
      <c r="A242" s="14" t="s">
        <v>190</v>
      </c>
      <c r="B242" s="9">
        <v>18001000</v>
      </c>
      <c r="C242" s="9">
        <v>17588595</v>
      </c>
      <c r="D242" s="9">
        <v>16195902</v>
      </c>
      <c r="E242" s="9">
        <v>14989585</v>
      </c>
      <c r="F242" s="9">
        <v>12626507</v>
      </c>
      <c r="G242" s="9">
        <v>10449837</v>
      </c>
      <c r="H242" s="9">
        <v>8135845</v>
      </c>
      <c r="I242" s="9">
        <v>6172215</v>
      </c>
      <c r="J242" s="9" t="s">
        <v>49</v>
      </c>
    </row>
    <row r="243" spans="1:10" x14ac:dyDescent="0.25">
      <c r="A243" s="14" t="s">
        <v>214</v>
      </c>
      <c r="B243" s="9">
        <v>3780</v>
      </c>
      <c r="C243" s="9">
        <v>3747</v>
      </c>
      <c r="D243" s="9">
        <v>3408</v>
      </c>
      <c r="E243" s="9">
        <v>3187</v>
      </c>
      <c r="F243" s="9">
        <v>3080</v>
      </c>
      <c r="G243" s="9">
        <v>2332</v>
      </c>
      <c r="H243" s="9">
        <v>2240</v>
      </c>
      <c r="I243" s="9">
        <v>2274</v>
      </c>
      <c r="J243" s="9" t="s">
        <v>49</v>
      </c>
    </row>
    <row r="244" spans="1:10" x14ac:dyDescent="0.25">
      <c r="A244" s="14" t="s">
        <v>229</v>
      </c>
      <c r="B244" s="9">
        <v>304557</v>
      </c>
      <c r="C244" s="9">
        <v>290969</v>
      </c>
      <c r="D244" s="9">
        <v>257026</v>
      </c>
      <c r="E244" s="9">
        <v>228453</v>
      </c>
      <c r="F244" s="9">
        <v>164351</v>
      </c>
      <c r="G244" s="9">
        <v>113931</v>
      </c>
      <c r="H244" s="9">
        <v>66825</v>
      </c>
      <c r="I244" s="9">
        <v>46484</v>
      </c>
      <c r="J244" s="9" t="s">
        <v>49</v>
      </c>
    </row>
    <row r="245" spans="1:10" x14ac:dyDescent="0.25">
      <c r="A245" s="14" t="s">
        <v>279</v>
      </c>
      <c r="B245" s="9">
        <v>808726</v>
      </c>
      <c r="C245" s="9">
        <v>797202</v>
      </c>
      <c r="D245" s="9">
        <v>755031</v>
      </c>
      <c r="E245" s="9">
        <v>747932</v>
      </c>
      <c r="F245" s="9">
        <v>759051</v>
      </c>
      <c r="G245" s="9">
        <v>747116</v>
      </c>
      <c r="H245" s="9">
        <v>778176</v>
      </c>
      <c r="I245" s="9">
        <v>705261</v>
      </c>
      <c r="J245" s="9" t="s">
        <v>49</v>
      </c>
    </row>
    <row r="246" spans="1:10" x14ac:dyDescent="0.25">
      <c r="A246" s="14" t="s">
        <v>501</v>
      </c>
      <c r="B246" s="9">
        <v>6780744</v>
      </c>
      <c r="C246" s="9">
        <v>6618695</v>
      </c>
      <c r="D246" s="9">
        <v>6177950</v>
      </c>
      <c r="E246" s="9">
        <v>5768613</v>
      </c>
      <c r="F246" s="9">
        <v>5123819</v>
      </c>
      <c r="G246" s="9">
        <v>4059195</v>
      </c>
      <c r="H246" s="9">
        <v>3078912</v>
      </c>
      <c r="I246" s="9">
        <v>2408787</v>
      </c>
      <c r="J246" s="9" t="s">
        <v>49</v>
      </c>
    </row>
    <row r="247" spans="1:10" x14ac:dyDescent="0.25">
      <c r="A247" s="14" t="s">
        <v>504</v>
      </c>
      <c r="B247" s="9">
        <v>34049588</v>
      </c>
      <c r="C247" s="9">
        <v>33304756</v>
      </c>
      <c r="D247" s="9">
        <v>30711863</v>
      </c>
      <c r="E247" s="9">
        <v>29229572</v>
      </c>
      <c r="F247" s="9">
        <v>26654439</v>
      </c>
      <c r="G247" s="9">
        <v>22109099</v>
      </c>
      <c r="H247" s="9">
        <v>17492406</v>
      </c>
      <c r="I247" s="9">
        <v>13562371</v>
      </c>
      <c r="J247" s="9" t="s">
        <v>49</v>
      </c>
    </row>
    <row r="248" spans="1:10" x14ac:dyDescent="0.25">
      <c r="A248" s="14" t="s">
        <v>613</v>
      </c>
      <c r="B248" s="9">
        <v>618040</v>
      </c>
      <c r="C248" s="9">
        <v>607065</v>
      </c>
      <c r="D248" s="9">
        <v>575475</v>
      </c>
      <c r="E248" s="9">
        <v>546080</v>
      </c>
      <c r="F248" s="9">
        <v>478998</v>
      </c>
      <c r="G248" s="9">
        <v>412756</v>
      </c>
      <c r="H248" s="9">
        <v>375112</v>
      </c>
      <c r="I248" s="9">
        <v>379918</v>
      </c>
      <c r="J248" s="9" t="s">
        <v>49</v>
      </c>
    </row>
    <row r="249" spans="1:10" x14ac:dyDescent="0.25">
      <c r="A249" s="14" t="s">
        <v>685</v>
      </c>
      <c r="B249" s="9">
        <v>3422794</v>
      </c>
      <c r="C249" s="9">
        <v>3429086</v>
      </c>
      <c r="D249" s="9">
        <v>3402818</v>
      </c>
      <c r="E249" s="9">
        <v>3352651</v>
      </c>
      <c r="F249" s="9">
        <v>3292224</v>
      </c>
      <c r="G249" s="9">
        <v>3117012</v>
      </c>
      <c r="H249" s="9">
        <v>2953750</v>
      </c>
      <c r="I249" s="9">
        <v>2790265</v>
      </c>
      <c r="J249" s="9" t="s">
        <v>49</v>
      </c>
    </row>
    <row r="250" spans="1:10" x14ac:dyDescent="0.25">
      <c r="A250" s="14" t="s">
        <v>696</v>
      </c>
      <c r="B250" s="9">
        <v>28301696</v>
      </c>
      <c r="C250" s="9">
        <v>28490453</v>
      </c>
      <c r="D250" s="9">
        <v>30529716</v>
      </c>
      <c r="E250" s="9">
        <v>28715022</v>
      </c>
      <c r="F250" s="9">
        <v>24427729</v>
      </c>
      <c r="G250" s="9">
        <v>19750579</v>
      </c>
      <c r="H250" s="9">
        <v>15210443</v>
      </c>
      <c r="I250" s="9">
        <v>11355475</v>
      </c>
      <c r="J250" s="9"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729F-25CA-4F33-BA3D-94E47DF5099F}">
  <dimension ref="A1:AD35"/>
  <sheetViews>
    <sheetView workbookViewId="0">
      <selection activeCell="A20" sqref="A20:N35"/>
    </sheetView>
  </sheetViews>
  <sheetFormatPr defaultRowHeight="15" x14ac:dyDescent="0.25"/>
  <sheetData>
    <row r="1" spans="1:30" x14ac:dyDescent="0.25">
      <c r="A1" s="42" t="s">
        <v>717</v>
      </c>
      <c r="B1" s="43"/>
      <c r="C1" s="43"/>
      <c r="D1" s="43"/>
      <c r="E1" s="43"/>
      <c r="F1" s="43"/>
      <c r="G1" s="43"/>
      <c r="H1" s="43"/>
      <c r="I1" s="43"/>
      <c r="J1" s="44"/>
      <c r="K1" s="33" t="s">
        <v>721</v>
      </c>
      <c r="L1" s="34"/>
      <c r="M1" s="34"/>
      <c r="N1" s="35"/>
      <c r="O1" s="1"/>
      <c r="P1" s="33" t="s">
        <v>720</v>
      </c>
      <c r="Q1" s="34"/>
      <c r="R1" s="35"/>
      <c r="S1" s="1"/>
      <c r="T1" s="24" t="s">
        <v>718</v>
      </c>
      <c r="U1" s="25"/>
      <c r="V1" s="26"/>
      <c r="W1" s="1"/>
      <c r="X1" s="24" t="s">
        <v>719</v>
      </c>
      <c r="Y1" s="25"/>
      <c r="Z1" s="26"/>
      <c r="AA1" s="1"/>
      <c r="AB1" s="1"/>
      <c r="AC1" s="1"/>
    </row>
    <row r="2" spans="1:30" x14ac:dyDescent="0.25">
      <c r="A2" s="42"/>
      <c r="B2" s="43"/>
      <c r="C2" s="43"/>
      <c r="D2" s="43"/>
      <c r="E2" s="43"/>
      <c r="F2" s="43"/>
      <c r="G2" s="43"/>
      <c r="H2" s="43"/>
      <c r="I2" s="43"/>
      <c r="J2" s="44"/>
      <c r="K2" s="36"/>
      <c r="L2" s="37"/>
      <c r="M2" s="37"/>
      <c r="N2" s="38"/>
      <c r="O2" s="1"/>
      <c r="P2" s="36"/>
      <c r="Q2" s="37"/>
      <c r="R2" s="38"/>
      <c r="S2" s="1"/>
      <c r="T2" s="27"/>
      <c r="U2" s="28"/>
      <c r="V2" s="29"/>
      <c r="W2" s="1"/>
      <c r="X2" s="27"/>
      <c r="Y2" s="28"/>
      <c r="Z2" s="29"/>
      <c r="AA2" s="1"/>
      <c r="AB2" s="1"/>
      <c r="AC2" s="1"/>
    </row>
    <row r="3" spans="1:30" x14ac:dyDescent="0.25">
      <c r="A3" s="42"/>
      <c r="B3" s="43"/>
      <c r="C3" s="43"/>
      <c r="D3" s="43"/>
      <c r="E3" s="43"/>
      <c r="F3" s="43"/>
      <c r="G3" s="43"/>
      <c r="H3" s="43"/>
      <c r="I3" s="43"/>
      <c r="J3" s="44"/>
      <c r="K3" s="39"/>
      <c r="L3" s="40"/>
      <c r="M3" s="40"/>
      <c r="N3" s="41"/>
      <c r="O3" s="1"/>
      <c r="P3" s="39"/>
      <c r="Q3" s="40"/>
      <c r="R3" s="41"/>
      <c r="S3" s="1"/>
      <c r="T3" s="30"/>
      <c r="U3" s="31"/>
      <c r="V3" s="32"/>
      <c r="W3" s="1"/>
      <c r="X3" s="30"/>
      <c r="Y3" s="31"/>
      <c r="Z3" s="32"/>
      <c r="AA3" s="1"/>
      <c r="AB3" s="1"/>
      <c r="AC3" s="1"/>
    </row>
    <row r="4" spans="1:3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spans="1:30" x14ac:dyDescent="0.25">
      <c r="A5" s="15" t="s">
        <v>722</v>
      </c>
      <c r="B5" s="16"/>
      <c r="C5" s="16"/>
      <c r="D5" s="16"/>
      <c r="E5" s="16"/>
      <c r="F5" s="16"/>
      <c r="G5" s="16"/>
      <c r="H5" s="16"/>
      <c r="I5" s="16"/>
      <c r="J5" s="16"/>
      <c r="K5" s="16"/>
      <c r="L5" s="16"/>
      <c r="M5" s="16"/>
      <c r="N5" s="17"/>
      <c r="O5" s="2"/>
      <c r="P5" s="15" t="s">
        <v>724</v>
      </c>
      <c r="Q5" s="16"/>
      <c r="R5" s="16"/>
      <c r="S5" s="16"/>
      <c r="T5" s="16"/>
      <c r="U5" s="16"/>
      <c r="V5" s="16"/>
      <c r="W5" s="16"/>
      <c r="X5" s="16"/>
      <c r="Y5" s="16"/>
      <c r="Z5" s="16"/>
      <c r="AA5" s="16"/>
      <c r="AB5" s="16"/>
      <c r="AC5" s="17"/>
      <c r="AD5" s="2"/>
    </row>
    <row r="6" spans="1:30" x14ac:dyDescent="0.25">
      <c r="A6" s="18"/>
      <c r="B6" s="19"/>
      <c r="C6" s="19"/>
      <c r="D6" s="19"/>
      <c r="E6" s="19"/>
      <c r="F6" s="19"/>
      <c r="G6" s="19"/>
      <c r="H6" s="19"/>
      <c r="I6" s="19"/>
      <c r="J6" s="19"/>
      <c r="K6" s="19"/>
      <c r="L6" s="19"/>
      <c r="M6" s="19"/>
      <c r="N6" s="20"/>
      <c r="O6" s="2"/>
      <c r="P6" s="18"/>
      <c r="Q6" s="19"/>
      <c r="R6" s="19"/>
      <c r="S6" s="19"/>
      <c r="T6" s="19"/>
      <c r="U6" s="19"/>
      <c r="V6" s="19"/>
      <c r="W6" s="19"/>
      <c r="X6" s="19"/>
      <c r="Y6" s="19"/>
      <c r="Z6" s="19"/>
      <c r="AA6" s="19"/>
      <c r="AB6" s="19"/>
      <c r="AC6" s="20"/>
      <c r="AD6" s="2"/>
    </row>
    <row r="7" spans="1:30" x14ac:dyDescent="0.25">
      <c r="A7" s="18"/>
      <c r="B7" s="19"/>
      <c r="C7" s="19"/>
      <c r="D7" s="19"/>
      <c r="E7" s="19"/>
      <c r="F7" s="19"/>
      <c r="G7" s="19"/>
      <c r="H7" s="19"/>
      <c r="I7" s="19"/>
      <c r="J7" s="19"/>
      <c r="K7" s="19"/>
      <c r="L7" s="19"/>
      <c r="M7" s="19"/>
      <c r="N7" s="20"/>
      <c r="O7" s="2"/>
      <c r="P7" s="18"/>
      <c r="Q7" s="19"/>
      <c r="R7" s="19"/>
      <c r="S7" s="19"/>
      <c r="T7" s="19"/>
      <c r="U7" s="19"/>
      <c r="V7" s="19"/>
      <c r="W7" s="19"/>
      <c r="X7" s="19"/>
      <c r="Y7" s="19"/>
      <c r="Z7" s="19"/>
      <c r="AA7" s="19"/>
      <c r="AB7" s="19"/>
      <c r="AC7" s="20"/>
      <c r="AD7" s="2"/>
    </row>
    <row r="8" spans="1:30" x14ac:dyDescent="0.25">
      <c r="A8" s="18"/>
      <c r="B8" s="19"/>
      <c r="C8" s="19"/>
      <c r="D8" s="19"/>
      <c r="E8" s="19"/>
      <c r="F8" s="19"/>
      <c r="G8" s="19"/>
      <c r="H8" s="19"/>
      <c r="I8" s="19"/>
      <c r="J8" s="19"/>
      <c r="K8" s="19"/>
      <c r="L8" s="19"/>
      <c r="M8" s="19"/>
      <c r="N8" s="20"/>
      <c r="O8" s="2"/>
      <c r="P8" s="18"/>
      <c r="Q8" s="19"/>
      <c r="R8" s="19"/>
      <c r="S8" s="19"/>
      <c r="T8" s="19"/>
      <c r="U8" s="19"/>
      <c r="V8" s="19"/>
      <c r="W8" s="19"/>
      <c r="X8" s="19"/>
      <c r="Y8" s="19"/>
      <c r="Z8" s="19"/>
      <c r="AA8" s="19"/>
      <c r="AB8" s="19"/>
      <c r="AC8" s="20"/>
      <c r="AD8" s="2"/>
    </row>
    <row r="9" spans="1:30" x14ac:dyDescent="0.25">
      <c r="A9" s="18"/>
      <c r="B9" s="19"/>
      <c r="C9" s="19"/>
      <c r="D9" s="19"/>
      <c r="E9" s="19"/>
      <c r="F9" s="19"/>
      <c r="G9" s="19"/>
      <c r="H9" s="19"/>
      <c r="I9" s="19"/>
      <c r="J9" s="19"/>
      <c r="K9" s="19"/>
      <c r="L9" s="19"/>
      <c r="M9" s="19"/>
      <c r="N9" s="20"/>
      <c r="O9" s="2"/>
      <c r="P9" s="18"/>
      <c r="Q9" s="19"/>
      <c r="R9" s="19"/>
      <c r="S9" s="19"/>
      <c r="T9" s="19"/>
      <c r="U9" s="19"/>
      <c r="V9" s="19"/>
      <c r="W9" s="19"/>
      <c r="X9" s="19"/>
      <c r="Y9" s="19"/>
      <c r="Z9" s="19"/>
      <c r="AA9" s="19"/>
      <c r="AB9" s="19"/>
      <c r="AC9" s="20"/>
      <c r="AD9" s="2"/>
    </row>
    <row r="10" spans="1:30" x14ac:dyDescent="0.25">
      <c r="A10" s="18"/>
      <c r="B10" s="19"/>
      <c r="C10" s="19"/>
      <c r="D10" s="19"/>
      <c r="E10" s="19"/>
      <c r="F10" s="19"/>
      <c r="G10" s="19"/>
      <c r="H10" s="19"/>
      <c r="I10" s="19"/>
      <c r="J10" s="19"/>
      <c r="K10" s="19"/>
      <c r="L10" s="19"/>
      <c r="M10" s="19"/>
      <c r="N10" s="20"/>
      <c r="O10" s="2"/>
      <c r="P10" s="18"/>
      <c r="Q10" s="19"/>
      <c r="R10" s="19"/>
      <c r="S10" s="19"/>
      <c r="T10" s="19"/>
      <c r="U10" s="19"/>
      <c r="V10" s="19"/>
      <c r="W10" s="19"/>
      <c r="X10" s="19"/>
      <c r="Y10" s="19"/>
      <c r="Z10" s="19"/>
      <c r="AA10" s="19"/>
      <c r="AB10" s="19"/>
      <c r="AC10" s="20"/>
      <c r="AD10" s="2"/>
    </row>
    <row r="11" spans="1:30" x14ac:dyDescent="0.25">
      <c r="A11" s="18"/>
      <c r="B11" s="19"/>
      <c r="C11" s="19"/>
      <c r="D11" s="19"/>
      <c r="E11" s="19"/>
      <c r="F11" s="19"/>
      <c r="G11" s="19"/>
      <c r="H11" s="19"/>
      <c r="I11" s="19"/>
      <c r="J11" s="19"/>
      <c r="K11" s="19"/>
      <c r="L11" s="19"/>
      <c r="M11" s="19"/>
      <c r="N11" s="20"/>
      <c r="O11" s="2"/>
      <c r="P11" s="18"/>
      <c r="Q11" s="19"/>
      <c r="R11" s="19"/>
      <c r="S11" s="19"/>
      <c r="T11" s="19"/>
      <c r="U11" s="19"/>
      <c r="V11" s="19"/>
      <c r="W11" s="19"/>
      <c r="X11" s="19"/>
      <c r="Y11" s="19"/>
      <c r="Z11" s="19"/>
      <c r="AA11" s="19"/>
      <c r="AB11" s="19"/>
      <c r="AC11" s="20"/>
      <c r="AD11" s="2"/>
    </row>
    <row r="12" spans="1:30" x14ac:dyDescent="0.25">
      <c r="A12" s="18"/>
      <c r="B12" s="19"/>
      <c r="C12" s="19"/>
      <c r="D12" s="19"/>
      <c r="E12" s="19"/>
      <c r="F12" s="19"/>
      <c r="G12" s="19"/>
      <c r="H12" s="19"/>
      <c r="I12" s="19"/>
      <c r="J12" s="19"/>
      <c r="K12" s="19"/>
      <c r="L12" s="19"/>
      <c r="M12" s="19"/>
      <c r="N12" s="20"/>
      <c r="O12" s="2"/>
      <c r="P12" s="18"/>
      <c r="Q12" s="19"/>
      <c r="R12" s="19"/>
      <c r="S12" s="19"/>
      <c r="T12" s="19"/>
      <c r="U12" s="19"/>
      <c r="V12" s="19"/>
      <c r="W12" s="19"/>
      <c r="X12" s="19"/>
      <c r="Y12" s="19"/>
      <c r="Z12" s="19"/>
      <c r="AA12" s="19"/>
      <c r="AB12" s="19"/>
      <c r="AC12" s="20"/>
      <c r="AD12" s="2"/>
    </row>
    <row r="13" spans="1:30" x14ac:dyDescent="0.25">
      <c r="A13" s="18"/>
      <c r="B13" s="19"/>
      <c r="C13" s="19"/>
      <c r="D13" s="19"/>
      <c r="E13" s="19"/>
      <c r="F13" s="19"/>
      <c r="G13" s="19"/>
      <c r="H13" s="19"/>
      <c r="I13" s="19"/>
      <c r="J13" s="19"/>
      <c r="K13" s="19"/>
      <c r="L13" s="19"/>
      <c r="M13" s="19"/>
      <c r="N13" s="20"/>
      <c r="O13" s="2"/>
      <c r="P13" s="18"/>
      <c r="Q13" s="19"/>
      <c r="R13" s="19"/>
      <c r="S13" s="19"/>
      <c r="T13" s="19"/>
      <c r="U13" s="19"/>
      <c r="V13" s="19"/>
      <c r="W13" s="19"/>
      <c r="X13" s="19"/>
      <c r="Y13" s="19"/>
      <c r="Z13" s="19"/>
      <c r="AA13" s="19"/>
      <c r="AB13" s="19"/>
      <c r="AC13" s="20"/>
      <c r="AD13" s="2"/>
    </row>
    <row r="14" spans="1:30" x14ac:dyDescent="0.25">
      <c r="A14" s="18"/>
      <c r="B14" s="19"/>
      <c r="C14" s="19"/>
      <c r="D14" s="19"/>
      <c r="E14" s="19"/>
      <c r="F14" s="19"/>
      <c r="G14" s="19"/>
      <c r="H14" s="19"/>
      <c r="I14" s="19"/>
      <c r="J14" s="19"/>
      <c r="K14" s="19"/>
      <c r="L14" s="19"/>
      <c r="M14" s="19"/>
      <c r="N14" s="20"/>
      <c r="O14" s="2"/>
      <c r="P14" s="18"/>
      <c r="Q14" s="19"/>
      <c r="R14" s="19"/>
      <c r="S14" s="19"/>
      <c r="T14" s="19"/>
      <c r="U14" s="19"/>
      <c r="V14" s="19"/>
      <c r="W14" s="19"/>
      <c r="X14" s="19"/>
      <c r="Y14" s="19"/>
      <c r="Z14" s="19"/>
      <c r="AA14" s="19"/>
      <c r="AB14" s="19"/>
      <c r="AC14" s="20"/>
      <c r="AD14" s="2"/>
    </row>
    <row r="15" spans="1:30" x14ac:dyDescent="0.25">
      <c r="A15" s="18"/>
      <c r="B15" s="19"/>
      <c r="C15" s="19"/>
      <c r="D15" s="19"/>
      <c r="E15" s="19"/>
      <c r="F15" s="19"/>
      <c r="G15" s="19"/>
      <c r="H15" s="19"/>
      <c r="I15" s="19"/>
      <c r="J15" s="19"/>
      <c r="K15" s="19"/>
      <c r="L15" s="19"/>
      <c r="M15" s="19"/>
      <c r="N15" s="20"/>
      <c r="O15" s="2"/>
      <c r="P15" s="18"/>
      <c r="Q15" s="19"/>
      <c r="R15" s="19"/>
      <c r="S15" s="19"/>
      <c r="T15" s="19"/>
      <c r="U15" s="19"/>
      <c r="V15" s="19"/>
      <c r="W15" s="19"/>
      <c r="X15" s="19"/>
      <c r="Y15" s="19"/>
      <c r="Z15" s="19"/>
      <c r="AA15" s="19"/>
      <c r="AB15" s="19"/>
      <c r="AC15" s="20"/>
      <c r="AD15" s="2"/>
    </row>
    <row r="16" spans="1:30" x14ac:dyDescent="0.25">
      <c r="A16" s="18"/>
      <c r="B16" s="19"/>
      <c r="C16" s="19"/>
      <c r="D16" s="19"/>
      <c r="E16" s="19"/>
      <c r="F16" s="19"/>
      <c r="G16" s="19"/>
      <c r="H16" s="19"/>
      <c r="I16" s="19"/>
      <c r="J16" s="19"/>
      <c r="K16" s="19"/>
      <c r="L16" s="19"/>
      <c r="M16" s="19"/>
      <c r="N16" s="20"/>
      <c r="O16" s="2"/>
      <c r="P16" s="18"/>
      <c r="Q16" s="19"/>
      <c r="R16" s="19"/>
      <c r="S16" s="19"/>
      <c r="T16" s="19"/>
      <c r="U16" s="19"/>
      <c r="V16" s="19"/>
      <c r="W16" s="19"/>
      <c r="X16" s="19"/>
      <c r="Y16" s="19"/>
      <c r="Z16" s="19"/>
      <c r="AA16" s="19"/>
      <c r="AB16" s="19"/>
      <c r="AC16" s="20"/>
      <c r="AD16" s="2"/>
    </row>
    <row r="17" spans="1:30" x14ac:dyDescent="0.25">
      <c r="A17" s="18"/>
      <c r="B17" s="19"/>
      <c r="C17" s="19"/>
      <c r="D17" s="19"/>
      <c r="E17" s="19"/>
      <c r="F17" s="19"/>
      <c r="G17" s="19"/>
      <c r="H17" s="19"/>
      <c r="I17" s="19"/>
      <c r="J17" s="19"/>
      <c r="K17" s="19"/>
      <c r="L17" s="19"/>
      <c r="M17" s="19"/>
      <c r="N17" s="20"/>
      <c r="O17" s="2"/>
      <c r="P17" s="18"/>
      <c r="Q17" s="19"/>
      <c r="R17" s="19"/>
      <c r="S17" s="19"/>
      <c r="T17" s="19"/>
      <c r="U17" s="19"/>
      <c r="V17" s="19"/>
      <c r="W17" s="19"/>
      <c r="X17" s="19"/>
      <c r="Y17" s="19"/>
      <c r="Z17" s="19"/>
      <c r="AA17" s="19"/>
      <c r="AB17" s="19"/>
      <c r="AC17" s="20"/>
      <c r="AD17" s="2"/>
    </row>
    <row r="18" spans="1:30" x14ac:dyDescent="0.25">
      <c r="A18" s="18"/>
      <c r="B18" s="19"/>
      <c r="C18" s="19"/>
      <c r="D18" s="19"/>
      <c r="E18" s="19"/>
      <c r="F18" s="19"/>
      <c r="G18" s="19"/>
      <c r="H18" s="19"/>
      <c r="I18" s="19"/>
      <c r="J18" s="19"/>
      <c r="K18" s="19"/>
      <c r="L18" s="19"/>
      <c r="M18" s="19"/>
      <c r="N18" s="20"/>
      <c r="O18" s="2"/>
      <c r="P18" s="18"/>
      <c r="Q18" s="19"/>
      <c r="R18" s="19"/>
      <c r="S18" s="19"/>
      <c r="T18" s="19"/>
      <c r="U18" s="19"/>
      <c r="V18" s="19"/>
      <c r="W18" s="19"/>
      <c r="X18" s="19"/>
      <c r="Y18" s="19"/>
      <c r="Z18" s="19"/>
      <c r="AA18" s="19"/>
      <c r="AB18" s="19"/>
      <c r="AC18" s="20"/>
      <c r="AD18" s="2"/>
    </row>
    <row r="19" spans="1:30" x14ac:dyDescent="0.25">
      <c r="A19" s="21"/>
      <c r="B19" s="22"/>
      <c r="C19" s="22"/>
      <c r="D19" s="22"/>
      <c r="E19" s="22"/>
      <c r="F19" s="22"/>
      <c r="G19" s="22"/>
      <c r="H19" s="22"/>
      <c r="I19" s="22"/>
      <c r="J19" s="22"/>
      <c r="K19" s="22"/>
      <c r="L19" s="22"/>
      <c r="M19" s="22"/>
      <c r="N19" s="23"/>
      <c r="O19" s="2"/>
      <c r="P19" s="21"/>
      <c r="Q19" s="22"/>
      <c r="R19" s="22"/>
      <c r="S19" s="22"/>
      <c r="T19" s="22"/>
      <c r="U19" s="22"/>
      <c r="V19" s="22"/>
      <c r="W19" s="22"/>
      <c r="X19" s="22"/>
      <c r="Y19" s="22"/>
      <c r="Z19" s="22"/>
      <c r="AA19" s="22"/>
      <c r="AB19" s="22"/>
      <c r="AC19" s="23"/>
      <c r="AD19" s="2"/>
    </row>
    <row r="20" spans="1:30" ht="15" customHeight="1" x14ac:dyDescent="0.25">
      <c r="A20" s="15" t="s">
        <v>723</v>
      </c>
      <c r="B20" s="16"/>
      <c r="C20" s="16"/>
      <c r="D20" s="16"/>
      <c r="E20" s="16"/>
      <c r="F20" s="16"/>
      <c r="G20" s="16"/>
      <c r="H20" s="16"/>
      <c r="I20" s="16"/>
      <c r="J20" s="16"/>
      <c r="K20" s="16"/>
      <c r="L20" s="16"/>
      <c r="M20" s="16"/>
      <c r="N20" s="17"/>
      <c r="O20" s="2"/>
      <c r="P20" s="15" t="s">
        <v>725</v>
      </c>
      <c r="Q20" s="16"/>
      <c r="R20" s="16"/>
      <c r="S20" s="16"/>
      <c r="T20" s="16"/>
      <c r="U20" s="16"/>
      <c r="V20" s="16"/>
      <c r="W20" s="16"/>
      <c r="X20" s="16"/>
      <c r="Y20" s="16"/>
      <c r="Z20" s="16"/>
      <c r="AA20" s="16"/>
      <c r="AB20" s="16"/>
      <c r="AC20" s="17"/>
      <c r="AD20" s="2"/>
    </row>
    <row r="21" spans="1:30" ht="15" customHeight="1" x14ac:dyDescent="0.25">
      <c r="A21" s="18"/>
      <c r="B21" s="19"/>
      <c r="C21" s="19"/>
      <c r="D21" s="19"/>
      <c r="E21" s="19"/>
      <c r="F21" s="19"/>
      <c r="G21" s="19"/>
      <c r="H21" s="19"/>
      <c r="I21" s="19"/>
      <c r="J21" s="19"/>
      <c r="K21" s="19"/>
      <c r="L21" s="19"/>
      <c r="M21" s="19"/>
      <c r="N21" s="20"/>
      <c r="O21" s="2"/>
      <c r="P21" s="18"/>
      <c r="Q21" s="19"/>
      <c r="R21" s="19"/>
      <c r="S21" s="19"/>
      <c r="T21" s="19"/>
      <c r="U21" s="19"/>
      <c r="V21" s="19"/>
      <c r="W21" s="19"/>
      <c r="X21" s="19"/>
      <c r="Y21" s="19"/>
      <c r="Z21" s="19"/>
      <c r="AA21" s="19"/>
      <c r="AB21" s="19"/>
      <c r="AC21" s="20"/>
      <c r="AD21" s="2"/>
    </row>
    <row r="22" spans="1:30" ht="15" customHeight="1" x14ac:dyDescent="0.25">
      <c r="A22" s="18"/>
      <c r="B22" s="19"/>
      <c r="C22" s="19"/>
      <c r="D22" s="19"/>
      <c r="E22" s="19"/>
      <c r="F22" s="19"/>
      <c r="G22" s="19"/>
      <c r="H22" s="19"/>
      <c r="I22" s="19"/>
      <c r="J22" s="19"/>
      <c r="K22" s="19"/>
      <c r="L22" s="19"/>
      <c r="M22" s="19"/>
      <c r="N22" s="20"/>
      <c r="O22" s="2"/>
      <c r="P22" s="18"/>
      <c r="Q22" s="19"/>
      <c r="R22" s="19"/>
      <c r="S22" s="19"/>
      <c r="T22" s="19"/>
      <c r="U22" s="19"/>
      <c r="V22" s="19"/>
      <c r="W22" s="19"/>
      <c r="X22" s="19"/>
      <c r="Y22" s="19"/>
      <c r="Z22" s="19"/>
      <c r="AA22" s="19"/>
      <c r="AB22" s="19"/>
      <c r="AC22" s="20"/>
      <c r="AD22" s="2"/>
    </row>
    <row r="23" spans="1:30" ht="15" customHeight="1" x14ac:dyDescent="0.25">
      <c r="A23" s="18"/>
      <c r="B23" s="19"/>
      <c r="C23" s="19"/>
      <c r="D23" s="19"/>
      <c r="E23" s="19"/>
      <c r="F23" s="19"/>
      <c r="G23" s="19"/>
      <c r="H23" s="19"/>
      <c r="I23" s="19"/>
      <c r="J23" s="19"/>
      <c r="K23" s="19"/>
      <c r="L23" s="19"/>
      <c r="M23" s="19"/>
      <c r="N23" s="20"/>
      <c r="O23" s="2"/>
      <c r="P23" s="18"/>
      <c r="Q23" s="19"/>
      <c r="R23" s="19"/>
      <c r="S23" s="19"/>
      <c r="T23" s="19"/>
      <c r="U23" s="19"/>
      <c r="V23" s="19"/>
      <c r="W23" s="19"/>
      <c r="X23" s="19"/>
      <c r="Y23" s="19"/>
      <c r="Z23" s="19"/>
      <c r="AA23" s="19"/>
      <c r="AB23" s="19"/>
      <c r="AC23" s="20"/>
      <c r="AD23" s="2"/>
    </row>
    <row r="24" spans="1:30" ht="15" customHeight="1" x14ac:dyDescent="0.25">
      <c r="A24" s="18"/>
      <c r="B24" s="19"/>
      <c r="C24" s="19"/>
      <c r="D24" s="19"/>
      <c r="E24" s="19"/>
      <c r="F24" s="19"/>
      <c r="G24" s="19"/>
      <c r="H24" s="19"/>
      <c r="I24" s="19"/>
      <c r="J24" s="19"/>
      <c r="K24" s="19"/>
      <c r="L24" s="19"/>
      <c r="M24" s="19"/>
      <c r="N24" s="20"/>
      <c r="O24" s="2"/>
      <c r="P24" s="18"/>
      <c r="Q24" s="19"/>
      <c r="R24" s="19"/>
      <c r="S24" s="19"/>
      <c r="T24" s="19"/>
      <c r="U24" s="19"/>
      <c r="V24" s="19"/>
      <c r="W24" s="19"/>
      <c r="X24" s="19"/>
      <c r="Y24" s="19"/>
      <c r="Z24" s="19"/>
      <c r="AA24" s="19"/>
      <c r="AB24" s="19"/>
      <c r="AC24" s="20"/>
      <c r="AD24" s="2"/>
    </row>
    <row r="25" spans="1:30" ht="15" customHeight="1" x14ac:dyDescent="0.25">
      <c r="A25" s="18"/>
      <c r="B25" s="19"/>
      <c r="C25" s="19"/>
      <c r="D25" s="19"/>
      <c r="E25" s="19"/>
      <c r="F25" s="19"/>
      <c r="G25" s="19"/>
      <c r="H25" s="19"/>
      <c r="I25" s="19"/>
      <c r="J25" s="19"/>
      <c r="K25" s="19"/>
      <c r="L25" s="19"/>
      <c r="M25" s="19"/>
      <c r="N25" s="20"/>
      <c r="O25" s="2"/>
      <c r="P25" s="18"/>
      <c r="Q25" s="19"/>
      <c r="R25" s="19"/>
      <c r="S25" s="19"/>
      <c r="T25" s="19"/>
      <c r="U25" s="19"/>
      <c r="V25" s="19"/>
      <c r="W25" s="19"/>
      <c r="X25" s="19"/>
      <c r="Y25" s="19"/>
      <c r="Z25" s="19"/>
      <c r="AA25" s="19"/>
      <c r="AB25" s="19"/>
      <c r="AC25" s="20"/>
      <c r="AD25" s="2"/>
    </row>
    <row r="26" spans="1:30" ht="15" customHeight="1" x14ac:dyDescent="0.25">
      <c r="A26" s="18"/>
      <c r="B26" s="19"/>
      <c r="C26" s="19"/>
      <c r="D26" s="19"/>
      <c r="E26" s="19"/>
      <c r="F26" s="19"/>
      <c r="G26" s="19"/>
      <c r="H26" s="19"/>
      <c r="I26" s="19"/>
      <c r="J26" s="19"/>
      <c r="K26" s="19"/>
      <c r="L26" s="19"/>
      <c r="M26" s="19"/>
      <c r="N26" s="20"/>
      <c r="O26" s="2"/>
      <c r="P26" s="18"/>
      <c r="Q26" s="19"/>
      <c r="R26" s="19"/>
      <c r="S26" s="19"/>
      <c r="T26" s="19"/>
      <c r="U26" s="19"/>
      <c r="V26" s="19"/>
      <c r="W26" s="19"/>
      <c r="X26" s="19"/>
      <c r="Y26" s="19"/>
      <c r="Z26" s="19"/>
      <c r="AA26" s="19"/>
      <c r="AB26" s="19"/>
      <c r="AC26" s="20"/>
      <c r="AD26" s="2"/>
    </row>
    <row r="27" spans="1:30" ht="15" customHeight="1" x14ac:dyDescent="0.25">
      <c r="A27" s="18"/>
      <c r="B27" s="19"/>
      <c r="C27" s="19"/>
      <c r="D27" s="19"/>
      <c r="E27" s="19"/>
      <c r="F27" s="19"/>
      <c r="G27" s="19"/>
      <c r="H27" s="19"/>
      <c r="I27" s="19"/>
      <c r="J27" s="19"/>
      <c r="K27" s="19"/>
      <c r="L27" s="19"/>
      <c r="M27" s="19"/>
      <c r="N27" s="20"/>
      <c r="O27" s="2"/>
      <c r="P27" s="18"/>
      <c r="Q27" s="19"/>
      <c r="R27" s="19"/>
      <c r="S27" s="19"/>
      <c r="T27" s="19"/>
      <c r="U27" s="19"/>
      <c r="V27" s="19"/>
      <c r="W27" s="19"/>
      <c r="X27" s="19"/>
      <c r="Y27" s="19"/>
      <c r="Z27" s="19"/>
      <c r="AA27" s="19"/>
      <c r="AB27" s="19"/>
      <c r="AC27" s="20"/>
      <c r="AD27" s="2"/>
    </row>
    <row r="28" spans="1:30" ht="15" customHeight="1" x14ac:dyDescent="0.25">
      <c r="A28" s="18"/>
      <c r="B28" s="19"/>
      <c r="C28" s="19"/>
      <c r="D28" s="19"/>
      <c r="E28" s="19"/>
      <c r="F28" s="19"/>
      <c r="G28" s="19"/>
      <c r="H28" s="19"/>
      <c r="I28" s="19"/>
      <c r="J28" s="19"/>
      <c r="K28" s="19"/>
      <c r="L28" s="19"/>
      <c r="M28" s="19"/>
      <c r="N28" s="20"/>
      <c r="O28" s="2"/>
      <c r="P28" s="18"/>
      <c r="Q28" s="19"/>
      <c r="R28" s="19"/>
      <c r="S28" s="19"/>
      <c r="T28" s="19"/>
      <c r="U28" s="19"/>
      <c r="V28" s="19"/>
      <c r="W28" s="19"/>
      <c r="X28" s="19"/>
      <c r="Y28" s="19"/>
      <c r="Z28" s="19"/>
      <c r="AA28" s="19"/>
      <c r="AB28" s="19"/>
      <c r="AC28" s="20"/>
      <c r="AD28" s="2"/>
    </row>
    <row r="29" spans="1:30" ht="15" customHeight="1" x14ac:dyDescent="0.25">
      <c r="A29" s="18"/>
      <c r="B29" s="19"/>
      <c r="C29" s="19"/>
      <c r="D29" s="19"/>
      <c r="E29" s="19"/>
      <c r="F29" s="19"/>
      <c r="G29" s="19"/>
      <c r="H29" s="19"/>
      <c r="I29" s="19"/>
      <c r="J29" s="19"/>
      <c r="K29" s="19"/>
      <c r="L29" s="19"/>
      <c r="M29" s="19"/>
      <c r="N29" s="20"/>
      <c r="O29" s="2"/>
      <c r="P29" s="18"/>
      <c r="Q29" s="19"/>
      <c r="R29" s="19"/>
      <c r="S29" s="19"/>
      <c r="T29" s="19"/>
      <c r="U29" s="19"/>
      <c r="V29" s="19"/>
      <c r="W29" s="19"/>
      <c r="X29" s="19"/>
      <c r="Y29" s="19"/>
      <c r="Z29" s="19"/>
      <c r="AA29" s="19"/>
      <c r="AB29" s="19"/>
      <c r="AC29" s="20"/>
      <c r="AD29" s="2"/>
    </row>
    <row r="30" spans="1:30" ht="15" customHeight="1" x14ac:dyDescent="0.25">
      <c r="A30" s="18"/>
      <c r="B30" s="19"/>
      <c r="C30" s="19"/>
      <c r="D30" s="19"/>
      <c r="E30" s="19"/>
      <c r="F30" s="19"/>
      <c r="G30" s="19"/>
      <c r="H30" s="19"/>
      <c r="I30" s="19"/>
      <c r="J30" s="19"/>
      <c r="K30" s="19"/>
      <c r="L30" s="19"/>
      <c r="M30" s="19"/>
      <c r="N30" s="20"/>
      <c r="O30" s="2"/>
      <c r="P30" s="18"/>
      <c r="Q30" s="19"/>
      <c r="R30" s="19"/>
      <c r="S30" s="19"/>
      <c r="T30" s="19"/>
      <c r="U30" s="19"/>
      <c r="V30" s="19"/>
      <c r="W30" s="19"/>
      <c r="X30" s="19"/>
      <c r="Y30" s="19"/>
      <c r="Z30" s="19"/>
      <c r="AA30" s="19"/>
      <c r="AB30" s="19"/>
      <c r="AC30" s="20"/>
      <c r="AD30" s="2"/>
    </row>
    <row r="31" spans="1:30" ht="15" customHeight="1" x14ac:dyDescent="0.25">
      <c r="A31" s="18"/>
      <c r="B31" s="19"/>
      <c r="C31" s="19"/>
      <c r="D31" s="19"/>
      <c r="E31" s="19"/>
      <c r="F31" s="19"/>
      <c r="G31" s="19"/>
      <c r="H31" s="19"/>
      <c r="I31" s="19"/>
      <c r="J31" s="19"/>
      <c r="K31" s="19"/>
      <c r="L31" s="19"/>
      <c r="M31" s="19"/>
      <c r="N31" s="20"/>
      <c r="O31" s="2"/>
      <c r="P31" s="18"/>
      <c r="Q31" s="19"/>
      <c r="R31" s="19"/>
      <c r="S31" s="19"/>
      <c r="T31" s="19"/>
      <c r="U31" s="19"/>
      <c r="V31" s="19"/>
      <c r="W31" s="19"/>
      <c r="X31" s="19"/>
      <c r="Y31" s="19"/>
      <c r="Z31" s="19"/>
      <c r="AA31" s="19"/>
      <c r="AB31" s="19"/>
      <c r="AC31" s="20"/>
      <c r="AD31" s="2"/>
    </row>
    <row r="32" spans="1:30" ht="15" customHeight="1" x14ac:dyDescent="0.25">
      <c r="A32" s="18"/>
      <c r="B32" s="19"/>
      <c r="C32" s="19"/>
      <c r="D32" s="19"/>
      <c r="E32" s="19"/>
      <c r="F32" s="19"/>
      <c r="G32" s="19"/>
      <c r="H32" s="19"/>
      <c r="I32" s="19"/>
      <c r="J32" s="19"/>
      <c r="K32" s="19"/>
      <c r="L32" s="19"/>
      <c r="M32" s="19"/>
      <c r="N32" s="20"/>
      <c r="O32" s="2"/>
      <c r="P32" s="18"/>
      <c r="Q32" s="19"/>
      <c r="R32" s="19"/>
      <c r="S32" s="19"/>
      <c r="T32" s="19"/>
      <c r="U32" s="19"/>
      <c r="V32" s="19"/>
      <c r="W32" s="19"/>
      <c r="X32" s="19"/>
      <c r="Y32" s="19"/>
      <c r="Z32" s="19"/>
      <c r="AA32" s="19"/>
      <c r="AB32" s="19"/>
      <c r="AC32" s="20"/>
      <c r="AD32" s="2"/>
    </row>
    <row r="33" spans="1:30" ht="15" customHeight="1" x14ac:dyDescent="0.25">
      <c r="A33" s="18"/>
      <c r="B33" s="19"/>
      <c r="C33" s="19"/>
      <c r="D33" s="19"/>
      <c r="E33" s="19"/>
      <c r="F33" s="19"/>
      <c r="G33" s="19"/>
      <c r="H33" s="19"/>
      <c r="I33" s="19"/>
      <c r="J33" s="19"/>
      <c r="K33" s="19"/>
      <c r="L33" s="19"/>
      <c r="M33" s="19"/>
      <c r="N33" s="20"/>
      <c r="O33" s="2"/>
      <c r="P33" s="18"/>
      <c r="Q33" s="19"/>
      <c r="R33" s="19"/>
      <c r="S33" s="19"/>
      <c r="T33" s="19"/>
      <c r="U33" s="19"/>
      <c r="V33" s="19"/>
      <c r="W33" s="19"/>
      <c r="X33" s="19"/>
      <c r="Y33" s="19"/>
      <c r="Z33" s="19"/>
      <c r="AA33" s="19"/>
      <c r="AB33" s="19"/>
      <c r="AC33" s="20"/>
      <c r="AD33" s="2"/>
    </row>
    <row r="34" spans="1:30" ht="15" customHeight="1" x14ac:dyDescent="0.25">
      <c r="A34" s="18"/>
      <c r="B34" s="19"/>
      <c r="C34" s="19"/>
      <c r="D34" s="19"/>
      <c r="E34" s="19"/>
      <c r="F34" s="19"/>
      <c r="G34" s="19"/>
      <c r="H34" s="19"/>
      <c r="I34" s="19"/>
      <c r="J34" s="19"/>
      <c r="K34" s="19"/>
      <c r="L34" s="19"/>
      <c r="M34" s="19"/>
      <c r="N34" s="20"/>
      <c r="O34" s="2"/>
      <c r="P34" s="18"/>
      <c r="Q34" s="19"/>
      <c r="R34" s="19"/>
      <c r="S34" s="19"/>
      <c r="T34" s="19"/>
      <c r="U34" s="19"/>
      <c r="V34" s="19"/>
      <c r="W34" s="19"/>
      <c r="X34" s="19"/>
      <c r="Y34" s="19"/>
      <c r="Z34" s="19"/>
      <c r="AA34" s="19"/>
      <c r="AB34" s="19"/>
      <c r="AC34" s="20"/>
      <c r="AD34" s="2"/>
    </row>
    <row r="35" spans="1:30" ht="21" customHeight="1" x14ac:dyDescent="0.25">
      <c r="A35" s="21"/>
      <c r="B35" s="22"/>
      <c r="C35" s="22"/>
      <c r="D35" s="22"/>
      <c r="E35" s="22"/>
      <c r="F35" s="22"/>
      <c r="G35" s="22"/>
      <c r="H35" s="22"/>
      <c r="I35" s="22"/>
      <c r="J35" s="22"/>
      <c r="K35" s="22"/>
      <c r="L35" s="22"/>
      <c r="M35" s="22"/>
      <c r="N35" s="23"/>
      <c r="O35" s="2"/>
      <c r="P35" s="21"/>
      <c r="Q35" s="22"/>
      <c r="R35" s="22"/>
      <c r="S35" s="22"/>
      <c r="T35" s="22"/>
      <c r="U35" s="22"/>
      <c r="V35" s="22"/>
      <c r="W35" s="22"/>
      <c r="X35" s="22"/>
      <c r="Y35" s="22"/>
      <c r="Z35" s="22"/>
      <c r="AA35" s="22"/>
      <c r="AB35" s="22"/>
      <c r="AC35" s="23"/>
      <c r="AD35" s="2"/>
    </row>
  </sheetData>
  <mergeCells count="9">
    <mergeCell ref="A5:N19"/>
    <mergeCell ref="A20:N35"/>
    <mergeCell ref="P5:AC19"/>
    <mergeCell ref="P20:AC35"/>
    <mergeCell ref="X1:Z3"/>
    <mergeCell ref="K1:N3"/>
    <mergeCell ref="P1:R3"/>
    <mergeCell ref="T1:V3"/>
    <mergeCell ref="A1:J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EFD5-1709-42E2-BF54-D9B547EF3DA0}">
  <dimension ref="A1:AD37"/>
  <sheetViews>
    <sheetView tabSelected="1" zoomScale="97" zoomScaleNormal="97" workbookViewId="0">
      <selection activeCell="J1" sqref="J1:L4"/>
    </sheetView>
  </sheetViews>
  <sheetFormatPr defaultRowHeight="15" x14ac:dyDescent="0.25"/>
  <sheetData>
    <row r="1" spans="1:30" ht="15" customHeight="1" x14ac:dyDescent="0.25">
      <c r="A1" s="1"/>
      <c r="B1" s="1"/>
      <c r="C1" s="1"/>
      <c r="D1" s="1"/>
      <c r="E1" s="1"/>
      <c r="F1" s="1"/>
      <c r="G1" s="1"/>
      <c r="H1" s="1"/>
      <c r="I1" s="1"/>
      <c r="J1" s="45" t="s">
        <v>28</v>
      </c>
      <c r="K1" s="45"/>
      <c r="L1" s="45"/>
      <c r="M1" s="1"/>
      <c r="N1" s="46">
        <v>2022</v>
      </c>
      <c r="O1" s="46"/>
      <c r="P1" s="46"/>
      <c r="Q1" s="1"/>
      <c r="R1" s="47">
        <f>Total_pop_for_Continant</f>
        <v>1426730932</v>
      </c>
      <c r="S1" s="47"/>
      <c r="T1" s="47"/>
      <c r="U1" s="1"/>
      <c r="V1" s="48">
        <f>Number_of_Countrys</f>
        <v>57</v>
      </c>
      <c r="W1" s="48"/>
      <c r="X1" s="48"/>
      <c r="Y1" s="1"/>
      <c r="Z1" s="1"/>
      <c r="AA1" s="1"/>
      <c r="AB1" s="1"/>
      <c r="AC1" s="1"/>
      <c r="AD1" s="1"/>
    </row>
    <row r="2" spans="1:30" ht="15" customHeight="1" x14ac:dyDescent="0.25">
      <c r="A2" s="1"/>
      <c r="B2" s="1"/>
      <c r="C2" s="1"/>
      <c r="D2" s="1"/>
      <c r="E2" s="1"/>
      <c r="F2" s="1"/>
      <c r="G2" s="1"/>
      <c r="H2" s="1"/>
      <c r="I2" s="1"/>
      <c r="J2" s="45"/>
      <c r="K2" s="45"/>
      <c r="L2" s="45"/>
      <c r="M2" s="1"/>
      <c r="N2" s="46"/>
      <c r="O2" s="46"/>
      <c r="P2" s="46"/>
      <c r="Q2" s="1"/>
      <c r="R2" s="47"/>
      <c r="S2" s="47"/>
      <c r="T2" s="47"/>
      <c r="U2" s="1"/>
      <c r="V2" s="48"/>
      <c r="W2" s="48"/>
      <c r="X2" s="48"/>
      <c r="Y2" s="1"/>
      <c r="Z2" s="1"/>
      <c r="AA2" s="1"/>
      <c r="AB2" s="1"/>
      <c r="AC2" s="1"/>
      <c r="AD2" s="1"/>
    </row>
    <row r="3" spans="1:30" ht="15" customHeight="1" x14ac:dyDescent="0.25">
      <c r="A3" s="1"/>
      <c r="B3" s="1"/>
      <c r="C3" s="1"/>
      <c r="D3" s="1"/>
      <c r="E3" s="1"/>
      <c r="F3" s="1"/>
      <c r="G3" s="1"/>
      <c r="H3" s="1"/>
      <c r="I3" s="1"/>
      <c r="J3" s="45"/>
      <c r="K3" s="45"/>
      <c r="L3" s="45"/>
      <c r="M3" s="1"/>
      <c r="N3" s="46"/>
      <c r="O3" s="46"/>
      <c r="P3" s="46"/>
      <c r="Q3" s="1"/>
      <c r="R3" s="47"/>
      <c r="S3" s="47"/>
      <c r="T3" s="47"/>
      <c r="U3" s="1"/>
      <c r="V3" s="48"/>
      <c r="W3" s="48"/>
      <c r="X3" s="48"/>
      <c r="Y3" s="1"/>
      <c r="Z3" s="1"/>
      <c r="AA3" s="1"/>
      <c r="AB3" s="1"/>
      <c r="AC3" s="1"/>
      <c r="AD3" s="1"/>
    </row>
    <row r="4" spans="1:30" ht="15" customHeight="1" x14ac:dyDescent="0.25">
      <c r="A4" s="1"/>
      <c r="B4" s="1"/>
      <c r="C4" s="1"/>
      <c r="D4" s="1"/>
      <c r="E4" s="1"/>
      <c r="F4" s="1"/>
      <c r="G4" s="1"/>
      <c r="H4" s="1"/>
      <c r="I4" s="1"/>
      <c r="J4" s="45"/>
      <c r="K4" s="45"/>
      <c r="L4" s="45"/>
      <c r="M4" s="1"/>
      <c r="N4" s="46"/>
      <c r="O4" s="46"/>
      <c r="P4" s="46"/>
      <c r="Q4" s="1"/>
      <c r="R4" s="47"/>
      <c r="S4" s="47"/>
      <c r="T4" s="47"/>
      <c r="U4" s="1"/>
      <c r="V4" s="48"/>
      <c r="W4" s="48"/>
      <c r="X4" s="48"/>
      <c r="Y4" s="1"/>
      <c r="Z4" s="1"/>
      <c r="AA4" s="1"/>
      <c r="AB4" s="1"/>
      <c r="AC4" s="1"/>
      <c r="AD4" s="1"/>
    </row>
    <row r="5" spans="1:30"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spans="1:30"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spans="1:30"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spans="1:30"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spans="1:30"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spans="1:30"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spans="1:30"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spans="1:30"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spans="1:30"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sheetData>
  <mergeCells count="4">
    <mergeCell ref="J1:L4"/>
    <mergeCell ref="N1:P4"/>
    <mergeCell ref="R1:T4"/>
    <mergeCell ref="V1:X4"/>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1722309-E55D-41B9-A30F-280D717C13A1}">
          <x14:formula1>
            <xm:f>Data_Validtion!$B$2:$B$9</xm:f>
          </x14:formula1>
          <xm:sqref>N1:P4</xm:sqref>
        </x14:dataValidation>
        <x14:dataValidation type="list" allowBlank="1" showInputMessage="1" showErrorMessage="1" xr:uid="{4A1205E2-CD81-44E8-9C0B-FC49BA910E77}">
          <x14:formula1>
            <xm:f>Data_Validtion!$A$2:A$7</xm:f>
          </x14:formula1>
          <xm:sqref>J1:L4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DD020898B2911A42930BB1E8CD333A7D" ma:contentTypeVersion="9" ma:contentTypeDescription="Create a new document." ma:contentTypeScope="" ma:versionID="6e276123d5670939c688075437e7cf1d">
  <xsd:schema xmlns:xsd="http://www.w3.org/2001/XMLSchema" xmlns:xs="http://www.w3.org/2001/XMLSchema" xmlns:p="http://schemas.microsoft.com/office/2006/metadata/properties" xmlns:ns3="000daaf5-8e44-4535-b4ae-ec6927067d66" targetNamespace="http://schemas.microsoft.com/office/2006/metadata/properties" ma:root="true" ma:fieldsID="ec3ca0abeb9d6773bcabdfaf53a5a8cd" ns3:_="">
    <xsd:import namespace="000daaf5-8e44-4535-b4ae-ec6927067d6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0daaf5-8e44-4535-b4ae-ec6927067d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7E8113-B84F-4973-8EDB-613D9BB5A29A}">
  <ds:schemaRefs>
    <ds:schemaRef ds:uri="http://schemas.microsoft.com/office/infopath/2007/PartnerControls"/>
    <ds:schemaRef ds:uri="http://purl.org/dc/elements/1.1/"/>
    <ds:schemaRef ds:uri="000daaf5-8e44-4535-b4ae-ec6927067d66"/>
    <ds:schemaRef ds:uri="http://schemas.microsoft.com/office/2006/documentManagement/types"/>
    <ds:schemaRef ds:uri="http://purl.org/dc/dcmitype/"/>
    <ds:schemaRef ds:uri="http://purl.org/dc/term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0572ED1-6480-4B01-B67D-83EB74047FF7}">
  <ds:schemaRefs>
    <ds:schemaRef ds:uri="http://schemas.microsoft.com/DataMashup"/>
  </ds:schemaRefs>
</ds:datastoreItem>
</file>

<file path=customXml/itemProps3.xml><?xml version="1.0" encoding="utf-8"?>
<ds:datastoreItem xmlns:ds="http://schemas.openxmlformats.org/officeDocument/2006/customXml" ds:itemID="{5FCA7FDD-0647-491C-A93E-F7E04C2369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0daaf5-8e44-4535-b4ae-ec6927067d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6B1DA03-846B-4CF3-A343-8C9C67E8CB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World_Population_DataSet</vt:lpstr>
      <vt:lpstr>Popultion_Growth_Pivot</vt:lpstr>
      <vt:lpstr>Countries_Size_Pivot</vt:lpstr>
      <vt:lpstr>Data_Validtion</vt:lpstr>
      <vt:lpstr>Mockup_DashBoard</vt:lpstr>
      <vt:lpstr>DashBoard</vt:lpstr>
      <vt:lpstr>Continant_Drop_List</vt:lpstr>
      <vt:lpstr>Number_of_Countrys</vt:lpstr>
      <vt:lpstr>Total_pop_for_Continant</vt:lpstr>
      <vt:lpstr>Year_Drop_List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hassan</dc:creator>
  <cp:lastModifiedBy>mohamed hassan</cp:lastModifiedBy>
  <dcterms:created xsi:type="dcterms:W3CDTF">2025-09-02T12:44:14Z</dcterms:created>
  <dcterms:modified xsi:type="dcterms:W3CDTF">2025-09-09T07:56:37Z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0x010100DD020898B2911A42930BB1E8CD333A7D</vt:lpwstr>
  </property>
</Properties>
</file>