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sso\Desktop\Formation_DS_23_24_MERAH\2-Projet\10-Projet10\soutenance p10\MERAH_Mohamed_Réalisez_le_cadrage _d_un_projet_IA\"/>
    </mc:Choice>
  </mc:AlternateContent>
  <xr:revisionPtr revIDLastSave="0" documentId="13_ncr:1_{E40CA6DF-5E93-4DEE-99A8-9152D42B1398}" xr6:coauthVersionLast="47" xr6:coauthVersionMax="47" xr10:uidLastSave="{00000000-0000-0000-0000-000000000000}"/>
  <bookViews>
    <workbookView xWindow="-108" yWindow="-108" windowWidth="23256" windowHeight="12456" tabRatio="806" firstSheet="2" activeTab="7" xr2:uid="{00000000-000D-0000-FFFF-FFFF00000000}"/>
  </bookViews>
  <sheets>
    <sheet name="Equipe_Projet" sheetId="15" r:id="rId1"/>
    <sheet name="Dimensionnement " sheetId="10" r:id="rId2"/>
    <sheet name="Registre des traitements CNIL" sheetId="1" r:id="rId3"/>
    <sheet name="Fiches_de_registres REF 001-003" sheetId="8" r:id="rId4"/>
    <sheet name="Planification Sprint" sheetId="13" r:id="rId5"/>
    <sheet name="Evaluation_Risques" sheetId="16" r:id="rId6"/>
    <sheet name="Suivi_du_projet" sheetId="17" r:id="rId7"/>
    <sheet name="Chiffrage" sheetId="12" r:id="rId8"/>
    <sheet name="Point de revue"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16" l="1"/>
  <c r="G11" i="16"/>
  <c r="F10" i="16"/>
  <c r="G10" i="16"/>
  <c r="G15" i="13" l="1"/>
  <c r="L4" i="17"/>
  <c r="L5" i="17"/>
  <c r="L6" i="17"/>
  <c r="L7" i="17"/>
  <c r="L8" i="17"/>
  <c r="D11" i="17"/>
  <c r="E11" i="17"/>
  <c r="F11" i="17"/>
  <c r="G11" i="17"/>
  <c r="H11" i="17"/>
  <c r="I11" i="17"/>
  <c r="J11" i="17"/>
  <c r="K11" i="17"/>
  <c r="D12" i="17"/>
  <c r="E12" i="17"/>
  <c r="F12" i="17"/>
  <c r="G12" i="17"/>
  <c r="H12" i="17"/>
  <c r="I12" i="17"/>
  <c r="J12" i="17"/>
  <c r="K12" i="17"/>
  <c r="C13" i="17"/>
  <c r="D13" i="17" s="1"/>
  <c r="C14" i="17"/>
  <c r="E13" i="17" l="1"/>
  <c r="F13" i="17" s="1"/>
  <c r="G13" i="17" s="1"/>
  <c r="H13" i="17" s="1"/>
  <c r="I13" i="17" s="1"/>
  <c r="J13" i="17" s="1"/>
  <c r="K13" i="17" s="1"/>
  <c r="D14" i="17"/>
  <c r="E14" i="17" s="1"/>
  <c r="F14" i="17" s="1"/>
  <c r="G14" i="17" s="1"/>
  <c r="H14" i="17" s="1"/>
  <c r="I14" i="17" s="1"/>
  <c r="J14" i="17" s="1"/>
  <c r="K14" i="17" s="1"/>
  <c r="G9" i="16"/>
  <c r="F9" i="16"/>
  <c r="G8" i="16"/>
  <c r="F8" i="16"/>
  <c r="G7" i="16"/>
  <c r="F7" i="16"/>
  <c r="G6" i="16"/>
  <c r="F6" i="16"/>
  <c r="G5" i="16"/>
  <c r="F5" i="16"/>
  <c r="G4" i="16"/>
  <c r="F4" i="16"/>
  <c r="C14" i="12"/>
  <c r="C13" i="12"/>
  <c r="C12" i="12"/>
  <c r="C11" i="12"/>
  <c r="C10" i="12"/>
  <c r="C9" i="12"/>
  <c r="C8" i="12"/>
  <c r="C7" i="12"/>
  <c r="C6" i="12"/>
  <c r="C5" i="12"/>
  <c r="H14" i="12" l="1"/>
  <c r="H13" i="12"/>
  <c r="H12" i="12"/>
  <c r="H11" i="12"/>
  <c r="H10" i="12"/>
  <c r="H9" i="12"/>
  <c r="H8" i="12"/>
  <c r="H7" i="12"/>
  <c r="H6" i="12"/>
  <c r="H5" i="12"/>
  <c r="I5" i="12" s="1"/>
  <c r="B21" i="10"/>
  <c r="D10" i="10"/>
  <c r="G6" i="12"/>
  <c r="I6" i="12" s="1"/>
  <c r="E14" i="12"/>
  <c r="E13" i="12"/>
  <c r="E12" i="12"/>
  <c r="E11" i="12"/>
  <c r="E10" i="12"/>
  <c r="E9" i="12"/>
  <c r="E8" i="12"/>
  <c r="E7" i="12"/>
  <c r="E6" i="12"/>
  <c r="F5" i="12"/>
  <c r="E5" i="12"/>
  <c r="E32" i="10"/>
  <c r="E33" i="10" s="1"/>
  <c r="D11" i="10"/>
  <c r="D6" i="10"/>
  <c r="D5" i="10"/>
  <c r="D4" i="10"/>
  <c r="D3" i="10"/>
  <c r="L6" i="12" l="1"/>
  <c r="B45" i="10"/>
  <c r="G7" i="12"/>
  <c r="F6" i="12"/>
  <c r="F7" i="12" s="1"/>
  <c r="F8" i="12" s="1"/>
  <c r="F9" i="12" s="1"/>
  <c r="F10" i="12" s="1"/>
  <c r="F11" i="12" s="1"/>
  <c r="F12" i="12" s="1"/>
  <c r="F13" i="12" s="1"/>
  <c r="F14" i="12" s="1"/>
  <c r="L5" i="12"/>
  <c r="J5" i="12"/>
  <c r="K5" i="12" s="1"/>
  <c r="J6" i="12"/>
  <c r="D12" i="10"/>
  <c r="D7" i="10"/>
  <c r="D13" i="10" l="1"/>
  <c r="B44" i="10" s="1"/>
  <c r="B48" i="10" s="1"/>
  <c r="I7" i="12"/>
  <c r="L7" i="12" s="1"/>
  <c r="G8" i="12"/>
  <c r="K6" i="12"/>
  <c r="K4" i="1"/>
  <c r="K3" i="1"/>
  <c r="K2" i="1"/>
  <c r="J7" i="12" l="1"/>
  <c r="K7" i="12" s="1"/>
  <c r="G9" i="12"/>
  <c r="I8" i="12"/>
  <c r="L8" i="12" s="1"/>
  <c r="J8" i="12" l="1"/>
  <c r="K8" i="12" s="1"/>
  <c r="G10" i="12"/>
  <c r="I9" i="12"/>
  <c r="L9" i="12" s="1"/>
  <c r="J9" i="12" l="1"/>
  <c r="K9" i="12" s="1"/>
  <c r="I10" i="12"/>
  <c r="L10" i="12" s="1"/>
  <c r="G11" i="12"/>
  <c r="I11" i="12" l="1"/>
  <c r="L11" i="12" s="1"/>
  <c r="G12" i="12"/>
  <c r="J10" i="12"/>
  <c r="K10" i="12"/>
  <c r="J11" i="12" l="1"/>
  <c r="K11" i="12" s="1"/>
  <c r="I12" i="12"/>
  <c r="L12" i="12" s="1"/>
  <c r="G13" i="12"/>
  <c r="L18" i="12" l="1"/>
  <c r="J12" i="12"/>
  <c r="J13" i="12" s="1"/>
  <c r="I13" i="12"/>
  <c r="L13" i="12" s="1"/>
  <c r="G14" i="12"/>
  <c r="I14" i="12" s="1"/>
  <c r="L14" i="12" s="1"/>
  <c r="K12" i="12" l="1"/>
  <c r="J14" i="12"/>
  <c r="K14" i="12" s="1"/>
  <c r="K1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71" authorId="0" shapeId="0" xr:uid="{F6B9724E-4F2F-4F4B-AF16-5FC858DCCDF2}">
      <text>
        <r>
          <rPr>
            <sz val="11"/>
            <color rgb="FF000000"/>
            <rFont val="Calibri"/>
            <family val="2"/>
            <scheme val="minor"/>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77" authorId="0" shapeId="0" xr:uid="{78E39E83-BAFB-4A01-8CA0-BEC49E73C467}">
      <text>
        <r>
          <rPr>
            <sz val="11"/>
            <color rgb="FF000000"/>
            <rFont val="Calibri"/>
            <family val="2"/>
            <scheme val="minor"/>
          </rPr>
          <t>Si le responsable du traitement est situé hors UE, il doit indiquer en plus le nom de son représentant sur le territoire de l'UE</t>
        </r>
      </text>
    </comment>
    <comment ref="A78" authorId="0" shapeId="0" xr:uid="{D3FDFB3F-4DE7-4F4F-BABC-7AEE752A06BE}">
      <text>
        <r>
          <rPr>
            <sz val="11"/>
            <color rgb="FF000000"/>
            <rFont val="Calibri"/>
            <family val="2"/>
            <scheme val="minor"/>
          </rPr>
          <t xml:space="preserve">Responsable du traitement : la personne physique ou morale, l'autorité publique, le service ou un autre organisme qui, seul ou conjointement avec d'autres, détermine les finalités et les moyens du traitement.
</t>
        </r>
      </text>
    </comment>
    <comment ref="A81" authorId="0" shapeId="0" xr:uid="{29D8F3C7-CDA3-44BF-A059-4BFD410EA1BB}">
      <text>
        <r>
          <rPr>
            <sz val="11"/>
            <color rgb="FF000000"/>
            <rFont val="Calibri"/>
            <family val="2"/>
            <scheme val="minor"/>
          </rPr>
          <t xml:space="preserve">Représentant : une personne physique ou morale établie dans l'Union, désignée par le responsable du traitement ou le sous-traitant par écrit qui les représente en ce qui concerne leurs obligations respectives en vertu du présent règlement.
</t>
        </r>
      </text>
    </comment>
    <comment ref="A82" authorId="0" shapeId="0" xr:uid="{395C56C6-3699-43DB-9B49-3C24833BB44B}">
      <text>
        <r>
          <rPr>
            <sz val="11"/>
            <color rgb="FF000000"/>
            <rFont val="Calibri"/>
            <family val="2"/>
            <scheme val="minor"/>
          </rPr>
          <t xml:space="preserve">A compléter lorsque deux responsables du traitement ou plus déterminent conjointement les finalités et les moyens du traitement
</t>
        </r>
      </text>
    </comment>
    <comment ref="A84" authorId="0" shapeId="0" xr:uid="{F52E7578-1A5E-4918-A571-BE5B17B1706E}">
      <text>
        <r>
          <rPr>
            <sz val="11"/>
            <color rgb="FF000000"/>
            <rFont val="Calibri"/>
            <family val="2"/>
            <scheme val="minor"/>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87" authorId="0" shapeId="0" xr:uid="{6101951D-F93A-4F0F-98FF-0B1B3739C1C9}">
      <text>
        <r>
          <rPr>
            <sz val="11"/>
            <color rgb="FF000000"/>
            <rFont val="Calibri"/>
            <family val="2"/>
            <scheme val="minor"/>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93" authorId="0" shapeId="0" xr:uid="{0D54B6F3-566D-4D87-B3CB-26D6BFD52F61}">
      <text>
        <r>
          <rPr>
            <sz val="11"/>
            <color rgb="FF000000"/>
            <rFont val="Calibri"/>
            <family val="2"/>
            <scheme val="minor"/>
          </rPr>
          <t>Lorsque vous traitez certains types de données à risque :
Sont notamment concernées les données dites "sensibles" :
- révélant l'origine prétendument raciale ou ethnique ;
- portant sur les opinions politiques, philosophiques ou religieuses ;
- relatives à l'appartenance syndicale :
- concernant la santé ou l'orientation sexuelle ;
- génétiques ou biométriques.
Les données d'infraction ou de condamnation pénale font également l'objet de règles particulières. Ces données ne peuvent être utilisées que sous certaines conditions strictement encadrées par la loi Informatique et Libertés et par le RGPD.</t>
        </r>
      </text>
    </comment>
    <comment ref="E93" authorId="0" shapeId="0" xr:uid="{2D4954F2-286E-4506-9BA1-09BF68A51C04}">
      <text>
        <r>
          <rPr>
            <sz val="11"/>
            <color rgb="FF000000"/>
            <rFont val="Calibri"/>
            <family val="2"/>
            <scheme val="minor"/>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97" authorId="0" shapeId="0" xr:uid="{5280D3A4-335A-4002-9FD6-9C346D5A6C38}">
      <text>
        <r>
          <rPr>
            <sz val="11"/>
            <color rgb="FF000000"/>
            <rFont val="Calibri"/>
            <family val="2"/>
            <scheme val="minor"/>
          </rPr>
          <t>Lister tous les types de personnes faisant l'objet du traitement de données.
Exemple : salariés, clients, patients, prospects …</t>
        </r>
      </text>
    </comment>
    <comment ref="A100" authorId="0" shapeId="0" xr:uid="{1CD4B62A-C011-4AC3-81F3-6C312DBF1A40}">
      <text>
        <r>
          <rPr>
            <sz val="11"/>
            <color rgb="FF000000"/>
            <rFont val="Calibri"/>
            <family val="2"/>
            <scheme val="minor"/>
          </rPr>
          <t xml:space="preserve">Lister l'ensemble des personnes qui ont accès aux données ; par exemple : service chargé du recrutement, service informatique, direction, prestataires, partenaires, hébergeurs, etc.
</t>
        </r>
      </text>
    </comment>
    <comment ref="A103" authorId="0" shapeId="0" xr:uid="{D8902167-B215-4962-AEC4-C43DCA72A295}">
      <text>
        <r>
          <rPr>
            <sz val="11"/>
            <color rgb="FF000000"/>
            <rFont val="Calibri"/>
            <family val="2"/>
            <scheme val="minor"/>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List>
</comments>
</file>

<file path=xl/sharedStrings.xml><?xml version="1.0" encoding="utf-8"?>
<sst xmlns="http://schemas.openxmlformats.org/spreadsheetml/2006/main" count="463" uniqueCount="324">
  <si>
    <t>Product Owner</t>
  </si>
  <si>
    <t>Total</t>
  </si>
  <si>
    <t>Region</t>
  </si>
  <si>
    <t>Description</t>
  </si>
  <si>
    <t>France Central</t>
  </si>
  <si>
    <t>Calcul</t>
  </si>
  <si>
    <t>App Service</t>
  </si>
  <si>
    <t>Bases de données</t>
  </si>
  <si>
    <t>North Europe</t>
  </si>
  <si>
    <t>Niveau Premium V2 ; 1 P1V2 (1 Cœur(s), 3.5 Go de RAM, 250 Go de stockage) x 730 Heures ; Système d’exploitation Linux ; 0 SNI/SSL Connexions ; 0 SSL IP Connexions ; 0 Domaines personnalisés ; 0 Certificats SSL standards ; 0 Certificats SSL génériques</t>
  </si>
  <si>
    <t>Azure Functions</t>
  </si>
  <si>
    <t>Niveau Premium, Plan d’économies d’un an, EP1: 1 Cœurs(s), 3.5 Go de RAM, 250 Go de stockage, 1 Instances chauffées à l’avance, 1 Unités mises à l’échelle supplémentaires</t>
  </si>
  <si>
    <t>Stockage</t>
  </si>
  <si>
    <t>Storage Accounts</t>
  </si>
  <si>
    <t>Premium Redondance Stockage d’objets blob de bloc, Espace de noms hiérarchique, LRS, Niveau d’accès À chaud, 1 000 Go Capacité - À l'utilisation, 10 x 10 000 opérations d’écriture, 10 x 10 000 opérations de lecture, 10 x 10 000 opérations de lecture itérative, 10 x 100 opérations d’écriture itérative, 1 000Go extraction de données, 1 000Go écriture de données, SFTP désactivé, 1 000 Go index, 1 x 10 000 autres opérations</t>
  </si>
  <si>
    <t>Azure SQL Database</t>
  </si>
  <si>
    <t>Base de données unique, vCore, Usage général, Provisionné, Série Standard (Gen 5), Redondant en local, 12 vCore - base de données x 730 Heures, 32 Go de stockage, Redondance du stockage de sauvegarde RA-GRS, Restauration à un instant dans le passé de 0 Go, Rétention à long terme 0 x 5 Go</t>
  </si>
  <si>
    <t>DevOps</t>
  </si>
  <si>
    <t>Azure Monitor</t>
  </si>
  <si>
    <t>Log analytics : Ingestion de données de journal : 0 Go de journaux Daily Analytics ingérés, 0 Go de journaux quotidiens de base ingérés, 1 mois de conservation interactive des données, 0 mois de données archivées, 0 Requêtes de recherche de journal de base par jour avec 0 Go de données analysées par requête, 0 Go de données de journal exportées par jour, données de journal de plate-forme traitées par jour: 0 Go avec Destination vers stockage ou Event Hub et 0 Go avec des partenaires Destination to Marketplace, 0 Recherche d'emploi Requêtes par jour avec 0 Go de données analysées par requête ; 0 points de terminaison SCOM MI ; Prometheus managé : 0 nœuds AKS dans le cluster, 10000 métriques Prometheus par nœud, 30 secondes d’intervalle de collecte des métriques, 0 moyenne des utilisateurs des tableaux de bord quotidiens, 7 tableaux de bord, 50000 exemples de données interrogés par tableau de bord, 25 règles d’alerte promql, 25 règles d’enregistrement promql ; Application Insights : 3 mois de conservation des données, 0 Tests web multiétapes ; 1 ressource surveillée X 1 série chronologique d’indicateur de performance surveillée par ressource, 1 Alerte de journal à la fréquence 5 minutes, 0 Événements supplémentaires (en milliers), 0 E-mails supplémentaires (en centaine de milliers), 0 Notifications push supplémentaires (en centaine de milliers), 0 Webhooks supplémentaires (en millions)</t>
  </si>
  <si>
    <t>Outils de développement</t>
  </si>
  <si>
    <t>Azure DevOps</t>
  </si>
  <si>
    <t>6Utilisateurs de licence du plan de base, utilisateurs de licence 5 de base + plans de test, niveau Gratuit – 1 pipelines hébergés Microsoft), 2 pipelines auto-hébergés), 0 Go artefacts</t>
  </si>
  <si>
    <r>
      <rPr>
        <b/>
        <sz val="11"/>
        <color rgb="FFFFFFFF"/>
        <rFont val="Calibri"/>
        <family val="2"/>
      </rPr>
      <t xml:space="preserve">Coordonnées du responsable de l’organisme
</t>
    </r>
    <r>
      <rPr>
        <sz val="10"/>
        <color rgb="FFFFFFFF"/>
        <rFont val="Calibri"/>
        <family val="2"/>
      </rPr>
      <t>(responsable de traitement ou son représentant si le responsable est situé en dehors de l’UE)</t>
    </r>
  </si>
  <si>
    <t>Nom :</t>
  </si>
  <si>
    <t>Prénom :</t>
  </si>
  <si>
    <t>Adresse :</t>
  </si>
  <si>
    <t>Adresse mél :</t>
  </si>
  <si>
    <t>Consulter les guides et définitions sur le site de la CNIL</t>
  </si>
  <si>
    <t>Code postal :</t>
  </si>
  <si>
    <t>Ville :</t>
  </si>
  <si>
    <t>Téléphone :</t>
  </si>
  <si>
    <r>
      <rPr>
        <b/>
        <sz val="11"/>
        <color rgb="FFFFFFFF"/>
        <rFont val="Calibri"/>
        <family val="2"/>
      </rPr>
      <t xml:space="preserve">Coordonnées du représentant
</t>
    </r>
    <r>
      <rPr>
        <sz val="10"/>
        <color rgb="FFFFFFFF"/>
        <rFont val="Calibri"/>
        <family val="2"/>
      </rPr>
      <t>(responsable de traitement ou son représentant si le responsable est situé en dehors de l’UE)</t>
    </r>
  </si>
  <si>
    <t>Coordonnées du délégué à la protection des données (DPO)</t>
  </si>
  <si>
    <t>Société (si DPO externe) :</t>
  </si>
  <si>
    <t>Identification du traitement</t>
  </si>
  <si>
    <t>Finalité du traitement</t>
  </si>
  <si>
    <t>Données sensibles ?</t>
  </si>
  <si>
    <t>Nom du traitement</t>
  </si>
  <si>
    <t>N° / RÉF</t>
  </si>
  <si>
    <t>Date de création de la fiche</t>
  </si>
  <si>
    <t>Dernière mise à jour de la fiche</t>
  </si>
  <si>
    <t>Oui/non</t>
  </si>
  <si>
    <t>OUI</t>
  </si>
  <si>
    <t xml:space="preserve">Gestion des données personnelles </t>
  </si>
  <si>
    <t xml:space="preserve">Assurer la sécurité et le respect de la vie privée de l'utilisateur </t>
  </si>
  <si>
    <t>Catégories de données personnelles concernées</t>
  </si>
  <si>
    <t>Durée de conservation</t>
  </si>
  <si>
    <t>État civil, identité, données d'identification</t>
  </si>
  <si>
    <t>Nom , prenom , email, mensurations (pointure, taille vêtements)</t>
  </si>
  <si>
    <t>Durée de l'inscription jusqu’à la demande de suppression</t>
  </si>
  <si>
    <t>images</t>
  </si>
  <si>
    <t>Image prise par l'utilisateur</t>
  </si>
  <si>
    <t>Tant du traitement puis supression</t>
  </si>
  <si>
    <t>Vie personnelle (habitudes de vie, situation familiale, etc.)</t>
  </si>
  <si>
    <t>Historique des achats précédents</t>
  </si>
  <si>
    <t>Données de connexion (adress IP, logs, etc.)</t>
  </si>
  <si>
    <t>Activités sur la recommendation (click, swipe), Cookies,Système (Adresse IP, modèle mobile, système d'exploitation)</t>
  </si>
  <si>
    <t>1an</t>
  </si>
  <si>
    <t xml:space="preserve">Description  du traitement  </t>
  </si>
  <si>
    <t>Date de création du traitement</t>
  </si>
  <si>
    <t>Mise à jour du traitement</t>
  </si>
  <si>
    <t>Acteurs</t>
  </si>
  <si>
    <t>Nom</t>
  </si>
  <si>
    <t>Adresse</t>
  </si>
  <si>
    <t>Code Postal</t>
  </si>
  <si>
    <t>Ville</t>
  </si>
  <si>
    <t>Pays</t>
  </si>
  <si>
    <t>Téléphone</t>
  </si>
  <si>
    <t>Adresse mél</t>
  </si>
  <si>
    <t>Responsable du traitement</t>
  </si>
  <si>
    <t>Délégué à la protection des données</t>
  </si>
  <si>
    <t>Société du DPO (si celui-ci est externe)</t>
  </si>
  <si>
    <t>Représentant</t>
  </si>
  <si>
    <t>Responsable(s) conjoint(s)</t>
  </si>
  <si>
    <t>Finalité(s) du traitement effectué</t>
  </si>
  <si>
    <t>Finalité principale</t>
  </si>
  <si>
    <t>Données sensibles</t>
  </si>
  <si>
    <t>Données révélant l'origine raciale ou ethnique</t>
  </si>
  <si>
    <t xml:space="preserve">Les images peuvent montrer la couleur de peau de l'utilisateur </t>
  </si>
  <si>
    <t>Données révélant les convictions religieuses ou philosophiques </t>
  </si>
  <si>
    <t>les images peuvent montrer des signes réligieuses de l'utilisateur (voilée, kippa, ...)</t>
  </si>
  <si>
    <t>Catégories de personnes concernées</t>
  </si>
  <si>
    <t>Précisions</t>
  </si>
  <si>
    <t xml:space="preserve">Catégorie de personnes </t>
  </si>
  <si>
    <t>Clients</t>
  </si>
  <si>
    <t>Destinataires</t>
  </si>
  <si>
    <t>Type de destinataire</t>
  </si>
  <si>
    <t xml:space="preserve">Destinataire </t>
  </si>
  <si>
    <t>Service interne qui traite les données</t>
  </si>
  <si>
    <t>Mesures de sécurité</t>
  </si>
  <si>
    <t>Type de mesure de sécurité</t>
  </si>
  <si>
    <t>Mesure de sécurité 1</t>
  </si>
  <si>
    <t>Mesures de traçabilité</t>
  </si>
  <si>
    <t>Mesure de sécurité 2</t>
  </si>
  <si>
    <t>Sauvegarde des données</t>
  </si>
  <si>
    <t>Mesure de sécurité 3</t>
  </si>
  <si>
    <t>Chiffrement des données</t>
  </si>
  <si>
    <t>Mesure de sécurité 4</t>
  </si>
  <si>
    <t>Contrôle d'accès des utilisateurs</t>
  </si>
  <si>
    <t>Catégorie de personnes 1</t>
  </si>
  <si>
    <t>Catégorie de personnes 2</t>
  </si>
  <si>
    <t>Destinataire 1</t>
  </si>
  <si>
    <t>Gestion des données personnelles</t>
  </si>
  <si>
    <t>Modèle de fiche de registre à compléter</t>
  </si>
  <si>
    <t>ref-001</t>
  </si>
  <si>
    <t>Description du traitement</t>
  </si>
  <si>
    <t>Système de recommandation</t>
  </si>
  <si>
    <t>Recommander des vêtements à l'utilisateur</t>
  </si>
  <si>
    <t>Sous-finalité 1</t>
  </si>
  <si>
    <t>Récupération des photos utilisateur</t>
  </si>
  <si>
    <t>Sous-finalité 2</t>
  </si>
  <si>
    <t>Analyse des photos (reconnaissance des vêtements portés)</t>
  </si>
  <si>
    <t>Sous-finalité 3</t>
  </si>
  <si>
    <t>Traitement des informations sur les vêtements vêtements portés et analyse des goûts des utilisateurs</t>
  </si>
  <si>
    <t>État civil, identité, données d'identification, images…</t>
  </si>
  <si>
    <t>Images</t>
  </si>
  <si>
    <t>1 mois</t>
  </si>
  <si>
    <t>vêtements portés</t>
  </si>
  <si>
    <t>2 ans</t>
  </si>
  <si>
    <t>logs (navigation)</t>
  </si>
  <si>
    <t>1 an</t>
  </si>
  <si>
    <t>Utilisateurs</t>
  </si>
  <si>
    <t>Utilisateurs du site de e-commerce Fahion-insta</t>
  </si>
  <si>
    <t>Prestataire cloud</t>
  </si>
  <si>
    <t>Cloud Microsoft Azure</t>
  </si>
  <si>
    <t>Mesures de protection des infrastructures</t>
  </si>
  <si>
    <t xml:space="preserve">Assurée par les service cloud Microsoft Azure </t>
  </si>
  <si>
    <t>Sur le smartphone, les données qui n'ont pas vocation à être partagées sont chiffrées et stockées dans un répertoire sécurisé. Les données sont également chiffrées lors des transferts, et dans la base de données de l'entreprise</t>
  </si>
  <si>
    <t>Connexion utilisateur</t>
  </si>
  <si>
    <t>ref-002</t>
  </si>
  <si>
    <t>Connexion</t>
  </si>
  <si>
    <t>Récupération des identifiants</t>
  </si>
  <si>
    <t>Données identification (adresse mail / mot de passe)</t>
  </si>
  <si>
    <t>Jusqu’à suppression du compte</t>
  </si>
  <si>
    <t>Adress IP, logs (heures de connexion)</t>
  </si>
  <si>
    <t>Cloud Azure (base de données)</t>
  </si>
  <si>
    <t>Les services cloud Azure, assurent une protection de leur infrastructure</t>
  </si>
  <si>
    <t>Sur le smartphone, les données qui n'ont pas vocation à être partagées sont chiffrées et stockées dans un répertoire sécurisé. Les données sont égalment chiffrées lors des transferts, et dans la base de données de l'entreprise</t>
  </si>
  <si>
    <t>Sécurité</t>
  </si>
  <si>
    <t>Veiller à la robustesse de l'application face aux attaques connues (vulnérabilités serveur, failles d'injection, attaque IDOR</t>
  </si>
  <si>
    <t>Contrôle d'accès utilisateur</t>
  </si>
  <si>
    <t>Protection par mot de passe chiffré ou OAuth2</t>
  </si>
  <si>
    <t>Recommandation basée sur des images</t>
  </si>
  <si>
    <t>Ref-001</t>
  </si>
  <si>
    <t>Récupération des photos, creation de données depuis les photos traitées, traitement des nouvelles données =&gt; recommandation</t>
  </si>
  <si>
    <t>Non</t>
  </si>
  <si>
    <t>Ref-002</t>
  </si>
  <si>
    <t>Récupération des identifiants =&gt; connexion</t>
  </si>
  <si>
    <t>Ref-003</t>
  </si>
  <si>
    <t>ref-003</t>
  </si>
  <si>
    <t>► Traitement de données à caractère personnel</t>
  </si>
  <si>
    <t>► Délégué à la protection des données (DPO)</t>
  </si>
  <si>
    <t>► Données personnelles</t>
  </si>
  <si>
    <t>► Responsable de traitement</t>
  </si>
  <si>
    <t>► Données sensibles</t>
  </si>
  <si>
    <t>► Finalité du traitement</t>
  </si>
  <si>
    <t>► Destinataires</t>
  </si>
  <si>
    <t>► Transfert de données</t>
  </si>
  <si>
    <t>► Durée de conservation de données</t>
  </si>
  <si>
    <t>► Sécurité des données</t>
  </si>
  <si>
    <t>Conséquence</t>
  </si>
  <si>
    <t>TOTAL</t>
  </si>
  <si>
    <t>Ressources Techniques et Financières
(coûts fixes)</t>
  </si>
  <si>
    <t>Coût (€)</t>
  </si>
  <si>
    <t>Note</t>
  </si>
  <si>
    <t>Station de travail Ingénieur</t>
  </si>
  <si>
    <t>Station de travail développeur</t>
  </si>
  <si>
    <t>Labellisation jeu de données
(service comme google data labelling)</t>
  </si>
  <si>
    <t>Coûts d'annotation pour 100 000 images</t>
  </si>
  <si>
    <t>Coût (€/an)</t>
  </si>
  <si>
    <t>Hébergement du modèle sur Azure</t>
  </si>
  <si>
    <t>Hébergement de la base de données sur Azure</t>
  </si>
  <si>
    <t>Conception de l'application prestations</t>
  </si>
  <si>
    <t>Fonction</t>
  </si>
  <si>
    <t>Coût de prestation par jour en euros</t>
  </si>
  <si>
    <t>Durée d'intervention par jours</t>
  </si>
  <si>
    <t>Coût total en euros</t>
  </si>
  <si>
    <t>Scrum Master</t>
  </si>
  <si>
    <t>Développeur</t>
  </si>
  <si>
    <t>Data Scientist senior expertise IA</t>
  </si>
  <si>
    <t>Conception et production salaires</t>
  </si>
  <si>
    <t>Coût  prestations</t>
  </si>
  <si>
    <t>Salaire mensuel</t>
  </si>
  <si>
    <t>Durée d'intervention par mois</t>
  </si>
  <si>
    <t>Tolal</t>
  </si>
  <si>
    <t>2 Postes de travail standard pour faire du développement.</t>
  </si>
  <si>
    <t>Coût mensuel estimé</t>
  </si>
  <si>
    <t>Catégorie de service</t>
  </si>
  <si>
    <t>Type de service</t>
  </si>
  <si>
    <t>Ressources techniques et financières</t>
  </si>
  <si>
    <t>Campagne Marketing(Influenceurs &amp; Publicité)</t>
  </si>
  <si>
    <t>Ressources humaines(Salaires)</t>
  </si>
  <si>
    <t>Financement</t>
  </si>
  <si>
    <t>Suivi et maintenance</t>
  </si>
  <si>
    <t>On estime que :
Le nombre d'utilisateurs le premier semestre est :  1000
Le nombre utilisateur augmente  de 10% chaque semestre
L'abonnement coûte 10 €par mois par utilisateur</t>
  </si>
  <si>
    <t>Calcul de coût</t>
  </si>
  <si>
    <t>Calcul des revenus</t>
  </si>
  <si>
    <t>Calcul des gains</t>
  </si>
  <si>
    <t>Coût 
infrastructure 
par 
semestre</t>
  </si>
  <si>
    <t>Ressource 
humaines</t>
  </si>
  <si>
    <t>Coût 
total</t>
  </si>
  <si>
    <t>Coût 
total 
cumulé</t>
  </si>
  <si>
    <t>Nombre 
utilisateurs 
par an</t>
  </si>
  <si>
    <t>Coût utilisation/ semestre</t>
  </si>
  <si>
    <t>Revenus 
cumulé</t>
  </si>
  <si>
    <t>Gain cumulé estimé</t>
  </si>
  <si>
    <t>Gain attendu</t>
  </si>
  <si>
    <t>Période par semestre</t>
  </si>
  <si>
    <t>Sprint</t>
  </si>
  <si>
    <t>Sprint 1</t>
  </si>
  <si>
    <t>Sprint 2</t>
  </si>
  <si>
    <t>Sprint 3</t>
  </si>
  <si>
    <t>Sprint 4</t>
  </si>
  <si>
    <t>Sprint 5</t>
  </si>
  <si>
    <t>TRES HAUTE</t>
  </si>
  <si>
    <t>HAUTE</t>
  </si>
  <si>
    <t>MOYEN</t>
  </si>
  <si>
    <t>Semaine 1</t>
  </si>
  <si>
    <t>Semaine 2</t>
  </si>
  <si>
    <t>Semaine 3</t>
  </si>
  <si>
    <t>Semaine 4</t>
  </si>
  <si>
    <t>Semaine 5</t>
  </si>
  <si>
    <t xml:space="preserve">Connexion via une adresse mail </t>
  </si>
  <si>
    <t xml:space="preserve">Création de compte </t>
  </si>
  <si>
    <t xml:space="preserve">Recommandations basées sur les photos </t>
  </si>
  <si>
    <t xml:space="preserve">Personnalisation des recommandations </t>
  </si>
  <si>
    <t xml:space="preserve">Purge automatique des données </t>
  </si>
  <si>
    <t xml:space="preserve">Définition des styles préférés et marques préférées </t>
  </si>
  <si>
    <t xml:space="preserve">Référencement des sources de tendances </t>
  </si>
  <si>
    <t xml:space="preserve">Filtrage des recommandations par saison </t>
  </si>
  <si>
    <t xml:space="preserve">Notation des recommandations </t>
  </si>
  <si>
    <t>Salaires(2 mois)</t>
  </si>
  <si>
    <t xml:space="preserve"> Accès à l'application pour une commande avec livraison </t>
  </si>
  <si>
    <t>Profi</t>
  </si>
  <si>
    <t xml:space="preserve">Prise de photos </t>
  </si>
  <si>
    <t>UX Designer</t>
  </si>
  <si>
    <r>
      <t xml:space="preserve">Gestion/Suivi </t>
    </r>
    <r>
      <rPr>
        <b/>
        <sz val="18"/>
        <color rgb="FF000000"/>
        <rFont val="Arial"/>
        <family val="2"/>
      </rPr>
      <t>►</t>
    </r>
  </si>
  <si>
    <t>Product Owner : Alicia</t>
  </si>
  <si>
    <t>Data ►</t>
  </si>
  <si>
    <t>Dév ►</t>
  </si>
  <si>
    <t>ÉQUIPE PROJET</t>
  </si>
  <si>
    <t>Data Scientist : MERAH Mohamed</t>
  </si>
  <si>
    <t>Des►</t>
  </si>
  <si>
    <t>Product Owner : Damien</t>
  </si>
  <si>
    <t>Développeur : Sofiane</t>
  </si>
  <si>
    <t>UX Designer : Sonia</t>
  </si>
  <si>
    <t xml:space="preserve">- Connexion via une adresse mail 
- Création de compte 
- Prise de photos 
- Recommandations basées sur les photos 
- Personnalisation des recommandations 
- Gestion des données personnelles 
- Purge automatique des données 
- Définition des styles préférés et marques préférées 
- Référencement des sources de tendances 
- Filtrage des recommandations par saison 
- Notation des recommandations 
- Accès à l'application pour une commande avec livraison </t>
  </si>
  <si>
    <t>Coût infrastructure Azure(2 Mois)</t>
  </si>
  <si>
    <t>c</t>
  </si>
  <si>
    <t>2 Postes de travail équipé d'un GPU très performant.</t>
  </si>
  <si>
    <t>Hébergment (coûts annuels)</t>
  </si>
  <si>
    <t xml:space="preserve">Point de revue </t>
  </si>
  <si>
    <t>Développeur +DPO</t>
  </si>
  <si>
    <t>Data Scientist senior expertise IA + DPO</t>
  </si>
  <si>
    <t>Data Scientist senior expertise IA+ Développeur  + DPO</t>
  </si>
  <si>
    <t>DPO(responsable conformité de la protection des données dans la société )</t>
  </si>
  <si>
    <t>DOP►</t>
  </si>
  <si>
    <t>Thomas</t>
  </si>
  <si>
    <t>Risque</t>
  </si>
  <si>
    <t>Moyenne</t>
  </si>
  <si>
    <t>Dépassement des coûts</t>
  </si>
  <si>
    <t>suivi régulier des dépenses tout au long du projet</t>
  </si>
  <si>
    <t xml:space="preserve">réduction du coût de developpement en limittant </t>
  </si>
  <si>
    <t>Retards dans les délais de livraison</t>
  </si>
  <si>
    <t>vérifier l'avancement de chaque sprint</t>
  </si>
  <si>
    <t>Réévaluation du calendrier
Communication transparente avec les parties prenantes sur les retards</t>
  </si>
  <si>
    <t xml:space="preserve">Conflits internes </t>
  </si>
  <si>
    <t>réorganisation de l'équipe si nécessaire</t>
  </si>
  <si>
    <t>Insatisfaction des utilisateurs</t>
  </si>
  <si>
    <t xml:space="preserve">Écoute attentive des commentaires des utilisateurs
 </t>
  </si>
  <si>
    <t>correction des défauts ou des problèmes signalés</t>
  </si>
  <si>
    <t>Changements de l'environnement technologique</t>
  </si>
  <si>
    <t>Veille technologique régulière pour s'assurer que les technologies utilisées dans le développement de l'application sont à jour et compatibles
planification de mises à jour régulières pour s'assurer que l'application reste à jour</t>
  </si>
  <si>
    <t>Mises à jour et améliorations de l'application pour garantir la compatibilité avec les nouvelles technologies</t>
  </si>
  <si>
    <t>Temps de calcul très élevé</t>
  </si>
  <si>
    <t>Optimisation de l'algorithme de recommandation</t>
  </si>
  <si>
    <t>Scaling de l'infrastructure</t>
  </si>
  <si>
    <t xml:space="preserve"> coûts financiers élevés</t>
  </si>
  <si>
    <t>risque de perte de clients</t>
  </si>
  <si>
    <t>Communication ouverte et régulière entre les membres de l'équipe - clarification des rôles et des responsabilités</t>
  </si>
  <si>
    <t>Retards dans les délais de livraison          coûts supplémentaires</t>
  </si>
  <si>
    <t>risque de perte de clients                          coûts supplémentaires</t>
  </si>
  <si>
    <t>Probabilité          (0 à 5)</t>
  </si>
  <si>
    <t>Gravité     (0 à 5)</t>
  </si>
  <si>
    <t>Action de prévention</t>
  </si>
  <si>
    <t>Action de correction</t>
  </si>
  <si>
    <t>Feature</t>
  </si>
  <si>
    <t>Initial Estimate</t>
  </si>
  <si>
    <t>Week 1</t>
  </si>
  <si>
    <t>Week 2</t>
  </si>
  <si>
    <t>Week 3</t>
  </si>
  <si>
    <t>Week 4</t>
  </si>
  <si>
    <t>Week 5</t>
  </si>
  <si>
    <t>Week 6</t>
  </si>
  <si>
    <t>Week 7</t>
  </si>
  <si>
    <t>Week 8</t>
  </si>
  <si>
    <t>sprint 1</t>
  </si>
  <si>
    <t>sprint2</t>
  </si>
  <si>
    <t>sprint 3</t>
  </si>
  <si>
    <t>sprint 4</t>
  </si>
  <si>
    <t>sprint 5</t>
  </si>
  <si>
    <t>Settting</t>
  </si>
  <si>
    <t>Start</t>
  </si>
  <si>
    <t>Heures planifiées</t>
  </si>
  <si>
    <t>Heures réelles</t>
  </si>
  <si>
    <t>Effort restant</t>
  </si>
  <si>
    <t>Burndown idéal</t>
  </si>
  <si>
    <t>Durée (h)</t>
  </si>
  <si>
    <t>durée totale (h)</t>
  </si>
  <si>
    <t>durée totale (semaine)</t>
  </si>
  <si>
    <t>Heures restantes</t>
  </si>
  <si>
    <t>Semaine 6</t>
  </si>
  <si>
    <t>Semaine 7</t>
  </si>
  <si>
    <t>Semaine 8</t>
  </si>
  <si>
    <t xml:space="preserve">Gravité     </t>
  </si>
  <si>
    <t>Perte de confiance des clients, coûts juridiques</t>
  </si>
  <si>
    <t>Renforcement des mesures de sécurité, conformité stricte aux réglementations</t>
  </si>
  <si>
    <t>Plan de réponse aux incidents, notification des autorités compétentes, indemnisation des victimes</t>
  </si>
  <si>
    <t>Fuite de données</t>
  </si>
  <si>
    <t>Non-conformité réglementaire dans le traitement des données sensibles</t>
  </si>
  <si>
    <t>Coûts juridiques, perte de réputation</t>
  </si>
  <si>
    <t>Audit régulier de la conformité, formation du personnel sur les règles de traitement des données</t>
  </si>
  <si>
    <t>Mise en conformité immédiate, correction des pratiques non conformes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</si>
</sst>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 [$€-1]"/>
    <numFmt numFmtId="165" formatCode="#,##0\ [$€-1]"/>
    <numFmt numFmtId="166" formatCode="[$€]#,##0.00"/>
    <numFmt numFmtId="167" formatCode="#\ ##\ ##\ ##\ #0"/>
    <numFmt numFmtId="168" formatCode="#,##0.00\ [$€-803]"/>
    <numFmt numFmtId="169" formatCode="&quot; &quot;#,##0.00&quot; &quot;[$€-40C]&quot; &quot;;&quot;-&quot;#,##0.00&quot; &quot;[$€-40C]&quot; &quot;;&quot; &quot;&quot;-&quot;#&quot; &quot;[$€-40C]&quot; &quot;;&quot; &quot;@&quot; &quot;"/>
    <numFmt numFmtId="170" formatCode="#,##0.00\ [$€-40C]"/>
    <numFmt numFmtId="171" formatCode="#,##0.00&quot; &quot;[$€-40C]"/>
  </numFmts>
  <fonts count="61">
    <font>
      <sz val="11"/>
      <color theme="1"/>
      <name val="Calibri"/>
      <family val="2"/>
      <scheme val="minor"/>
    </font>
    <font>
      <sz val="11"/>
      <color theme="1"/>
      <name val="Calibri"/>
      <family val="2"/>
      <scheme val="minor"/>
    </font>
    <font>
      <b/>
      <sz val="11"/>
      <color theme="1"/>
      <name val="Calibri"/>
      <family val="2"/>
      <scheme val="minor"/>
    </font>
    <font>
      <sz val="10"/>
      <color rgb="FF000000"/>
      <name val="Calibri"/>
      <family val="2"/>
      <scheme val="minor"/>
    </font>
    <font>
      <sz val="8"/>
      <color theme="1"/>
      <name val="Arial"/>
      <family val="2"/>
    </font>
    <font>
      <sz val="11"/>
      <color rgb="FF000000"/>
      <name val="Calibri"/>
      <family val="2"/>
      <scheme val="minor"/>
    </font>
    <font>
      <sz val="11"/>
      <name val="Calibri"/>
      <family val="2"/>
    </font>
    <font>
      <sz val="11"/>
      <color theme="1"/>
      <name val="Calibri"/>
      <family val="2"/>
    </font>
    <font>
      <b/>
      <sz val="11"/>
      <color theme="1"/>
      <name val="&quot;Quattrocento Sans&quot;"/>
    </font>
    <font>
      <sz val="11"/>
      <color theme="1"/>
      <name val="&quot;Quattrocento Sans&quot;"/>
    </font>
    <font>
      <sz val="11"/>
      <color rgb="FF000000"/>
      <name val="Söhne"/>
    </font>
    <font>
      <b/>
      <sz val="11"/>
      <color rgb="FFFFFFFF"/>
      <name val="Calibri"/>
      <family val="2"/>
    </font>
    <font>
      <sz val="11"/>
      <color rgb="FFFFFFFF"/>
      <name val="Calibri"/>
      <family val="2"/>
    </font>
    <font>
      <sz val="11"/>
      <color rgb="FF000000"/>
      <name val="Calibri"/>
      <family val="2"/>
    </font>
    <font>
      <u/>
      <sz val="11"/>
      <color rgb="FF0563C1"/>
      <name val="Calibri"/>
      <family val="2"/>
    </font>
    <font>
      <b/>
      <sz val="11"/>
      <color rgb="FF000000"/>
      <name val="Georgia"/>
      <family val="1"/>
    </font>
    <font>
      <u/>
      <sz val="11"/>
      <color rgb="FF0563C1"/>
      <name val="Georgia"/>
      <family val="1"/>
    </font>
    <font>
      <b/>
      <sz val="11"/>
      <color rgb="FFFFFFFF"/>
      <name val="Georgia"/>
      <family val="1"/>
    </font>
    <font>
      <b/>
      <sz val="11"/>
      <color rgb="FF1F4E78"/>
      <name val="Georgia"/>
      <family val="1"/>
    </font>
    <font>
      <sz val="11"/>
      <color rgb="FFFFFFFF"/>
      <name val="Georgia"/>
      <family val="1"/>
    </font>
    <font>
      <sz val="11"/>
      <color rgb="FF000000"/>
      <name val="Georgia"/>
      <family val="1"/>
    </font>
    <font>
      <sz val="11"/>
      <color rgb="FF1F4E78"/>
      <name val="Georgia"/>
      <family val="1"/>
    </font>
    <font>
      <sz val="10"/>
      <color rgb="FFFFFFFF"/>
      <name val="Calibri"/>
      <family val="2"/>
    </font>
    <font>
      <sz val="10"/>
      <color rgb="FF000000"/>
      <name val="Calibri"/>
      <family val="2"/>
      <scheme val="minor"/>
    </font>
    <font>
      <b/>
      <sz val="8"/>
      <color rgb="FF000000"/>
      <name val="Georgia"/>
      <family val="1"/>
    </font>
    <font>
      <sz val="10"/>
      <name val="Arial"/>
      <family val="2"/>
    </font>
    <font>
      <u/>
      <sz val="8"/>
      <color rgb="FF0563C1"/>
      <name val="Georgia"/>
      <family val="1"/>
    </font>
    <font>
      <b/>
      <sz val="12"/>
      <color rgb="FFFFFFFF"/>
      <name val="Georgia"/>
      <family val="1"/>
    </font>
    <font>
      <sz val="11"/>
      <color theme="1"/>
      <name val="Georgia"/>
      <family val="1"/>
    </font>
    <font>
      <sz val="11"/>
      <name val="Georgia"/>
      <family val="1"/>
    </font>
    <font>
      <b/>
      <sz val="11"/>
      <name val="Calibri"/>
      <family val="2"/>
      <scheme val="minor"/>
    </font>
    <font>
      <b/>
      <sz val="11"/>
      <name val="Calibri"/>
      <family val="2"/>
    </font>
    <font>
      <b/>
      <sz val="11"/>
      <color rgb="FF000000"/>
      <name val="Calibri"/>
      <family val="2"/>
    </font>
    <font>
      <b/>
      <sz val="12"/>
      <color rgb="FF000000"/>
      <name val="Calibri"/>
      <family val="2"/>
    </font>
    <font>
      <sz val="12"/>
      <color rgb="FF000000"/>
      <name val="Calibri"/>
      <family val="2"/>
    </font>
    <font>
      <b/>
      <sz val="12"/>
      <name val="Calibri"/>
      <family val="2"/>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sz val="11"/>
      <color theme="1"/>
      <name val="Söhne"/>
    </font>
    <font>
      <b/>
      <sz val="14"/>
      <color rgb="FF000000"/>
      <name val="Calibri"/>
      <family val="2"/>
      <scheme val="minor"/>
    </font>
    <font>
      <b/>
      <sz val="18"/>
      <color rgb="FF000000"/>
      <name val="Calibri"/>
      <family val="2"/>
      <scheme val="minor"/>
    </font>
    <font>
      <b/>
      <sz val="18"/>
      <color rgb="FF000000"/>
      <name val="Arial"/>
      <family val="2"/>
    </font>
    <font>
      <b/>
      <sz val="11"/>
      <color rgb="FF000000"/>
      <name val="Calibri"/>
      <family val="2"/>
      <scheme val="minor"/>
    </font>
    <font>
      <b/>
      <sz val="10"/>
      <color rgb="FF000000"/>
      <name val="Calibri"/>
      <family val="2"/>
      <scheme val="minor"/>
    </font>
    <font>
      <b/>
      <sz val="26"/>
      <color rgb="FF000000"/>
      <name val="Calibri"/>
      <family val="2"/>
      <scheme val="minor"/>
    </font>
    <font>
      <b/>
      <sz val="12"/>
      <color rgb="FF000000"/>
      <name val="Abadi"/>
    </font>
    <font>
      <sz val="12"/>
      <color rgb="FF000000"/>
      <name val="Abadi"/>
    </font>
    <font>
      <b/>
      <sz val="11"/>
      <color theme="0"/>
      <name val="Calibri"/>
      <family val="2"/>
      <scheme val="minor"/>
    </font>
    <font>
      <b/>
      <sz val="11"/>
      <color theme="0"/>
      <name val="Calibri"/>
      <family val="2"/>
      <charset val="204"/>
      <scheme val="minor"/>
    </font>
    <font>
      <sz val="11"/>
      <color theme="1"/>
      <name val="Calibri"/>
      <family val="2"/>
      <charset val="204"/>
      <scheme val="minor"/>
    </font>
  </fonts>
  <fills count="76">
    <fill>
      <patternFill patternType="none"/>
    </fill>
    <fill>
      <patternFill patternType="gray125"/>
    </fill>
    <fill>
      <patternFill patternType="solid">
        <fgColor rgb="FFDDEBF7"/>
        <bgColor rgb="FFDDEBF7"/>
      </patternFill>
    </fill>
    <fill>
      <patternFill patternType="solid">
        <fgColor rgb="FFFFFF00"/>
        <bgColor indexed="64"/>
      </patternFill>
    </fill>
    <fill>
      <patternFill patternType="solid">
        <fgColor rgb="FF92D050"/>
        <bgColor indexed="64"/>
      </patternFill>
    </fill>
    <fill>
      <patternFill patternType="solid">
        <fgColor rgb="FF004A99"/>
        <bgColor rgb="FF004A99"/>
      </patternFill>
    </fill>
    <fill>
      <patternFill patternType="solid">
        <fgColor rgb="FF3B96EC"/>
        <bgColor rgb="FF3B96EC"/>
      </patternFill>
    </fill>
    <fill>
      <patternFill patternType="solid">
        <fgColor rgb="FFF2F2F2"/>
        <bgColor rgb="FFF2F2F2"/>
      </patternFill>
    </fill>
    <fill>
      <patternFill patternType="solid">
        <fgColor rgb="FF31859C"/>
        <bgColor rgb="FF31859C"/>
      </patternFill>
    </fill>
    <fill>
      <patternFill patternType="solid">
        <fgColor rgb="FF9BC2E6"/>
        <bgColor rgb="FF9BC2E6"/>
      </patternFill>
    </fill>
    <fill>
      <patternFill patternType="solid">
        <fgColor rgb="FF5B9BD5"/>
        <bgColor rgb="FF5B9BD5"/>
      </patternFill>
    </fill>
    <fill>
      <patternFill patternType="solid">
        <fgColor rgb="FFFFFFFF"/>
        <bgColor rgb="FFFFFFFF"/>
      </patternFill>
    </fill>
    <fill>
      <patternFill patternType="solid">
        <fgColor rgb="FFDEEAF6"/>
        <bgColor rgb="FFDEEAF6"/>
      </patternFill>
    </fill>
    <fill>
      <patternFill patternType="solid">
        <fgColor rgb="FF9CC2E5"/>
        <bgColor rgb="FF9CC2E5"/>
      </patternFill>
    </fill>
    <fill>
      <patternFill patternType="solid">
        <fgColor rgb="FFFF00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theme="7"/>
        <bgColor indexed="64"/>
      </patternFill>
    </fill>
    <fill>
      <patternFill patternType="solid">
        <fgColor theme="5" tint="-0.249977111117893"/>
        <bgColor indexed="64"/>
      </patternFill>
    </fill>
    <fill>
      <patternFill patternType="solid">
        <fgColor theme="4"/>
        <bgColor indexed="64"/>
      </patternFill>
    </fill>
    <fill>
      <patternFill patternType="solid">
        <fgColor rgb="FF00B050"/>
        <bgColor indexed="64"/>
      </patternFill>
    </fill>
    <fill>
      <patternFill patternType="solid">
        <fgColor theme="4" tint="-0.249977111117893"/>
        <bgColor indexed="64"/>
      </patternFill>
    </fill>
    <fill>
      <patternFill patternType="solid">
        <fgColor theme="5"/>
        <bgColor rgb="FFFCE4D6"/>
      </patternFill>
    </fill>
    <fill>
      <patternFill patternType="solid">
        <fgColor theme="5"/>
        <bgColor rgb="FFD9E1F2"/>
      </patternFill>
    </fill>
    <fill>
      <patternFill patternType="solid">
        <fgColor theme="5"/>
        <bgColor rgb="FFF2F2F2"/>
      </patternFill>
    </fill>
    <fill>
      <patternFill patternType="solid">
        <fgColor rgb="FFFFFF00"/>
        <bgColor rgb="FFFCE4D6"/>
      </patternFill>
    </fill>
    <fill>
      <patternFill patternType="solid">
        <fgColor rgb="FFFFFF00"/>
        <bgColor rgb="FFD9E1F2"/>
      </patternFill>
    </fill>
    <fill>
      <patternFill patternType="solid">
        <fgColor rgb="FF92D050"/>
        <bgColor rgb="FFFCE4D6"/>
      </patternFill>
    </fill>
    <fill>
      <patternFill patternType="solid">
        <fgColor theme="7" tint="0.59999389629810485"/>
        <bgColor rgb="FFFCE4D6"/>
      </patternFill>
    </fill>
    <fill>
      <patternFill patternType="solid">
        <fgColor theme="7" tint="0.59999389629810485"/>
        <bgColor rgb="FFD9E1F2"/>
      </patternFill>
    </fill>
    <fill>
      <patternFill patternType="solid">
        <fgColor theme="7" tint="0.59999389629810485"/>
        <bgColor rgb="FFF2F2F2"/>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E7E6E6"/>
        <bgColor rgb="FFE7E6E6"/>
      </patternFill>
    </fill>
    <fill>
      <patternFill patternType="solid">
        <fgColor rgb="FFFFF2CC"/>
        <bgColor rgb="FFFFF2CC"/>
      </patternFill>
    </fill>
    <fill>
      <patternFill patternType="solid">
        <fgColor theme="7" tint="0.39997558519241921"/>
        <bgColor rgb="FF9BC2E6"/>
      </patternFill>
    </fill>
    <fill>
      <patternFill patternType="solid">
        <fgColor theme="7" tint="0.79998168889431442"/>
        <bgColor rgb="FFD9E1F2"/>
      </patternFill>
    </fill>
    <fill>
      <patternFill patternType="solid">
        <fgColor theme="9" tint="0.39997558519241921"/>
        <bgColor rgb="FFFFD966"/>
      </patternFill>
    </fill>
    <fill>
      <patternFill patternType="solid">
        <fgColor theme="9" tint="0.79998168889431442"/>
        <bgColor rgb="FFFFF2CC"/>
      </patternFill>
    </fill>
    <fill>
      <patternFill patternType="solid">
        <fgColor theme="4" tint="0.39997558519241921"/>
        <bgColor rgb="FFA9D08E"/>
      </patternFill>
    </fill>
    <fill>
      <patternFill patternType="solid">
        <fgColor theme="3" tint="0.79998168889431442"/>
        <bgColor rgb="FFE2EFDA"/>
      </patternFill>
    </fill>
    <fill>
      <patternFill patternType="solid">
        <fgColor theme="6"/>
        <bgColor rgb="FFA6A6A6"/>
      </patternFill>
    </fill>
    <fill>
      <patternFill patternType="solid">
        <fgColor rgb="FFFFFF00"/>
        <bgColor rgb="FFE7E6E6"/>
      </patternFill>
    </fill>
    <fill>
      <patternFill patternType="solid">
        <fgColor rgb="FF92D050"/>
        <bgColor rgb="FFD9E1F2"/>
      </patternFill>
    </fill>
    <fill>
      <patternFill patternType="solid">
        <fgColor rgb="FF00B0F0"/>
        <bgColor rgb="FFFFF2CC"/>
      </patternFill>
    </fill>
    <fill>
      <patternFill patternType="solid">
        <fgColor theme="7" tint="0.39997558519241921"/>
        <bgColor rgb="FFFFF2CC"/>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C000"/>
        <bgColor rgb="FF000000"/>
      </patternFill>
    </fill>
    <fill>
      <patternFill patternType="solid">
        <fgColor theme="4"/>
        <bgColor rgb="FF000000"/>
      </patternFill>
    </fill>
    <fill>
      <patternFill patternType="solid">
        <fgColor rgb="FFFFFF00"/>
        <bgColor rgb="FF000000"/>
      </patternFill>
    </fill>
    <fill>
      <patternFill patternType="solid">
        <fgColor theme="9"/>
        <bgColor indexed="64"/>
      </patternFill>
    </fill>
    <fill>
      <patternFill patternType="solid">
        <fgColor theme="6"/>
        <bgColor rgb="FF000000"/>
      </patternFill>
    </fill>
    <fill>
      <patternFill patternType="solid">
        <fgColor rgb="FFFF0000"/>
        <bgColor rgb="FF000000"/>
      </patternFill>
    </fill>
    <fill>
      <patternFill patternType="solid">
        <fgColor theme="0" tint="-4.9989318521683403E-2"/>
        <bgColor indexed="64"/>
      </patternFill>
    </fill>
    <fill>
      <patternFill patternType="solid">
        <fgColor theme="8"/>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3" tint="0.79998168889431442"/>
        <bgColor rgb="FFFFFFFF"/>
      </patternFill>
    </fill>
    <fill>
      <patternFill patternType="solid">
        <fgColor theme="5"/>
        <bgColor rgb="FFFFFFFF"/>
      </patternFill>
    </fill>
    <fill>
      <patternFill patternType="solid">
        <fgColor rgb="FF92D050"/>
        <bgColor rgb="FFD8D8D8"/>
      </patternFill>
    </fill>
    <fill>
      <patternFill patternType="solid">
        <fgColor theme="4"/>
        <bgColor theme="4"/>
      </patternFill>
    </fill>
    <fill>
      <patternFill patternType="solid">
        <fgColor theme="4" tint="0.79998168889431442"/>
        <bgColor theme="4" tint="0.79998168889431442"/>
      </patternFill>
    </fill>
    <fill>
      <patternFill patternType="solid">
        <fgColor theme="7" tint="0.59999389629810485"/>
        <bgColor rgb="FFD0CECE"/>
      </patternFill>
    </fill>
  </fills>
  <borders count="9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hair">
        <color rgb="FF3B96EC"/>
      </right>
      <top/>
      <bottom/>
      <diagonal/>
    </border>
    <border>
      <left style="hair">
        <color rgb="FFFFFFFF"/>
      </left>
      <right style="hair">
        <color rgb="FFFFFFFF"/>
      </right>
      <top style="hair">
        <color rgb="FFFFFFFF"/>
      </top>
      <bottom/>
      <diagonal/>
    </border>
    <border>
      <left/>
      <right/>
      <top/>
      <bottom style="hair">
        <color rgb="FFFFFFFF"/>
      </bottom>
      <diagonal/>
    </border>
    <border>
      <left/>
      <right/>
      <top/>
      <bottom style="hair">
        <color rgb="FF3B96EC"/>
      </bottom>
      <diagonal/>
    </border>
    <border>
      <left/>
      <right style="hair">
        <color rgb="FF3B96EC"/>
      </right>
      <top/>
      <bottom style="hair">
        <color rgb="FF3B96EC"/>
      </bottom>
      <diagonal/>
    </border>
    <border>
      <left style="hair">
        <color rgb="FFFFFFFF"/>
      </left>
      <right style="hair">
        <color rgb="FFFFFFFF"/>
      </right>
      <top/>
      <bottom/>
      <diagonal/>
    </border>
    <border>
      <left/>
      <right/>
      <top style="hair">
        <color rgb="FFFFFFFF"/>
      </top>
      <bottom/>
      <diagonal/>
    </border>
    <border>
      <left/>
      <right/>
      <top style="hair">
        <color rgb="FF3B96EC"/>
      </top>
      <bottom/>
      <diagonal/>
    </border>
    <border>
      <left style="hair">
        <color rgb="FF3B96EC"/>
      </left>
      <right/>
      <top/>
      <bottom/>
      <diagonal/>
    </border>
    <border>
      <left style="hair">
        <color rgb="FFFFFFFF"/>
      </left>
      <right/>
      <top style="hair">
        <color rgb="FFFFFFFF"/>
      </top>
      <bottom style="hair">
        <color rgb="FFFFFFFF"/>
      </bottom>
      <diagonal/>
    </border>
    <border>
      <left/>
      <right/>
      <top style="hair">
        <color rgb="FFFFFFFF"/>
      </top>
      <bottom style="hair">
        <color rgb="FFFFFFFF"/>
      </bottom>
      <diagonal/>
    </border>
    <border>
      <left/>
      <right style="hair">
        <color rgb="FFFFFFFF"/>
      </right>
      <top style="hair">
        <color rgb="FFFFFFFF"/>
      </top>
      <bottom style="hair">
        <color rgb="FFFFFFFF"/>
      </bottom>
      <diagonal/>
    </border>
    <border>
      <left style="hair">
        <color rgb="FFFFFFFF"/>
      </left>
      <right/>
      <top/>
      <bottom style="hair">
        <color rgb="FFFFFFFF"/>
      </bottom>
      <diagonal/>
    </border>
    <border>
      <left style="hair">
        <color rgb="FFFFFFFF"/>
      </left>
      <right style="hair">
        <color rgb="FFFFFFFF"/>
      </right>
      <top style="hair">
        <color rgb="FFFFFFFF"/>
      </top>
      <bottom style="hair">
        <color rgb="FFFFFFFF"/>
      </bottom>
      <diagonal/>
    </border>
    <border>
      <left/>
      <right style="hair">
        <color rgb="FFFFFFFF"/>
      </right>
      <top/>
      <bottom style="hair">
        <color rgb="FFFFFFFF"/>
      </bottom>
      <diagonal/>
    </border>
    <border>
      <left style="thin">
        <color rgb="FFFFFFFF"/>
      </left>
      <right style="thin">
        <color rgb="FFFFFFFF"/>
      </right>
      <top style="thin">
        <color rgb="FFFFFFFF"/>
      </top>
      <bottom style="thin">
        <color rgb="FFFFFFFF"/>
      </bottom>
      <diagonal/>
    </border>
    <border>
      <left/>
      <right/>
      <top style="thin">
        <color rgb="FFFFFFFF"/>
      </top>
      <bottom style="hair">
        <color rgb="FFFFFFFF"/>
      </bottom>
      <diagonal/>
    </border>
    <border>
      <left/>
      <right style="hair">
        <color rgb="FFFFFFFF"/>
      </right>
      <top style="thin">
        <color rgb="FFFFFFFF"/>
      </top>
      <bottom style="hair">
        <color rgb="FFFFFFFF"/>
      </bottom>
      <diagonal/>
    </border>
    <border>
      <left style="thin">
        <color rgb="FFFFFFFF"/>
      </left>
      <right style="thin">
        <color rgb="FFFFFFFF"/>
      </right>
      <top/>
      <bottom style="thin">
        <color rgb="FFFFFFFF"/>
      </bottom>
      <diagonal/>
    </border>
    <border>
      <left style="hair">
        <color rgb="FFFFFFFF"/>
      </left>
      <right/>
      <top/>
      <bottom/>
      <diagonal/>
    </border>
    <border>
      <left/>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right/>
      <top style="thin">
        <color rgb="FFFFFFFF"/>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style="thin">
        <color rgb="FFFFFFFF"/>
      </left>
      <right/>
      <top/>
      <bottom/>
      <diagonal/>
    </border>
    <border>
      <left/>
      <right style="thin">
        <color rgb="FFFFFFFF"/>
      </right>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hair">
        <color rgb="FFFFFFFF"/>
      </left>
      <right/>
      <top style="hair">
        <color rgb="FFFFFFFF"/>
      </top>
      <bottom/>
      <diagonal/>
    </border>
    <border>
      <left/>
      <right style="hair">
        <color rgb="FFFFFFFF"/>
      </right>
      <top style="hair">
        <color rgb="FFFFFFFF"/>
      </top>
      <bottom/>
      <diagonal/>
    </border>
    <border>
      <left style="medium">
        <color rgb="FF000000"/>
      </left>
      <right style="medium">
        <color rgb="FF000000"/>
      </right>
      <top style="medium">
        <color rgb="FF000000"/>
      </top>
      <bottom style="medium">
        <color rgb="FF000000"/>
      </bottom>
      <diagonal/>
    </border>
    <border>
      <left style="thin">
        <color rgb="FF808080"/>
      </left>
      <right style="thin">
        <color rgb="FF808080"/>
      </right>
      <top style="thin">
        <color rgb="FF808080"/>
      </top>
      <bottom style="thin">
        <color rgb="FF80808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thin">
        <color indexed="64"/>
      </right>
      <top/>
      <bottom style="medium">
        <color rgb="FF000000"/>
      </bottom>
      <diagonal/>
    </border>
    <border>
      <left style="medium">
        <color rgb="FF000000"/>
      </left>
      <right style="thin">
        <color indexed="64"/>
      </right>
      <top/>
      <bottom/>
      <diagonal/>
    </border>
    <border>
      <left/>
      <right/>
      <top style="medium">
        <color rgb="FF000000"/>
      </top>
      <bottom style="medium">
        <color rgb="FF000000"/>
      </bottom>
      <diagonal/>
    </border>
    <border>
      <left/>
      <right style="thin">
        <color indexed="64"/>
      </right>
      <top style="medium">
        <color rgb="FF000000"/>
      </top>
      <bottom/>
      <diagonal/>
    </border>
    <border>
      <left/>
      <right style="thin">
        <color indexed="64"/>
      </right>
      <top/>
      <bottom style="medium">
        <color rgb="FF000000"/>
      </bottom>
      <diagonal/>
    </border>
    <border>
      <left/>
      <right style="thin">
        <color indexed="64"/>
      </right>
      <top/>
      <bottom style="thin">
        <color rgb="FF000000"/>
      </bottom>
      <diagonal/>
    </border>
    <border>
      <left style="thin">
        <color indexed="64"/>
      </left>
      <right style="thin">
        <color indexed="64"/>
      </right>
      <top/>
      <bottom/>
      <diagonal/>
    </border>
    <border>
      <left/>
      <right style="thin">
        <color indexed="64"/>
      </right>
      <top/>
      <bottom/>
      <diagonal/>
    </border>
    <border>
      <left style="medium">
        <color rgb="FF000000"/>
      </left>
      <right style="thin">
        <color indexed="64"/>
      </right>
      <top style="medium">
        <color rgb="FF000000"/>
      </top>
      <bottom/>
      <diagonal/>
    </border>
    <border>
      <left/>
      <right/>
      <top style="thick">
        <color auto="1"/>
      </top>
      <bottom style="thin">
        <color auto="1"/>
      </bottom>
      <diagonal/>
    </border>
    <border>
      <left/>
      <right style="thick">
        <color auto="1"/>
      </right>
      <top/>
      <bottom/>
      <diagonal/>
    </border>
    <border>
      <left style="medium">
        <color auto="1"/>
      </left>
      <right/>
      <top style="medium">
        <color auto="1"/>
      </top>
      <bottom/>
      <diagonal/>
    </border>
    <border>
      <left/>
      <right/>
      <top style="medium">
        <color auto="1"/>
      </top>
      <bottom/>
      <diagonal/>
    </border>
    <border>
      <left style="thick">
        <color auto="1"/>
      </left>
      <right/>
      <top style="medium">
        <color auto="1"/>
      </top>
      <bottom/>
      <diagonal/>
    </border>
    <border>
      <left/>
      <right style="thick">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style="thick">
        <color auto="1"/>
      </left>
      <right/>
      <top/>
      <bottom style="medium">
        <color auto="1"/>
      </bottom>
      <diagonal/>
    </border>
    <border>
      <left/>
      <right style="thick">
        <color auto="1"/>
      </right>
      <top/>
      <bottom style="medium">
        <color auto="1"/>
      </bottom>
      <diagonal/>
    </border>
    <border>
      <left/>
      <right style="medium">
        <color auto="1"/>
      </right>
      <top/>
      <bottom style="medium">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n">
        <color auto="1"/>
      </bottom>
      <diagonal/>
    </border>
    <border>
      <left style="thick">
        <color auto="1"/>
      </left>
      <right/>
      <top/>
      <bottom/>
      <diagonal/>
    </border>
    <border>
      <left style="thick">
        <color auto="1"/>
      </left>
      <right/>
      <top/>
      <bottom style="thick">
        <color auto="1"/>
      </bottom>
      <diagonal/>
    </border>
    <border>
      <left/>
      <right/>
      <top style="thin">
        <color auto="1"/>
      </top>
      <bottom style="medium">
        <color auto="1"/>
      </bottom>
      <diagonal/>
    </border>
    <border>
      <left/>
      <right style="thick">
        <color auto="1"/>
      </right>
      <top style="thin">
        <color auto="1"/>
      </top>
      <bottom style="medium">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top/>
      <bottom style="thin">
        <color indexed="64"/>
      </bottom>
      <diagonal/>
    </border>
    <border>
      <left/>
      <right/>
      <top/>
      <bottom style="thin">
        <color indexed="64"/>
      </bottom>
      <diagonal/>
    </border>
  </borders>
  <cellStyleXfs count="26">
    <xf numFmtId="0" fontId="0" fillId="0" borderId="0"/>
    <xf numFmtId="0" fontId="3" fillId="0" borderId="0"/>
    <xf numFmtId="0" fontId="5" fillId="0" borderId="0"/>
    <xf numFmtId="0" fontId="23" fillId="0" borderId="0"/>
    <xf numFmtId="0" fontId="13" fillId="0" borderId="0"/>
    <xf numFmtId="169" fontId="13" fillId="0" borderId="0" applyFont="0" applyFill="0" applyBorder="0" applyAlignment="0" applyProtection="0"/>
    <xf numFmtId="0" fontId="36" fillId="0" borderId="0"/>
    <xf numFmtId="0" fontId="47" fillId="58" borderId="49"/>
    <xf numFmtId="0" fontId="37" fillId="0" borderId="0"/>
    <xf numFmtId="0" fontId="38" fillId="52" borderId="0"/>
    <xf numFmtId="0" fontId="38" fillId="53" borderId="0"/>
    <xf numFmtId="0" fontId="37" fillId="54" borderId="0"/>
    <xf numFmtId="0" fontId="39" fillId="55" borderId="0"/>
    <xf numFmtId="0" fontId="13" fillId="0" borderId="0" applyNumberFormat="0" applyFill="0" applyBorder="0" applyProtection="0"/>
    <xf numFmtId="0" fontId="38" fillId="56" borderId="0"/>
    <xf numFmtId="0" fontId="40" fillId="0" borderId="0"/>
    <xf numFmtId="0" fontId="41" fillId="57" borderId="0"/>
    <xf numFmtId="0" fontId="42" fillId="0" borderId="0"/>
    <xf numFmtId="0" fontId="43" fillId="0" borderId="0"/>
    <xf numFmtId="0" fontId="44" fillId="0" borderId="0"/>
    <xf numFmtId="0" fontId="45" fillId="0" borderId="0"/>
    <xf numFmtId="0" fontId="46" fillId="58" borderId="0"/>
    <xf numFmtId="0" fontId="48" fillId="0" borderId="0"/>
    <xf numFmtId="0" fontId="36" fillId="0" borderId="0"/>
    <xf numFmtId="0" fontId="36" fillId="0" borderId="0"/>
    <xf numFmtId="0" fontId="39" fillId="0" borderId="0"/>
  </cellStyleXfs>
  <cellXfs count="444">
    <xf numFmtId="0" fontId="0" fillId="0" borderId="0" xfId="0"/>
    <xf numFmtId="0" fontId="8" fillId="2" borderId="2" xfId="2" applyFont="1" applyFill="1" applyBorder="1" applyAlignment="1">
      <alignment vertical="top" wrapText="1"/>
    </xf>
    <xf numFmtId="164" fontId="8" fillId="2" borderId="2" xfId="2" applyNumberFormat="1" applyFont="1" applyFill="1" applyBorder="1" applyAlignment="1">
      <alignment vertical="top" wrapText="1"/>
    </xf>
    <xf numFmtId="165" fontId="8" fillId="2" borderId="2" xfId="2" applyNumberFormat="1" applyFont="1" applyFill="1" applyBorder="1" applyAlignment="1">
      <alignment vertical="top" wrapText="1"/>
    </xf>
    <xf numFmtId="0" fontId="12" fillId="6" borderId="0" xfId="0" applyFont="1" applyFill="1" applyAlignment="1">
      <alignment horizontal="left" vertical="center" wrapText="1"/>
    </xf>
    <xf numFmtId="0" fontId="13" fillId="0" borderId="0" xfId="0" applyFont="1" applyAlignment="1">
      <alignment horizontal="left" vertical="center"/>
    </xf>
    <xf numFmtId="0" fontId="12" fillId="6" borderId="0" xfId="0" applyFont="1" applyFill="1" applyAlignment="1">
      <alignment horizontal="left" vertical="center"/>
    </xf>
    <xf numFmtId="0" fontId="14" fillId="0" borderId="3" xfId="0" applyFont="1" applyBorder="1" applyAlignment="1">
      <alignment horizontal="left" vertical="center"/>
    </xf>
    <xf numFmtId="0" fontId="13" fillId="0" borderId="0" xfId="0" applyFont="1"/>
    <xf numFmtId="0" fontId="15" fillId="7" borderId="4" xfId="0" applyFont="1" applyFill="1" applyBorder="1" applyAlignment="1">
      <alignment horizontal="center" vertical="center" wrapText="1"/>
    </xf>
    <xf numFmtId="0" fontId="12" fillId="6" borderId="5" xfId="0" applyFont="1" applyFill="1" applyBorder="1" applyAlignment="1">
      <alignment horizontal="left" vertical="center" wrapText="1"/>
    </xf>
    <xf numFmtId="0" fontId="13" fillId="0" borderId="6" xfId="0" applyFont="1" applyBorder="1" applyAlignment="1">
      <alignment horizontal="left" vertical="center"/>
    </xf>
    <xf numFmtId="0" fontId="12" fillId="6" borderId="5" xfId="0" applyFont="1" applyFill="1" applyBorder="1" applyAlignment="1">
      <alignment horizontal="left" vertical="center"/>
    </xf>
    <xf numFmtId="0" fontId="12" fillId="0" borderId="5" xfId="0" applyFont="1" applyBorder="1" applyAlignment="1">
      <alignment horizontal="left" vertical="center"/>
    </xf>
    <xf numFmtId="0" fontId="13" fillId="0" borderId="7" xfId="0" applyFont="1" applyBorder="1" applyAlignment="1">
      <alignment horizontal="left" vertical="center"/>
    </xf>
    <xf numFmtId="0" fontId="16" fillId="7" borderId="8" xfId="0" applyFont="1" applyFill="1" applyBorder="1" applyAlignment="1">
      <alignment vertical="center"/>
    </xf>
    <xf numFmtId="0" fontId="12" fillId="6" borderId="9" xfId="0" applyFont="1" applyFill="1" applyBorder="1" applyAlignment="1">
      <alignment horizontal="left" vertical="center" wrapText="1"/>
    </xf>
    <xf numFmtId="0" fontId="13" fillId="0" borderId="10" xfId="0" applyFont="1" applyBorder="1" applyAlignment="1">
      <alignment horizontal="left" vertical="center"/>
    </xf>
    <xf numFmtId="0" fontId="13" fillId="0" borderId="3" xfId="0" applyFont="1" applyBorder="1" applyAlignment="1">
      <alignment horizontal="left" vertical="center"/>
    </xf>
    <xf numFmtId="0" fontId="13" fillId="0" borderId="5" xfId="0" applyFont="1" applyBorder="1" applyAlignment="1">
      <alignment horizontal="left" vertical="center"/>
    </xf>
    <xf numFmtId="0" fontId="13" fillId="0" borderId="11" xfId="0" applyFont="1" applyBorder="1"/>
    <xf numFmtId="0" fontId="13" fillId="0" borderId="0" xfId="0" applyFont="1" applyAlignment="1">
      <alignment horizontal="center" vertical="center"/>
    </xf>
    <xf numFmtId="49" fontId="18" fillId="9" borderId="13" xfId="0" applyNumberFormat="1" applyFont="1" applyFill="1" applyBorder="1" applyAlignment="1">
      <alignment horizontal="center" vertical="center" shrinkToFit="1"/>
    </xf>
    <xf numFmtId="49" fontId="18" fillId="9" borderId="13" xfId="0" applyNumberFormat="1" applyFont="1" applyFill="1" applyBorder="1" applyAlignment="1">
      <alignment horizontal="center" vertical="center"/>
    </xf>
    <xf numFmtId="14" fontId="18" fillId="9" borderId="13" xfId="0" applyNumberFormat="1" applyFont="1" applyFill="1" applyBorder="1" applyAlignment="1">
      <alignment horizontal="center" vertical="center"/>
    </xf>
    <xf numFmtId="49" fontId="18" fillId="2" borderId="13" xfId="0" applyNumberFormat="1" applyFont="1" applyFill="1" applyBorder="1" applyAlignment="1">
      <alignment horizontal="center" vertical="center" shrinkToFit="1"/>
    </xf>
    <xf numFmtId="49" fontId="18" fillId="2" borderId="13" xfId="0" applyNumberFormat="1" applyFont="1" applyFill="1" applyBorder="1" applyAlignment="1">
      <alignment horizontal="center" vertical="center"/>
    </xf>
    <xf numFmtId="14" fontId="18" fillId="2" borderId="13" xfId="0" applyNumberFormat="1" applyFont="1" applyFill="1" applyBorder="1" applyAlignment="1">
      <alignment horizontal="center" vertical="center"/>
    </xf>
    <xf numFmtId="49" fontId="18" fillId="2" borderId="13" xfId="0" applyNumberFormat="1" applyFont="1" applyFill="1" applyBorder="1" applyAlignment="1">
      <alignment horizontal="left" vertical="top" shrinkToFit="1"/>
    </xf>
    <xf numFmtId="49" fontId="18" fillId="2" borderId="13" xfId="0" applyNumberFormat="1" applyFont="1" applyFill="1" applyBorder="1" applyAlignment="1">
      <alignment horizontal="left" vertical="top"/>
    </xf>
    <xf numFmtId="14" fontId="18" fillId="2" borderId="13" xfId="0" applyNumberFormat="1" applyFont="1" applyFill="1" applyBorder="1" applyAlignment="1">
      <alignment horizontal="left" vertical="top"/>
    </xf>
    <xf numFmtId="0" fontId="20" fillId="0" borderId="0" xfId="0" applyFont="1" applyAlignment="1">
      <alignment vertical="top"/>
    </xf>
    <xf numFmtId="49" fontId="18" fillId="2" borderId="16" xfId="0" applyNumberFormat="1" applyFont="1" applyFill="1" applyBorder="1" applyAlignment="1">
      <alignment vertical="center"/>
    </xf>
    <xf numFmtId="49" fontId="18" fillId="2" borderId="13" xfId="0" applyNumberFormat="1" applyFont="1" applyFill="1" applyBorder="1" applyAlignment="1">
      <alignment vertical="center"/>
    </xf>
    <xf numFmtId="49" fontId="20" fillId="11" borderId="0" xfId="0" applyNumberFormat="1" applyFont="1" applyFill="1" applyAlignment="1">
      <alignment vertical="top"/>
    </xf>
    <xf numFmtId="49" fontId="20" fillId="5" borderId="13" xfId="0" applyNumberFormat="1" applyFont="1" applyFill="1" applyBorder="1" applyAlignment="1">
      <alignment vertical="top"/>
    </xf>
    <xf numFmtId="0" fontId="20" fillId="0" borderId="9" xfId="0" applyFont="1" applyBorder="1" applyAlignment="1">
      <alignment vertical="top"/>
    </xf>
    <xf numFmtId="0" fontId="28" fillId="0" borderId="0" xfId="0" applyFont="1"/>
    <xf numFmtId="0" fontId="20" fillId="0" borderId="0" xfId="0" applyFont="1"/>
    <xf numFmtId="0" fontId="28" fillId="3" borderId="0" xfId="0" applyFont="1" applyFill="1"/>
    <xf numFmtId="0" fontId="24" fillId="7" borderId="24" xfId="3" applyFont="1" applyFill="1" applyBorder="1" applyAlignment="1">
      <alignment horizontal="left"/>
    </xf>
    <xf numFmtId="0" fontId="4" fillId="0" borderId="0" xfId="3" applyFont="1" applyAlignment="1">
      <alignment horizontal="left" vertical="top"/>
    </xf>
    <xf numFmtId="0" fontId="26" fillId="7" borderId="25" xfId="3" applyFont="1" applyFill="1" applyBorder="1" applyAlignment="1">
      <alignment horizontal="left"/>
    </xf>
    <xf numFmtId="0" fontId="28" fillId="0" borderId="0" xfId="0" applyFont="1" applyAlignment="1">
      <alignment horizontal="left"/>
    </xf>
    <xf numFmtId="0" fontId="28" fillId="3" borderId="0" xfId="0" applyFont="1" applyFill="1" applyAlignment="1">
      <alignment horizontal="left"/>
    </xf>
    <xf numFmtId="0" fontId="0" fillId="0" borderId="2" xfId="0" applyBorder="1"/>
    <xf numFmtId="0" fontId="0" fillId="16" borderId="2" xfId="0" applyFill="1" applyBorder="1"/>
    <xf numFmtId="0" fontId="0" fillId="0" borderId="0" xfId="0" applyAlignment="1">
      <alignment horizontal="center"/>
    </xf>
    <xf numFmtId="0" fontId="9" fillId="18" borderId="2" xfId="2" applyFont="1" applyFill="1" applyBorder="1" applyAlignment="1">
      <alignment vertical="top" wrapText="1"/>
    </xf>
    <xf numFmtId="164" fontId="9" fillId="18" borderId="2" xfId="2" applyNumberFormat="1" applyFont="1" applyFill="1" applyBorder="1" applyAlignment="1">
      <alignment vertical="top" wrapText="1"/>
    </xf>
    <xf numFmtId="0" fontId="9" fillId="19" borderId="2" xfId="2" applyFont="1" applyFill="1" applyBorder="1" applyAlignment="1">
      <alignment vertical="top" wrapText="1"/>
    </xf>
    <xf numFmtId="164" fontId="9" fillId="19" borderId="2" xfId="2" applyNumberFormat="1" applyFont="1" applyFill="1" applyBorder="1" applyAlignment="1">
      <alignment vertical="top" wrapText="1"/>
    </xf>
    <xf numFmtId="0" fontId="9" fillId="4" borderId="2" xfId="2" applyFont="1" applyFill="1" applyBorder="1" applyAlignment="1">
      <alignment vertical="top" wrapText="1"/>
    </xf>
    <xf numFmtId="164" fontId="9" fillId="4" borderId="2" xfId="2" applyNumberFormat="1" applyFont="1" applyFill="1" applyBorder="1" applyAlignment="1">
      <alignment vertical="top" wrapText="1"/>
    </xf>
    <xf numFmtId="0" fontId="9" fillId="3" borderId="2" xfId="2" applyFont="1" applyFill="1" applyBorder="1" applyAlignment="1">
      <alignment vertical="top" wrapText="1"/>
    </xf>
    <xf numFmtId="164" fontId="9" fillId="3" borderId="2" xfId="2" applyNumberFormat="1" applyFont="1" applyFill="1" applyBorder="1" applyAlignment="1">
      <alignment vertical="top" wrapText="1"/>
    </xf>
    <xf numFmtId="165" fontId="9" fillId="3" borderId="2" xfId="2" applyNumberFormat="1" applyFont="1" applyFill="1" applyBorder="1" applyAlignment="1">
      <alignment vertical="top"/>
    </xf>
    <xf numFmtId="0" fontId="9" fillId="20" borderId="2" xfId="2" applyFont="1" applyFill="1" applyBorder="1" applyAlignment="1">
      <alignment vertical="top" wrapText="1"/>
    </xf>
    <xf numFmtId="165" fontId="9" fillId="20" borderId="2" xfId="2" applyNumberFormat="1" applyFont="1" applyFill="1" applyBorder="1" applyAlignment="1">
      <alignment vertical="top" wrapText="1"/>
    </xf>
    <xf numFmtId="0" fontId="9" fillId="21" borderId="36" xfId="2" applyFont="1" applyFill="1" applyBorder="1" applyAlignment="1">
      <alignment vertical="top" wrapText="1"/>
    </xf>
    <xf numFmtId="165" fontId="7" fillId="21" borderId="36" xfId="2" applyNumberFormat="1" applyFont="1" applyFill="1" applyBorder="1" applyAlignment="1">
      <alignment vertical="top"/>
    </xf>
    <xf numFmtId="165" fontId="9" fillId="21" borderId="36" xfId="2" applyNumberFormat="1" applyFont="1" applyFill="1" applyBorder="1" applyAlignment="1">
      <alignment vertical="top"/>
    </xf>
    <xf numFmtId="166" fontId="8" fillId="2" borderId="2" xfId="2" applyNumberFormat="1" applyFont="1" applyFill="1" applyBorder="1" applyAlignment="1">
      <alignment horizontal="center" vertical="top"/>
    </xf>
    <xf numFmtId="166" fontId="9" fillId="18" borderId="2" xfId="2" applyNumberFormat="1" applyFont="1" applyFill="1" applyBorder="1" applyAlignment="1">
      <alignment horizontal="center" vertical="top"/>
    </xf>
    <xf numFmtId="166" fontId="9" fillId="19" borderId="2" xfId="2" applyNumberFormat="1" applyFont="1" applyFill="1" applyBorder="1" applyAlignment="1">
      <alignment horizontal="center" vertical="top"/>
    </xf>
    <xf numFmtId="166" fontId="9" fillId="4" borderId="2" xfId="2" applyNumberFormat="1" applyFont="1" applyFill="1" applyBorder="1" applyAlignment="1">
      <alignment horizontal="center" vertical="top"/>
    </xf>
    <xf numFmtId="166" fontId="9" fillId="3" borderId="2" xfId="2" applyNumberFormat="1" applyFont="1" applyFill="1" applyBorder="1" applyAlignment="1">
      <alignment horizontal="center" vertical="top"/>
    </xf>
    <xf numFmtId="166" fontId="9" fillId="20" borderId="2" xfId="2" applyNumberFormat="1" applyFont="1" applyFill="1" applyBorder="1" applyAlignment="1">
      <alignment horizontal="center" vertical="top"/>
    </xf>
    <xf numFmtId="166" fontId="9" fillId="21" borderId="2" xfId="2" applyNumberFormat="1" applyFont="1" applyFill="1" applyBorder="1" applyAlignment="1">
      <alignment horizontal="center" vertical="top"/>
    </xf>
    <xf numFmtId="0" fontId="2" fillId="4" borderId="2" xfId="0" applyFont="1" applyFill="1" applyBorder="1"/>
    <xf numFmtId="0" fontId="2" fillId="23" borderId="2" xfId="0" applyFont="1" applyFill="1" applyBorder="1"/>
    <xf numFmtId="0" fontId="2" fillId="23" borderId="2" xfId="0" applyFont="1" applyFill="1" applyBorder="1" applyAlignment="1">
      <alignment horizontal="center"/>
    </xf>
    <xf numFmtId="0" fontId="2" fillId="25" borderId="2" xfId="0" applyFont="1" applyFill="1" applyBorder="1"/>
    <xf numFmtId="165" fontId="9" fillId="18" borderId="2" xfId="2" applyNumberFormat="1" applyFont="1" applyFill="1" applyBorder="1" applyAlignment="1">
      <alignment vertical="top"/>
    </xf>
    <xf numFmtId="165" fontId="9" fillId="19" borderId="2" xfId="2" applyNumberFormat="1" applyFont="1" applyFill="1" applyBorder="1" applyAlignment="1">
      <alignment vertical="top"/>
    </xf>
    <xf numFmtId="165" fontId="9" fillId="4" borderId="2" xfId="2" applyNumberFormat="1" applyFont="1" applyFill="1" applyBorder="1" applyAlignment="1">
      <alignment vertical="top"/>
    </xf>
    <xf numFmtId="165" fontId="9" fillId="20" borderId="2" xfId="2" applyNumberFormat="1" applyFont="1" applyFill="1" applyBorder="1" applyAlignment="1">
      <alignment vertical="top"/>
    </xf>
    <xf numFmtId="166" fontId="8" fillId="22" borderId="34" xfId="2" applyNumberFormat="1" applyFont="1" applyFill="1" applyBorder="1" applyAlignment="1">
      <alignment horizontal="center" vertical="top"/>
    </xf>
    <xf numFmtId="168" fontId="2" fillId="26" borderId="35" xfId="0" applyNumberFormat="1" applyFont="1" applyFill="1" applyBorder="1" applyAlignment="1">
      <alignment horizontal="center"/>
    </xf>
    <xf numFmtId="0" fontId="2" fillId="25" borderId="2" xfId="0" applyFont="1" applyFill="1" applyBorder="1" applyAlignment="1">
      <alignment horizontal="center"/>
    </xf>
    <xf numFmtId="0" fontId="2" fillId="15" borderId="2" xfId="0" applyFont="1" applyFill="1" applyBorder="1"/>
    <xf numFmtId="0" fontId="2" fillId="36" borderId="2" xfId="0" applyFont="1" applyFill="1" applyBorder="1"/>
    <xf numFmtId="0" fontId="30" fillId="36" borderId="2" xfId="0" applyFont="1" applyFill="1" applyBorder="1" applyAlignment="1">
      <alignment horizontal="center"/>
    </xf>
    <xf numFmtId="170" fontId="2" fillId="4" borderId="2" xfId="0" applyNumberFormat="1" applyFont="1" applyFill="1" applyBorder="1" applyAlignment="1">
      <alignment horizontal="center"/>
    </xf>
    <xf numFmtId="0" fontId="1" fillId="0" borderId="0" xfId="0" applyFont="1"/>
    <xf numFmtId="0" fontId="32" fillId="27" borderId="1" xfId="4" applyFont="1" applyFill="1" applyBorder="1" applyAlignment="1">
      <alignment horizontal="center" vertical="center"/>
    </xf>
    <xf numFmtId="0" fontId="32" fillId="27" borderId="1" xfId="4" applyFont="1" applyFill="1" applyBorder="1" applyAlignment="1">
      <alignment horizontal="center"/>
    </xf>
    <xf numFmtId="169" fontId="32" fillId="27" borderId="1" xfId="5" applyFont="1" applyFill="1" applyBorder="1" applyAlignment="1">
      <alignment horizontal="center"/>
    </xf>
    <xf numFmtId="0" fontId="13" fillId="33" borderId="1" xfId="4" applyFill="1" applyBorder="1" applyAlignment="1">
      <alignment horizontal="left"/>
    </xf>
    <xf numFmtId="169" fontId="13" fillId="33" borderId="1" xfId="5" applyFont="1" applyFill="1" applyBorder="1" applyAlignment="1">
      <alignment horizontal="center" vertical="center"/>
    </xf>
    <xf numFmtId="0" fontId="13" fillId="33" borderId="1" xfId="4" applyFill="1" applyBorder="1" applyAlignment="1">
      <alignment horizontal="center"/>
    </xf>
    <xf numFmtId="169" fontId="13" fillId="33" borderId="1" xfId="5" applyFont="1" applyFill="1" applyBorder="1" applyAlignment="1">
      <alignment horizontal="center" vertical="top"/>
    </xf>
    <xf numFmtId="169" fontId="31" fillId="29" borderId="1" xfId="4" applyNumberFormat="1" applyFont="1" applyFill="1" applyBorder="1" applyAlignment="1">
      <alignment horizontal="center"/>
    </xf>
    <xf numFmtId="0" fontId="13" fillId="34" borderId="1" xfId="4" applyFill="1" applyBorder="1" applyAlignment="1">
      <alignment horizontal="left" vertical="center"/>
    </xf>
    <xf numFmtId="169" fontId="13" fillId="34" borderId="1" xfId="5" applyFont="1" applyFill="1" applyBorder="1" applyAlignment="1">
      <alignment horizontal="center" vertical="center"/>
    </xf>
    <xf numFmtId="0" fontId="13" fillId="34" borderId="1" xfId="4" applyFill="1" applyBorder="1" applyAlignment="1">
      <alignment horizontal="center" vertical="center"/>
    </xf>
    <xf numFmtId="0" fontId="13" fillId="34" borderId="43" xfId="4" applyFill="1" applyBorder="1" applyAlignment="1">
      <alignment horizontal="left" vertical="center"/>
    </xf>
    <xf numFmtId="169" fontId="13" fillId="34" borderId="43" xfId="5" applyFont="1" applyFill="1" applyBorder="1" applyAlignment="1">
      <alignment horizontal="center" vertical="center"/>
    </xf>
    <xf numFmtId="0" fontId="13" fillId="34" borderId="43" xfId="4" applyFill="1" applyBorder="1" applyAlignment="1">
      <alignment horizontal="center" vertical="center"/>
    </xf>
    <xf numFmtId="0" fontId="1" fillId="4" borderId="2" xfId="0" applyFont="1" applyFill="1" applyBorder="1" applyAlignment="1">
      <alignment horizontal="center"/>
    </xf>
    <xf numFmtId="0" fontId="1" fillId="24" borderId="2" xfId="0" applyFont="1" applyFill="1" applyBorder="1"/>
    <xf numFmtId="0" fontId="1" fillId="24" borderId="2" xfId="0" applyFont="1" applyFill="1" applyBorder="1" applyAlignment="1">
      <alignment horizontal="center"/>
    </xf>
    <xf numFmtId="0" fontId="1" fillId="15" borderId="2" xfId="0" applyFont="1" applyFill="1" applyBorder="1"/>
    <xf numFmtId="0" fontId="1" fillId="15" borderId="2" xfId="0" applyFont="1" applyFill="1" applyBorder="1" applyAlignment="1">
      <alignment horizontal="center"/>
    </xf>
    <xf numFmtId="0" fontId="1" fillId="3" borderId="2" xfId="0" applyFont="1" applyFill="1" applyBorder="1" applyAlignment="1">
      <alignment vertical="top" wrapText="1"/>
    </xf>
    <xf numFmtId="0" fontId="1" fillId="3" borderId="2" xfId="0" applyFont="1" applyFill="1" applyBorder="1" applyAlignment="1">
      <alignment horizontal="center"/>
    </xf>
    <xf numFmtId="0" fontId="1" fillId="3" borderId="2" xfId="0" applyFont="1" applyFill="1" applyBorder="1" applyAlignment="1">
      <alignment horizontal="left" vertical="top"/>
    </xf>
    <xf numFmtId="0" fontId="1" fillId="4" borderId="2" xfId="0" applyFont="1" applyFill="1" applyBorder="1"/>
    <xf numFmtId="0" fontId="1" fillId="0" borderId="0" xfId="0" applyFont="1" applyAlignment="1">
      <alignment horizontal="center"/>
    </xf>
    <xf numFmtId="168" fontId="1" fillId="15" borderId="2" xfId="0" applyNumberFormat="1" applyFont="1" applyFill="1" applyBorder="1" applyAlignment="1">
      <alignment horizontal="center"/>
    </xf>
    <xf numFmtId="0" fontId="31" fillId="28" borderId="1" xfId="4" applyFont="1" applyFill="1" applyBorder="1" applyAlignment="1">
      <alignment horizontal="center" vertical="center"/>
    </xf>
    <xf numFmtId="0" fontId="31" fillId="28" borderId="1" xfId="4" applyFont="1" applyFill="1" applyBorder="1" applyAlignment="1">
      <alignment horizontal="center"/>
    </xf>
    <xf numFmtId="169" fontId="31" fillId="32" borderId="1" xfId="5" applyFont="1" applyFill="1" applyBorder="1" applyAlignment="1">
      <alignment horizontal="center" vertical="top"/>
    </xf>
    <xf numFmtId="169" fontId="6" fillId="35" borderId="1" xfId="4" applyNumberFormat="1" applyFont="1" applyFill="1" applyBorder="1" applyAlignment="1">
      <alignment horizontal="center"/>
    </xf>
    <xf numFmtId="170" fontId="0" fillId="19" borderId="0" xfId="0" applyNumberFormat="1" applyFill="1" applyAlignment="1">
      <alignment horizontal="center"/>
    </xf>
    <xf numFmtId="170" fontId="2" fillId="37" borderId="2" xfId="0" applyNumberFormat="1" applyFont="1" applyFill="1" applyBorder="1" applyAlignment="1">
      <alignment horizontal="center"/>
    </xf>
    <xf numFmtId="0" fontId="2" fillId="15" borderId="44" xfId="0" applyFont="1" applyFill="1" applyBorder="1"/>
    <xf numFmtId="170" fontId="1" fillId="15" borderId="44" xfId="0" applyNumberFormat="1" applyFont="1" applyFill="1" applyBorder="1" applyAlignment="1">
      <alignment horizontal="center"/>
    </xf>
    <xf numFmtId="0" fontId="2" fillId="38" borderId="37" xfId="0" applyFont="1" applyFill="1" applyBorder="1"/>
    <xf numFmtId="0" fontId="2" fillId="38" borderId="45" xfId="0" applyFont="1" applyFill="1" applyBorder="1" applyAlignment="1">
      <alignment horizontal="center"/>
    </xf>
    <xf numFmtId="0" fontId="13" fillId="11" borderId="0" xfId="4" applyFill="1"/>
    <xf numFmtId="0" fontId="13" fillId="0" borderId="0" xfId="4"/>
    <xf numFmtId="0" fontId="13" fillId="0" borderId="0" xfId="4" applyAlignment="1">
      <alignment horizontal="center"/>
    </xf>
    <xf numFmtId="171" fontId="34" fillId="39" borderId="1" xfId="4" applyNumberFormat="1" applyFont="1" applyFill="1" applyBorder="1" applyAlignment="1">
      <alignment horizontal="center" vertical="center"/>
    </xf>
    <xf numFmtId="169" fontId="34" fillId="39" borderId="1" xfId="4" applyNumberFormat="1" applyFont="1" applyFill="1" applyBorder="1" applyAlignment="1">
      <alignment horizontal="center" vertical="center"/>
    </xf>
    <xf numFmtId="1" fontId="34" fillId="42" borderId="1" xfId="4" applyNumberFormat="1" applyFont="1" applyFill="1" applyBorder="1" applyAlignment="1">
      <alignment horizontal="center" vertical="center"/>
    </xf>
    <xf numFmtId="171" fontId="34" fillId="42" borderId="1" xfId="4" applyNumberFormat="1" applyFont="1" applyFill="1" applyBorder="1" applyAlignment="1">
      <alignment horizontal="center" vertical="center"/>
    </xf>
    <xf numFmtId="171" fontId="34" fillId="44" borderId="1" xfId="4" applyNumberFormat="1" applyFont="1" applyFill="1" applyBorder="1" applyAlignment="1">
      <alignment horizontal="center" vertical="center"/>
    </xf>
    <xf numFmtId="0" fontId="34" fillId="46" borderId="1" xfId="4" applyFont="1" applyFill="1" applyBorder="1" applyAlignment="1">
      <alignment horizontal="center" vertical="center"/>
    </xf>
    <xf numFmtId="0" fontId="35" fillId="47" borderId="1" xfId="4" applyFont="1" applyFill="1" applyBorder="1" applyAlignment="1">
      <alignment horizontal="center" vertical="center"/>
    </xf>
    <xf numFmtId="0" fontId="35" fillId="41" borderId="1" xfId="4" applyFont="1" applyFill="1" applyBorder="1" applyAlignment="1">
      <alignment horizontal="center" vertical="center"/>
    </xf>
    <xf numFmtId="0" fontId="35" fillId="41" borderId="1" xfId="4" applyFont="1" applyFill="1" applyBorder="1" applyAlignment="1">
      <alignment horizontal="center" vertical="center" wrapText="1"/>
    </xf>
    <xf numFmtId="0" fontId="35" fillId="41" borderId="1" xfId="4" applyFont="1" applyFill="1" applyBorder="1" applyAlignment="1">
      <alignment vertical="center" wrapText="1"/>
    </xf>
    <xf numFmtId="0" fontId="35" fillId="43" borderId="1" xfId="4" applyFont="1" applyFill="1" applyBorder="1" applyAlignment="1">
      <alignment horizontal="center" vertical="center" wrapText="1"/>
    </xf>
    <xf numFmtId="171" fontId="0" fillId="25" borderId="0" xfId="0" applyNumberFormat="1" applyFill="1"/>
    <xf numFmtId="169" fontId="34" fillId="48" borderId="1" xfId="4" applyNumberFormat="1" applyFont="1" applyFill="1" applyBorder="1" applyAlignment="1">
      <alignment horizontal="center" vertical="center"/>
    </xf>
    <xf numFmtId="171" fontId="34" fillId="49" borderId="1" xfId="4" applyNumberFormat="1" applyFont="1" applyFill="1" applyBorder="1" applyAlignment="1">
      <alignment horizontal="center" vertical="center"/>
    </xf>
    <xf numFmtId="171" fontId="34" fillId="50" borderId="1" xfId="4" applyNumberFormat="1" applyFont="1" applyFill="1" applyBorder="1" applyAlignment="1">
      <alignment horizontal="center" vertical="center"/>
    </xf>
    <xf numFmtId="171" fontId="34" fillId="51" borderId="1" xfId="4" applyNumberFormat="1" applyFont="1" applyFill="1" applyBorder="1" applyAlignment="1">
      <alignment horizontal="center" vertical="center"/>
    </xf>
    <xf numFmtId="0" fontId="17" fillId="10" borderId="18" xfId="3" applyFont="1" applyFill="1" applyBorder="1"/>
    <xf numFmtId="0" fontId="17" fillId="6" borderId="0" xfId="3" applyFont="1" applyFill="1"/>
    <xf numFmtId="0" fontId="28" fillId="6" borderId="0" xfId="3" applyFont="1" applyFill="1" applyAlignment="1">
      <alignment vertical="top"/>
    </xf>
    <xf numFmtId="0" fontId="17" fillId="5" borderId="27" xfId="3" applyFont="1" applyFill="1" applyBorder="1"/>
    <xf numFmtId="0" fontId="28" fillId="5" borderId="28" xfId="3" applyFont="1" applyFill="1" applyBorder="1" applyAlignment="1">
      <alignment vertical="top"/>
    </xf>
    <xf numFmtId="0" fontId="17" fillId="10" borderId="30" xfId="3" applyFont="1" applyFill="1" applyBorder="1"/>
    <xf numFmtId="0" fontId="28" fillId="2" borderId="28" xfId="3" applyFont="1" applyFill="1" applyBorder="1"/>
    <xf numFmtId="0" fontId="17" fillId="10" borderId="27" xfId="3" applyFont="1" applyFill="1" applyBorder="1"/>
    <xf numFmtId="0" fontId="28" fillId="11" borderId="0" xfId="3" applyFont="1" applyFill="1"/>
    <xf numFmtId="0" fontId="28" fillId="11" borderId="0" xfId="3" applyFont="1" applyFill="1" applyAlignment="1">
      <alignment vertical="top"/>
    </xf>
    <xf numFmtId="0" fontId="18" fillId="2" borderId="29" xfId="3" applyFont="1" applyFill="1" applyBorder="1"/>
    <xf numFmtId="0" fontId="18" fillId="2" borderId="18" xfId="3" applyFont="1" applyFill="1" applyBorder="1"/>
    <xf numFmtId="0" fontId="16" fillId="2" borderId="28" xfId="3" applyFont="1" applyFill="1" applyBorder="1"/>
    <xf numFmtId="0" fontId="18" fillId="9" borderId="29" xfId="3" applyFont="1" applyFill="1" applyBorder="1"/>
    <xf numFmtId="0" fontId="18" fillId="9" borderId="18" xfId="3" applyFont="1" applyFill="1" applyBorder="1"/>
    <xf numFmtId="0" fontId="16" fillId="9" borderId="28" xfId="3" applyFont="1" applyFill="1" applyBorder="1"/>
    <xf numFmtId="0" fontId="17" fillId="10" borderId="28" xfId="3" applyFont="1" applyFill="1" applyBorder="1"/>
    <xf numFmtId="0" fontId="28" fillId="2" borderId="29" xfId="3" applyFont="1" applyFill="1" applyBorder="1"/>
    <xf numFmtId="0" fontId="28" fillId="2" borderId="18" xfId="3" applyFont="1" applyFill="1" applyBorder="1"/>
    <xf numFmtId="0" fontId="28" fillId="9" borderId="31" xfId="3" applyFont="1" applyFill="1" applyBorder="1"/>
    <xf numFmtId="0" fontId="28" fillId="9" borderId="18" xfId="3" applyFont="1" applyFill="1" applyBorder="1"/>
    <xf numFmtId="0" fontId="28" fillId="9" borderId="29" xfId="3" applyFont="1" applyFill="1" applyBorder="1"/>
    <xf numFmtId="0" fontId="28" fillId="9" borderId="28" xfId="3" applyFont="1" applyFill="1" applyBorder="1"/>
    <xf numFmtId="0" fontId="28" fillId="0" borderId="0" xfId="3" applyFont="1"/>
    <xf numFmtId="0" fontId="28" fillId="0" borderId="0" xfId="3" applyFont="1" applyAlignment="1">
      <alignment vertical="top"/>
    </xf>
    <xf numFmtId="0" fontId="17" fillId="5" borderId="0" xfId="3" applyFont="1" applyFill="1"/>
    <xf numFmtId="0" fontId="28" fillId="0" borderId="26" xfId="3" applyFont="1" applyBorder="1" applyAlignment="1">
      <alignment vertical="top"/>
    </xf>
    <xf numFmtId="0" fontId="17" fillId="10" borderId="0" xfId="3" applyFont="1" applyFill="1"/>
    <xf numFmtId="0" fontId="17" fillId="5" borderId="12" xfId="0" applyFont="1" applyFill="1" applyBorder="1" applyAlignment="1">
      <alignment vertical="center" wrapText="1"/>
    </xf>
    <xf numFmtId="49" fontId="19" fillId="5" borderId="13" xfId="0" applyNumberFormat="1" applyFont="1" applyFill="1" applyBorder="1" applyAlignment="1">
      <alignment vertical="top"/>
    </xf>
    <xf numFmtId="0" fontId="17" fillId="10" borderId="15" xfId="0" applyFont="1" applyFill="1" applyBorder="1" applyAlignment="1">
      <alignment vertical="center" wrapText="1"/>
    </xf>
    <xf numFmtId="0" fontId="17" fillId="10" borderId="12" xfId="0" applyFont="1" applyFill="1" applyBorder="1" applyAlignment="1">
      <alignment vertical="center" wrapText="1"/>
    </xf>
    <xf numFmtId="49" fontId="18" fillId="9" borderId="13" xfId="0" applyNumberFormat="1" applyFont="1" applyFill="1" applyBorder="1" applyAlignment="1">
      <alignment vertical="center"/>
    </xf>
    <xf numFmtId="0" fontId="17" fillId="10" borderId="16" xfId="0" applyFont="1" applyFill="1" applyBorder="1" applyAlignment="1">
      <alignment vertical="center" wrapText="1"/>
    </xf>
    <xf numFmtId="0" fontId="20" fillId="9" borderId="12" xfId="0" applyFont="1" applyFill="1" applyBorder="1"/>
    <xf numFmtId="0" fontId="20" fillId="0" borderId="0" xfId="0" applyFont="1" applyAlignment="1">
      <alignment vertical="center"/>
    </xf>
    <xf numFmtId="0" fontId="17" fillId="5" borderId="12" xfId="0" applyFont="1" applyFill="1" applyBorder="1" applyAlignment="1">
      <alignment vertical="center"/>
    </xf>
    <xf numFmtId="14" fontId="18" fillId="2" borderId="14" xfId="0" applyNumberFormat="1" applyFont="1" applyFill="1" applyBorder="1" applyAlignment="1">
      <alignment vertical="center"/>
    </xf>
    <xf numFmtId="49" fontId="18" fillId="9" borderId="14" xfId="0" applyNumberFormat="1" applyFont="1" applyFill="1" applyBorder="1" applyAlignment="1">
      <alignment vertical="center" shrinkToFit="1"/>
    </xf>
    <xf numFmtId="49" fontId="18" fillId="9" borderId="16" xfId="0" applyNumberFormat="1" applyFont="1" applyFill="1" applyBorder="1" applyAlignment="1">
      <alignment vertical="center"/>
    </xf>
    <xf numFmtId="167" fontId="18" fillId="9" borderId="13" xfId="0" applyNumberFormat="1" applyFont="1" applyFill="1" applyBorder="1" applyAlignment="1">
      <alignment vertical="center"/>
    </xf>
    <xf numFmtId="0" fontId="17" fillId="10" borderId="13" xfId="0" applyFont="1" applyFill="1" applyBorder="1" applyAlignment="1">
      <alignment vertical="center" wrapText="1"/>
    </xf>
    <xf numFmtId="14" fontId="18" fillId="2" borderId="14" xfId="0" applyNumberFormat="1" applyFont="1" applyFill="1" applyBorder="1" applyAlignment="1">
      <alignment vertical="center" shrinkToFit="1"/>
    </xf>
    <xf numFmtId="14" fontId="18" fillId="2" borderId="16" xfId="0" applyNumberFormat="1" applyFont="1" applyFill="1" applyBorder="1" applyAlignment="1">
      <alignment vertical="center"/>
    </xf>
    <xf numFmtId="14" fontId="18" fillId="2" borderId="13" xfId="0" applyNumberFormat="1" applyFont="1" applyFill="1" applyBorder="1" applyAlignment="1">
      <alignment vertical="center"/>
    </xf>
    <xf numFmtId="49" fontId="18" fillId="9" borderId="17" xfId="0" applyNumberFormat="1" applyFont="1" applyFill="1" applyBorder="1" applyAlignment="1">
      <alignment vertical="center" shrinkToFit="1"/>
    </xf>
    <xf numFmtId="49" fontId="18" fillId="9" borderId="14" xfId="0" applyNumberFormat="1" applyFont="1" applyFill="1" applyBorder="1" applyAlignment="1">
      <alignment vertical="center"/>
    </xf>
    <xf numFmtId="0" fontId="17" fillId="11" borderId="0" xfId="0" applyFont="1" applyFill="1" applyAlignment="1">
      <alignment vertical="center" wrapText="1"/>
    </xf>
    <xf numFmtId="0" fontId="20" fillId="0" borderId="0" xfId="0" applyFont="1" applyAlignment="1">
      <alignment vertical="center" wrapText="1"/>
    </xf>
    <xf numFmtId="0" fontId="17" fillId="5" borderId="0" xfId="0" applyFont="1" applyFill="1" applyAlignment="1">
      <alignment vertical="center" wrapText="1"/>
    </xf>
    <xf numFmtId="0" fontId="17" fillId="10" borderId="18" xfId="0" applyFont="1" applyFill="1" applyBorder="1" applyAlignment="1">
      <alignment wrapText="1"/>
    </xf>
    <xf numFmtId="0" fontId="17" fillId="10" borderId="21" xfId="0" applyFont="1" applyFill="1" applyBorder="1" applyAlignment="1">
      <alignment wrapText="1"/>
    </xf>
    <xf numFmtId="0" fontId="17" fillId="10" borderId="0" xfId="0" applyFont="1" applyFill="1" applyAlignment="1">
      <alignment vertical="center" wrapText="1"/>
    </xf>
    <xf numFmtId="0" fontId="17" fillId="0" borderId="0" xfId="0" applyFont="1" applyAlignment="1">
      <alignment vertical="center" wrapText="1"/>
    </xf>
    <xf numFmtId="49" fontId="21" fillId="0" borderId="12" xfId="0" applyNumberFormat="1" applyFont="1" applyBorder="1" applyAlignment="1">
      <alignment vertical="top" wrapText="1"/>
    </xf>
    <xf numFmtId="49" fontId="21" fillId="0" borderId="13" xfId="0" applyNumberFormat="1" applyFont="1" applyBorder="1" applyAlignment="1">
      <alignment vertical="top" wrapText="1"/>
    </xf>
    <xf numFmtId="49" fontId="20" fillId="0" borderId="13" xfId="0" applyNumberFormat="1" applyFont="1" applyBorder="1" applyAlignment="1">
      <alignment vertical="top"/>
    </xf>
    <xf numFmtId="0" fontId="17" fillId="6" borderId="22" xfId="0" applyFont="1" applyFill="1" applyBorder="1" applyAlignment="1">
      <alignment horizontal="center" vertical="center" wrapText="1"/>
    </xf>
    <xf numFmtId="0" fontId="17" fillId="6" borderId="4" xfId="0" applyFont="1" applyFill="1" applyBorder="1" applyAlignment="1">
      <alignment horizontal="center" vertical="center" wrapText="1"/>
    </xf>
    <xf numFmtId="49" fontId="18" fillId="2" borderId="5" xfId="0" applyNumberFormat="1" applyFont="1" applyFill="1" applyBorder="1" applyAlignment="1">
      <alignment horizontal="center" vertical="center" shrinkToFit="1"/>
    </xf>
    <xf numFmtId="49" fontId="18" fillId="2" borderId="5" xfId="0" applyNumberFormat="1" applyFont="1" applyFill="1" applyBorder="1" applyAlignment="1">
      <alignment horizontal="center" vertical="center"/>
    </xf>
    <xf numFmtId="14" fontId="18" fillId="2" borderId="5" xfId="0" applyNumberFormat="1" applyFont="1" applyFill="1" applyBorder="1" applyAlignment="1">
      <alignment horizontal="center" vertical="center"/>
    </xf>
    <xf numFmtId="0" fontId="27" fillId="8" borderId="2" xfId="3" applyFont="1" applyFill="1" applyBorder="1" applyAlignment="1">
      <alignment horizontal="center" vertical="center" wrapText="1"/>
    </xf>
    <xf numFmtId="14" fontId="27" fillId="8" borderId="2" xfId="3" applyNumberFormat="1" applyFont="1" applyFill="1" applyBorder="1" applyAlignment="1">
      <alignment horizontal="center" vertical="center" wrapText="1"/>
    </xf>
    <xf numFmtId="49" fontId="17" fillId="8" borderId="2" xfId="0" applyNumberFormat="1" applyFont="1" applyFill="1" applyBorder="1" applyAlignment="1">
      <alignment horizontal="center" vertical="center" shrinkToFit="1"/>
    </xf>
    <xf numFmtId="49" fontId="17" fillId="8" borderId="2" xfId="0" applyNumberFormat="1" applyFont="1" applyFill="1" applyBorder="1" applyAlignment="1">
      <alignment horizontal="center" vertical="center"/>
    </xf>
    <xf numFmtId="14" fontId="17" fillId="8" borderId="2" xfId="0" applyNumberFormat="1" applyFont="1" applyFill="1" applyBorder="1" applyAlignment="1">
      <alignment horizontal="center" vertical="center"/>
    </xf>
    <xf numFmtId="0" fontId="17" fillId="6" borderId="2" xfId="0" applyFont="1" applyFill="1" applyBorder="1" applyAlignment="1">
      <alignment horizontal="center" vertical="center" wrapText="1"/>
    </xf>
    <xf numFmtId="0" fontId="17" fillId="6" borderId="0" xfId="0" applyFont="1" applyFill="1" applyAlignment="1">
      <alignment horizontal="center" vertical="center" wrapText="1"/>
    </xf>
    <xf numFmtId="0" fontId="13" fillId="33" borderId="1" xfId="4" applyFill="1" applyBorder="1" applyAlignment="1">
      <alignment horizontal="left" wrapText="1"/>
    </xf>
    <xf numFmtId="0" fontId="49" fillId="59" borderId="48" xfId="0" applyFont="1" applyFill="1" applyBorder="1" applyAlignment="1">
      <alignment horizontal="center"/>
    </xf>
    <xf numFmtId="0" fontId="49" fillId="59" borderId="50" xfId="0" applyFont="1" applyFill="1" applyBorder="1" applyAlignment="1">
      <alignment horizontal="center"/>
    </xf>
    <xf numFmtId="0" fontId="49" fillId="59" borderId="56" xfId="0" applyFont="1" applyFill="1" applyBorder="1" applyAlignment="1">
      <alignment horizontal="center"/>
    </xf>
    <xf numFmtId="0" fontId="0" fillId="24" borderId="2" xfId="0" applyFill="1" applyBorder="1"/>
    <xf numFmtId="0" fontId="49" fillId="60" borderId="2" xfId="0" applyFont="1" applyFill="1" applyBorder="1" applyAlignment="1">
      <alignment horizontal="center"/>
    </xf>
    <xf numFmtId="0" fontId="49" fillId="61" borderId="2" xfId="0" applyFont="1" applyFill="1" applyBorder="1" applyAlignment="1">
      <alignment horizontal="center"/>
    </xf>
    <xf numFmtId="0" fontId="0" fillId="3" borderId="2" xfId="0" applyFill="1" applyBorder="1"/>
    <xf numFmtId="0" fontId="10" fillId="62" borderId="50" xfId="0" applyFont="1" applyFill="1" applyBorder="1" applyAlignment="1">
      <alignment horizontal="left" wrapText="1"/>
    </xf>
    <xf numFmtId="0" fontId="10" fillId="19" borderId="50" xfId="0" applyFont="1" applyFill="1" applyBorder="1" applyAlignment="1">
      <alignment horizontal="left"/>
    </xf>
    <xf numFmtId="0" fontId="10" fillId="21" borderId="50" xfId="0" applyFont="1" applyFill="1" applyBorder="1" applyAlignment="1">
      <alignment horizontal="left"/>
    </xf>
    <xf numFmtId="0" fontId="10" fillId="17" borderId="50" xfId="0" applyFont="1" applyFill="1" applyBorder="1" applyAlignment="1">
      <alignment horizontal="left"/>
    </xf>
    <xf numFmtId="0" fontId="10" fillId="18" borderId="50" xfId="0" applyFont="1" applyFill="1" applyBorder="1" applyAlignment="1">
      <alignment horizontal="left"/>
    </xf>
    <xf numFmtId="0" fontId="10" fillId="18" borderId="50" xfId="0" applyFont="1" applyFill="1" applyBorder="1" applyAlignment="1">
      <alignment horizontal="left" wrapText="1"/>
    </xf>
    <xf numFmtId="0" fontId="49" fillId="63" borderId="2" xfId="0" applyFont="1" applyFill="1" applyBorder="1" applyAlignment="1">
      <alignment horizontal="center"/>
    </xf>
    <xf numFmtId="0" fontId="49" fillId="64" borderId="2" xfId="0" applyFont="1" applyFill="1" applyBorder="1" applyAlignment="1">
      <alignment horizontal="center"/>
    </xf>
    <xf numFmtId="0" fontId="0" fillId="14" borderId="2" xfId="0" applyFill="1" applyBorder="1"/>
    <xf numFmtId="0" fontId="0" fillId="65" borderId="0" xfId="0" applyFill="1" applyAlignment="1">
      <alignment horizontal="centerContinuous"/>
    </xf>
    <xf numFmtId="0" fontId="0" fillId="65" borderId="0" xfId="0" applyFill="1"/>
    <xf numFmtId="0" fontId="0" fillId="65" borderId="0" xfId="0" applyFill="1" applyAlignment="1">
      <alignment horizontal="right"/>
    </xf>
    <xf numFmtId="0" fontId="0" fillId="65" borderId="75" xfId="0" applyFill="1" applyBorder="1"/>
    <xf numFmtId="0" fontId="55" fillId="65" borderId="78" xfId="0" applyFont="1" applyFill="1" applyBorder="1" applyAlignment="1">
      <alignment horizontal="centerContinuous"/>
    </xf>
    <xf numFmtId="0" fontId="0" fillId="65" borderId="78" xfId="0" applyFill="1" applyBorder="1"/>
    <xf numFmtId="0" fontId="0" fillId="65" borderId="79" xfId="0" applyFill="1" applyBorder="1"/>
    <xf numFmtId="0" fontId="50" fillId="18" borderId="66" xfId="0" applyFont="1" applyFill="1" applyBorder="1" applyAlignment="1">
      <alignment horizontal="left"/>
    </xf>
    <xf numFmtId="0" fontId="50" fillId="18" borderId="71" xfId="0" applyFont="1" applyFill="1" applyBorder="1" applyAlignment="1">
      <alignment horizontal="left"/>
    </xf>
    <xf numFmtId="0" fontId="50" fillId="15" borderId="66" xfId="0" applyFont="1" applyFill="1" applyBorder="1" applyAlignment="1">
      <alignment horizontal="left" vertical="center"/>
    </xf>
    <xf numFmtId="0" fontId="0" fillId="15" borderId="69" xfId="0" applyFill="1" applyBorder="1" applyAlignment="1">
      <alignment horizontal="left" vertical="center"/>
    </xf>
    <xf numFmtId="0" fontId="50" fillId="15" borderId="71" xfId="0" applyFont="1" applyFill="1" applyBorder="1" applyAlignment="1">
      <alignment horizontal="left" vertical="center"/>
    </xf>
    <xf numFmtId="0" fontId="0" fillId="15" borderId="74" xfId="0" applyFill="1" applyBorder="1" applyAlignment="1">
      <alignment horizontal="left" vertical="center"/>
    </xf>
    <xf numFmtId="0" fontId="0" fillId="67" borderId="65" xfId="0" applyFill="1" applyBorder="1"/>
    <xf numFmtId="0" fontId="53" fillId="67" borderId="66" xfId="0" applyFont="1" applyFill="1" applyBorder="1" applyAlignment="1">
      <alignment horizontal="center" vertical="center"/>
    </xf>
    <xf numFmtId="0" fontId="53" fillId="67" borderId="69" xfId="0" applyFont="1" applyFill="1" applyBorder="1" applyAlignment="1">
      <alignment horizontal="center" vertical="center"/>
    </xf>
    <xf numFmtId="0" fontId="53" fillId="67" borderId="70" xfId="0" applyFont="1" applyFill="1" applyBorder="1" applyAlignment="1">
      <alignment horizontal="center" vertical="center"/>
    </xf>
    <xf numFmtId="0" fontId="53" fillId="67" borderId="71" xfId="0" applyFont="1" applyFill="1" applyBorder="1" applyAlignment="1">
      <alignment horizontal="center" vertical="center"/>
    </xf>
    <xf numFmtId="0" fontId="53" fillId="67" borderId="74" xfId="0" applyFont="1" applyFill="1" applyBorder="1" applyAlignment="1">
      <alignment horizontal="center" vertical="center"/>
    </xf>
    <xf numFmtId="0" fontId="55" fillId="68" borderId="77" xfId="0" applyFont="1" applyFill="1" applyBorder="1" applyAlignment="1">
      <alignment horizontal="centerContinuous" vertical="center"/>
    </xf>
    <xf numFmtId="0" fontId="0" fillId="68" borderId="63" xfId="0" applyFill="1" applyBorder="1" applyAlignment="1">
      <alignment horizontal="centerContinuous"/>
    </xf>
    <xf numFmtId="0" fontId="2" fillId="23" borderId="2" xfId="0" applyFont="1" applyFill="1" applyBorder="1" applyAlignment="1">
      <alignment wrapText="1"/>
    </xf>
    <xf numFmtId="0" fontId="34" fillId="44" borderId="1" xfId="4" applyFont="1" applyFill="1" applyBorder="1" applyAlignment="1">
      <alignment horizontal="center" vertical="center"/>
    </xf>
    <xf numFmtId="0" fontId="50" fillId="66" borderId="66" xfId="0" applyFont="1" applyFill="1" applyBorder="1"/>
    <xf numFmtId="0" fontId="50" fillId="66" borderId="68" xfId="0" applyFont="1" applyFill="1" applyBorder="1"/>
    <xf numFmtId="0" fontId="50" fillId="66" borderId="71" xfId="0" applyFont="1" applyFill="1" applyBorder="1" applyAlignment="1">
      <alignment vertical="center"/>
    </xf>
    <xf numFmtId="0" fontId="50" fillId="66" borderId="73" xfId="0" applyFont="1" applyFill="1" applyBorder="1" applyAlignment="1">
      <alignment vertical="center"/>
    </xf>
    <xf numFmtId="0" fontId="50" fillId="21" borderId="66" xfId="0" applyFont="1" applyFill="1" applyBorder="1" applyAlignment="1">
      <alignment horizontal="left" vertical="center"/>
    </xf>
    <xf numFmtId="0" fontId="0" fillId="21" borderId="69" xfId="0" applyFill="1" applyBorder="1" applyAlignment="1">
      <alignment horizontal="left" vertical="center"/>
    </xf>
    <xf numFmtId="0" fontId="50" fillId="21" borderId="71" xfId="0" applyFont="1" applyFill="1" applyBorder="1" applyAlignment="1">
      <alignment horizontal="left" vertical="center"/>
    </xf>
    <xf numFmtId="0" fontId="0" fillId="21" borderId="74" xfId="0" applyFill="1" applyBorder="1" applyAlignment="1">
      <alignment horizontal="left" vertical="center"/>
    </xf>
    <xf numFmtId="0" fontId="0" fillId="0" borderId="0" xfId="0" applyAlignment="1">
      <alignment wrapText="1"/>
    </xf>
    <xf numFmtId="0" fontId="56" fillId="16" borderId="2" xfId="0" applyFont="1" applyFill="1" applyBorder="1" applyAlignment="1">
      <alignment horizontal="left" vertical="center" wrapText="1"/>
    </xf>
    <xf numFmtId="0" fontId="56" fillId="17" borderId="2" xfId="0" applyFont="1" applyFill="1" applyBorder="1" applyAlignment="1">
      <alignment horizontal="left" vertical="center" wrapText="1"/>
    </xf>
    <xf numFmtId="0" fontId="59" fillId="73" borderId="82" xfId="0" applyFont="1" applyFill="1" applyBorder="1"/>
    <xf numFmtId="0" fontId="59" fillId="73" borderId="83" xfId="0" applyFont="1" applyFill="1" applyBorder="1"/>
    <xf numFmtId="0" fontId="59" fillId="73" borderId="84" xfId="0" applyFont="1" applyFill="1" applyBorder="1"/>
    <xf numFmtId="0" fontId="0" fillId="74" borderId="82" xfId="0" applyFill="1" applyBorder="1"/>
    <xf numFmtId="0" fontId="0" fillId="74" borderId="83" xfId="0" applyFill="1" applyBorder="1"/>
    <xf numFmtId="0" fontId="0" fillId="74" borderId="84" xfId="0" applyFill="1" applyBorder="1"/>
    <xf numFmtId="0" fontId="0" fillId="0" borderId="82" xfId="0" applyBorder="1"/>
    <xf numFmtId="0" fontId="0" fillId="0" borderId="83" xfId="0" applyBorder="1"/>
    <xf numFmtId="0" fontId="0" fillId="0" borderId="84" xfId="0" applyBorder="1"/>
    <xf numFmtId="0" fontId="58" fillId="73" borderId="83" xfId="0" applyFont="1" applyFill="1" applyBorder="1"/>
    <xf numFmtId="0" fontId="59" fillId="73" borderId="85" xfId="0" applyFont="1" applyFill="1" applyBorder="1"/>
    <xf numFmtId="0" fontId="60" fillId="74" borderId="82" xfId="0" applyFont="1" applyFill="1" applyBorder="1"/>
    <xf numFmtId="0" fontId="60" fillId="0" borderId="82" xfId="0" applyFont="1" applyBorder="1"/>
    <xf numFmtId="0" fontId="60" fillId="0" borderId="86" xfId="0" applyFont="1" applyBorder="1"/>
    <xf numFmtId="0" fontId="0" fillId="0" borderId="87" xfId="0" applyBorder="1"/>
    <xf numFmtId="0" fontId="0" fillId="0" borderId="36" xfId="0" applyBorder="1"/>
    <xf numFmtId="0" fontId="0" fillId="24" borderId="36" xfId="0" applyFill="1" applyBorder="1"/>
    <xf numFmtId="0" fontId="0" fillId="19" borderId="2" xfId="0" applyFill="1" applyBorder="1"/>
    <xf numFmtId="0" fontId="56" fillId="71" borderId="2" xfId="0" applyFont="1" applyFill="1" applyBorder="1" applyAlignment="1">
      <alignment horizontal="center" vertical="center" wrapText="1"/>
    </xf>
    <xf numFmtId="0" fontId="57" fillId="3" borderId="2" xfId="0" applyFont="1" applyFill="1" applyBorder="1" applyAlignment="1">
      <alignment vertical="top" wrapText="1"/>
    </xf>
    <xf numFmtId="0" fontId="57" fillId="72" borderId="2" xfId="0" applyFont="1" applyFill="1" applyBorder="1" applyAlignment="1">
      <alignment vertical="top" wrapText="1"/>
    </xf>
    <xf numFmtId="0" fontId="57" fillId="4" borderId="2" xfId="0" applyFont="1" applyFill="1" applyBorder="1" applyAlignment="1">
      <alignment vertical="top" wrapText="1"/>
    </xf>
    <xf numFmtId="0" fontId="57" fillId="3" borderId="2" xfId="0" applyFont="1" applyFill="1" applyBorder="1" applyAlignment="1">
      <alignment vertical="top"/>
    </xf>
    <xf numFmtId="0" fontId="57" fillId="69" borderId="2" xfId="0" applyFont="1" applyFill="1" applyBorder="1" applyAlignment="1">
      <alignment horizontal="center" vertical="center" wrapText="1"/>
    </xf>
    <xf numFmtId="0" fontId="56" fillId="70" borderId="2" xfId="0" applyFont="1" applyFill="1" applyBorder="1" applyAlignment="1">
      <alignment horizontal="center" vertical="center" wrapText="1"/>
    </xf>
    <xf numFmtId="0" fontId="56" fillId="75" borderId="2" xfId="0" applyFont="1" applyFill="1" applyBorder="1" applyAlignment="1">
      <alignment horizontal="left" vertical="center" wrapText="1"/>
    </xf>
    <xf numFmtId="0" fontId="56" fillId="75" borderId="2" xfId="0" applyFont="1" applyFill="1" applyBorder="1" applyAlignment="1">
      <alignment horizontal="center" wrapText="1"/>
    </xf>
    <xf numFmtId="0" fontId="0" fillId="65" borderId="80" xfId="0" applyFill="1" applyBorder="1" applyAlignment="1">
      <alignment horizontal="center"/>
    </xf>
    <xf numFmtId="0" fontId="0" fillId="65" borderId="81" xfId="0" applyFill="1" applyBorder="1" applyAlignment="1">
      <alignment horizontal="center"/>
    </xf>
    <xf numFmtId="0" fontId="0" fillId="65" borderId="66" xfId="0" applyFill="1" applyBorder="1" applyAlignment="1">
      <alignment horizontal="center"/>
    </xf>
    <xf numFmtId="0" fontId="0" fillId="65" borderId="68" xfId="0" applyFill="1" applyBorder="1" applyAlignment="1">
      <alignment horizontal="center"/>
    </xf>
    <xf numFmtId="0" fontId="0" fillId="65" borderId="0" xfId="0" applyFill="1" applyAlignment="1">
      <alignment horizontal="center"/>
    </xf>
    <xf numFmtId="0" fontId="0" fillId="65" borderId="64" xfId="0" applyFill="1" applyBorder="1" applyAlignment="1">
      <alignment horizontal="center"/>
    </xf>
    <xf numFmtId="0" fontId="0" fillId="65" borderId="75" xfId="0" applyFill="1" applyBorder="1" applyAlignment="1">
      <alignment horizontal="center"/>
    </xf>
    <xf numFmtId="0" fontId="0" fillId="65" borderId="76" xfId="0" applyFill="1" applyBorder="1" applyAlignment="1">
      <alignment horizontal="center"/>
    </xf>
    <xf numFmtId="0" fontId="51" fillId="15" borderId="67" xfId="0" applyFont="1" applyFill="1" applyBorder="1" applyAlignment="1">
      <alignment horizontal="center" vertical="top"/>
    </xf>
    <xf numFmtId="0" fontId="0" fillId="15" borderId="72" xfId="0" applyFill="1" applyBorder="1" applyAlignment="1">
      <alignment horizontal="center" vertical="top"/>
    </xf>
    <xf numFmtId="49" fontId="53" fillId="67" borderId="66" xfId="0" applyNumberFormat="1" applyFont="1" applyFill="1" applyBorder="1" applyAlignment="1">
      <alignment horizontal="left" vertical="center" wrapText="1"/>
    </xf>
    <xf numFmtId="49" fontId="54" fillId="67" borderId="66" xfId="0" applyNumberFormat="1" applyFont="1" applyFill="1" applyBorder="1"/>
    <xf numFmtId="49" fontId="54" fillId="67" borderId="71" xfId="0" applyNumberFormat="1" applyFont="1" applyFill="1" applyBorder="1" applyAlignment="1">
      <alignment horizontal="left" vertical="center"/>
    </xf>
    <xf numFmtId="49" fontId="54" fillId="67" borderId="71" xfId="0" applyNumberFormat="1" applyFont="1" applyFill="1" applyBorder="1"/>
    <xf numFmtId="0" fontId="51" fillId="3" borderId="65" xfId="0" applyFont="1" applyFill="1" applyBorder="1" applyAlignment="1">
      <alignment horizontal="center" vertical="center"/>
    </xf>
    <xf numFmtId="0" fontId="51" fillId="3" borderId="70" xfId="0" applyFont="1" applyFill="1" applyBorder="1" applyAlignment="1">
      <alignment horizontal="center" vertical="center"/>
    </xf>
    <xf numFmtId="0" fontId="51" fillId="66" borderId="67" xfId="0" applyFont="1" applyFill="1" applyBorder="1" applyAlignment="1">
      <alignment vertical="top"/>
    </xf>
    <xf numFmtId="0" fontId="0" fillId="66" borderId="72" xfId="0" applyFill="1" applyBorder="1" applyAlignment="1">
      <alignment vertical="top"/>
    </xf>
    <xf numFmtId="0" fontId="51" fillId="62" borderId="67" xfId="0" applyFont="1" applyFill="1" applyBorder="1" applyAlignment="1">
      <alignment horizontal="center" vertical="top"/>
    </xf>
    <xf numFmtId="0" fontId="0" fillId="62" borderId="72" xfId="0" applyFill="1" applyBorder="1" applyAlignment="1">
      <alignment horizontal="center" vertical="top"/>
    </xf>
    <xf numFmtId="0" fontId="50" fillId="62" borderId="66" xfId="0" applyFont="1" applyFill="1" applyBorder="1" applyAlignment="1">
      <alignment horizontal="left" vertical="top"/>
    </xf>
    <xf numFmtId="0" fontId="0" fillId="62" borderId="68" xfId="0" applyFill="1" applyBorder="1" applyAlignment="1">
      <alignment horizontal="left" vertical="top"/>
    </xf>
    <xf numFmtId="0" fontId="0" fillId="62" borderId="71" xfId="0" applyFill="1" applyBorder="1" applyAlignment="1">
      <alignment horizontal="left" vertical="top"/>
    </xf>
    <xf numFmtId="0" fontId="0" fillId="62" borderId="73" xfId="0" applyFill="1" applyBorder="1" applyAlignment="1">
      <alignment horizontal="left" vertical="top"/>
    </xf>
    <xf numFmtId="0" fontId="51" fillId="21" borderId="67" xfId="0" applyFont="1" applyFill="1" applyBorder="1" applyAlignment="1">
      <alignment horizontal="center" vertical="top"/>
    </xf>
    <xf numFmtId="0" fontId="0" fillId="21" borderId="72" xfId="0" applyFill="1" applyBorder="1" applyAlignment="1">
      <alignment horizontal="center" vertical="top"/>
    </xf>
    <xf numFmtId="0" fontId="2" fillId="26" borderId="37" xfId="0" applyFont="1" applyFill="1" applyBorder="1" applyAlignment="1">
      <alignment horizontal="center"/>
    </xf>
    <xf numFmtId="0" fontId="2" fillId="26" borderId="38" xfId="0" applyFont="1" applyFill="1" applyBorder="1" applyAlignment="1">
      <alignment horizontal="center"/>
    </xf>
    <xf numFmtId="0" fontId="2" fillId="26" borderId="39" xfId="0" applyFont="1" applyFill="1" applyBorder="1" applyAlignment="1">
      <alignment horizontal="center"/>
    </xf>
    <xf numFmtId="0" fontId="32" fillId="32" borderId="40" xfId="4" applyFont="1" applyFill="1" applyBorder="1" applyAlignment="1">
      <alignment horizontal="center"/>
    </xf>
    <xf numFmtId="0" fontId="32" fillId="32" borderId="41" xfId="4" applyFont="1" applyFill="1" applyBorder="1" applyAlignment="1">
      <alignment horizontal="center"/>
    </xf>
    <xf numFmtId="0" fontId="32" fillId="32" borderId="42" xfId="4" applyFont="1" applyFill="1" applyBorder="1" applyAlignment="1">
      <alignment horizontal="center"/>
    </xf>
    <xf numFmtId="0" fontId="31" fillId="30" borderId="1" xfId="4" applyFont="1" applyFill="1" applyBorder="1" applyAlignment="1">
      <alignment horizontal="left"/>
    </xf>
    <xf numFmtId="0" fontId="31" fillId="31" borderId="40" xfId="4" applyFont="1" applyFill="1" applyBorder="1" applyAlignment="1">
      <alignment horizontal="left" vertical="center"/>
    </xf>
    <xf numFmtId="0" fontId="31" fillId="31" borderId="41" xfId="4" applyFont="1" applyFill="1" applyBorder="1" applyAlignment="1">
      <alignment horizontal="left" vertical="center"/>
    </xf>
    <xf numFmtId="0" fontId="31" fillId="31" borderId="42" xfId="4" applyFont="1" applyFill="1" applyBorder="1" applyAlignment="1">
      <alignment horizontal="left" vertical="center"/>
    </xf>
    <xf numFmtId="0" fontId="2" fillId="4" borderId="2" xfId="0" applyFont="1" applyFill="1" applyBorder="1" applyAlignment="1">
      <alignment horizontal="center"/>
    </xf>
    <xf numFmtId="0" fontId="2" fillId="37" borderId="2" xfId="0" applyFont="1" applyFill="1" applyBorder="1" applyAlignment="1">
      <alignment horizontal="center"/>
    </xf>
    <xf numFmtId="0" fontId="8" fillId="22" borderId="37" xfId="2" applyFont="1" applyFill="1" applyBorder="1" applyAlignment="1">
      <alignment horizontal="center" vertical="top" wrapText="1"/>
    </xf>
    <xf numFmtId="0" fontId="8" fillId="22" borderId="38" xfId="2" applyFont="1" applyFill="1" applyBorder="1" applyAlignment="1">
      <alignment horizontal="center" vertical="top" wrapText="1"/>
    </xf>
    <xf numFmtId="0" fontId="8" fillId="22" borderId="39" xfId="2" applyFont="1" applyFill="1" applyBorder="1" applyAlignment="1">
      <alignment horizontal="center" vertical="top" wrapText="1"/>
    </xf>
    <xf numFmtId="0" fontId="17" fillId="5" borderId="12" xfId="0" applyFont="1" applyFill="1" applyBorder="1" applyAlignment="1">
      <alignment horizontal="center" vertical="center" wrapText="1"/>
    </xf>
    <xf numFmtId="0" fontId="6" fillId="0" borderId="13" xfId="0" applyFont="1" applyBorder="1"/>
    <xf numFmtId="0" fontId="11" fillId="5" borderId="0" xfId="0" applyFont="1" applyFill="1" applyAlignment="1">
      <alignment horizontal="center" vertical="center" wrapText="1"/>
    </xf>
    <xf numFmtId="0" fontId="6" fillId="0" borderId="5" xfId="0" applyFont="1" applyBorder="1"/>
    <xf numFmtId="0" fontId="11" fillId="5" borderId="9" xfId="0" applyFont="1" applyFill="1" applyBorder="1" applyAlignment="1">
      <alignment horizontal="center" vertical="center" wrapText="1"/>
    </xf>
    <xf numFmtId="0" fontId="6" fillId="0" borderId="9" xfId="0" applyFont="1" applyBorder="1"/>
    <xf numFmtId="0" fontId="6" fillId="0" borderId="14" xfId="0" applyFont="1" applyBorder="1"/>
    <xf numFmtId="0" fontId="27" fillId="8" borderId="2" xfId="3" applyFont="1" applyFill="1" applyBorder="1" applyAlignment="1">
      <alignment horizontal="left" vertical="center" wrapText="1"/>
    </xf>
    <xf numFmtId="0" fontId="25" fillId="0" borderId="2" xfId="3" applyFont="1" applyBorder="1"/>
    <xf numFmtId="0" fontId="27" fillId="8" borderId="2" xfId="3" applyFont="1" applyFill="1" applyBorder="1" applyAlignment="1">
      <alignment horizontal="center" vertical="center" wrapText="1"/>
    </xf>
    <xf numFmtId="0" fontId="13" fillId="6" borderId="46" xfId="0" applyFont="1" applyFill="1" applyBorder="1"/>
    <xf numFmtId="0" fontId="6" fillId="0" borderId="47" xfId="0" applyFont="1" applyBorder="1"/>
    <xf numFmtId="0" fontId="17" fillId="6" borderId="46" xfId="0" applyFont="1" applyFill="1" applyBorder="1" applyAlignment="1">
      <alignment horizontal="center" vertical="center" wrapText="1"/>
    </xf>
    <xf numFmtId="49" fontId="17" fillId="8" borderId="2" xfId="0" applyNumberFormat="1" applyFont="1" applyFill="1" applyBorder="1" applyAlignment="1">
      <alignment horizontal="left" vertical="center"/>
    </xf>
    <xf numFmtId="0" fontId="6" fillId="0" borderId="2" xfId="0" applyFont="1" applyBorder="1"/>
    <xf numFmtId="49" fontId="17" fillId="8" borderId="2" xfId="0" applyNumberFormat="1" applyFont="1" applyFill="1" applyBorder="1" applyAlignment="1">
      <alignment horizontal="center" vertical="center"/>
    </xf>
    <xf numFmtId="0" fontId="13" fillId="2" borderId="5" xfId="0" applyFont="1" applyFill="1" applyBorder="1"/>
    <xf numFmtId="0" fontId="13" fillId="9" borderId="13" xfId="0" applyFont="1" applyFill="1" applyBorder="1"/>
    <xf numFmtId="0" fontId="13" fillId="2" borderId="13" xfId="0" applyFont="1" applyFill="1" applyBorder="1"/>
    <xf numFmtId="0" fontId="17" fillId="5" borderId="30" xfId="3" applyFont="1" applyFill="1" applyBorder="1"/>
    <xf numFmtId="0" fontId="29" fillId="0" borderId="23" xfId="3" applyFont="1" applyBorder="1"/>
    <xf numFmtId="0" fontId="28" fillId="2" borderId="27" xfId="3" applyFont="1" applyFill="1" applyBorder="1"/>
    <xf numFmtId="0" fontId="29" fillId="0" borderId="28" xfId="3" applyFont="1" applyBorder="1"/>
    <xf numFmtId="0" fontId="17" fillId="5" borderId="32" xfId="3" applyFont="1" applyFill="1" applyBorder="1"/>
    <xf numFmtId="0" fontId="20" fillId="0" borderId="0" xfId="3" applyFont="1"/>
    <xf numFmtId="0" fontId="28" fillId="9" borderId="30" xfId="3" applyFont="1" applyFill="1" applyBorder="1" applyAlignment="1">
      <alignment wrapText="1"/>
    </xf>
    <xf numFmtId="0" fontId="28" fillId="2" borderId="27" xfId="3" applyFont="1" applyFill="1" applyBorder="1" applyAlignment="1">
      <alignment wrapText="1"/>
    </xf>
    <xf numFmtId="0" fontId="18" fillId="9" borderId="27" xfId="3" applyFont="1" applyFill="1" applyBorder="1"/>
    <xf numFmtId="0" fontId="29" fillId="0" borderId="29" xfId="3" applyFont="1" applyBorder="1"/>
    <xf numFmtId="0" fontId="17" fillId="5" borderId="23" xfId="3" applyFont="1" applyFill="1" applyBorder="1"/>
    <xf numFmtId="0" fontId="29" fillId="0" borderId="31" xfId="3" applyFont="1" applyBorder="1"/>
    <xf numFmtId="0" fontId="18" fillId="2" borderId="27" xfId="3" applyFont="1" applyFill="1" applyBorder="1"/>
    <xf numFmtId="0" fontId="28" fillId="2" borderId="28" xfId="3" applyFont="1" applyFill="1" applyBorder="1"/>
    <xf numFmtId="0" fontId="18" fillId="9" borderId="28" xfId="3" applyFont="1" applyFill="1" applyBorder="1"/>
    <xf numFmtId="14" fontId="28" fillId="2" borderId="28" xfId="3" applyNumberFormat="1" applyFont="1" applyFill="1" applyBorder="1"/>
    <xf numFmtId="14" fontId="28" fillId="9" borderId="27" xfId="3" applyNumberFormat="1" applyFont="1" applyFill="1" applyBorder="1"/>
    <xf numFmtId="0" fontId="28" fillId="9" borderId="28" xfId="3" applyFont="1" applyFill="1" applyBorder="1"/>
    <xf numFmtId="0" fontId="28" fillId="2" borderId="30" xfId="3" applyFont="1" applyFill="1" applyBorder="1"/>
    <xf numFmtId="0" fontId="28" fillId="9" borderId="27" xfId="3" applyFont="1" applyFill="1" applyBorder="1"/>
    <xf numFmtId="0" fontId="28" fillId="9" borderId="27" xfId="3" applyFont="1" applyFill="1" applyBorder="1" applyAlignment="1">
      <alignment wrapText="1"/>
    </xf>
    <xf numFmtId="0" fontId="20" fillId="2" borderId="13" xfId="0" applyFont="1" applyFill="1" applyBorder="1"/>
    <xf numFmtId="0" fontId="29" fillId="0" borderId="13" xfId="0" applyFont="1" applyBorder="1"/>
    <xf numFmtId="0" fontId="28" fillId="0" borderId="23" xfId="3" applyFont="1" applyBorder="1"/>
    <xf numFmtId="0" fontId="28" fillId="0" borderId="0" xfId="3" applyFont="1"/>
    <xf numFmtId="0" fontId="29" fillId="0" borderId="33" xfId="3" applyFont="1" applyBorder="1"/>
    <xf numFmtId="0" fontId="28" fillId="9" borderId="19" xfId="0" applyFont="1" applyFill="1" applyBorder="1" applyAlignment="1">
      <alignment vertical="top"/>
    </xf>
    <xf numFmtId="0" fontId="29" fillId="0" borderId="19" xfId="0" applyFont="1" applyBorder="1"/>
    <xf numFmtId="0" fontId="29" fillId="0" borderId="20" xfId="0" applyFont="1" applyBorder="1"/>
    <xf numFmtId="0" fontId="28" fillId="12" borderId="5" xfId="0" applyFont="1" applyFill="1" applyBorder="1" applyAlignment="1">
      <alignment vertical="top"/>
    </xf>
    <xf numFmtId="0" fontId="29" fillId="0" borderId="5" xfId="0" applyFont="1" applyBorder="1"/>
    <xf numFmtId="0" fontId="29" fillId="0" borderId="17" xfId="0" applyFont="1" applyBorder="1"/>
    <xf numFmtId="0" fontId="28" fillId="13" borderId="5" xfId="0" applyFont="1" applyFill="1" applyBorder="1" applyAlignment="1">
      <alignment vertical="top"/>
    </xf>
    <xf numFmtId="0" fontId="28" fillId="9" borderId="5" xfId="0" applyFont="1" applyFill="1" applyBorder="1" applyAlignment="1">
      <alignment vertical="top"/>
    </xf>
    <xf numFmtId="49" fontId="18" fillId="9" borderId="13" xfId="0" applyNumberFormat="1" applyFont="1" applyFill="1" applyBorder="1" applyAlignment="1">
      <alignment vertical="center"/>
    </xf>
    <xf numFmtId="14" fontId="20" fillId="2" borderId="13" xfId="0" applyNumberFormat="1" applyFont="1" applyFill="1" applyBorder="1"/>
    <xf numFmtId="0" fontId="20" fillId="9" borderId="12" xfId="0" applyFont="1" applyFill="1" applyBorder="1"/>
    <xf numFmtId="0" fontId="20" fillId="9" borderId="13" xfId="0" applyFont="1" applyFill="1" applyBorder="1"/>
    <xf numFmtId="0" fontId="17" fillId="5" borderId="5" xfId="0" applyFont="1" applyFill="1" applyBorder="1" applyAlignment="1">
      <alignment vertical="center"/>
    </xf>
    <xf numFmtId="0" fontId="17" fillId="5" borderId="15" xfId="0" applyFont="1" applyFill="1" applyBorder="1" applyAlignment="1">
      <alignment vertical="center"/>
    </xf>
    <xf numFmtId="0" fontId="29" fillId="0" borderId="14" xfId="0" applyFont="1" applyBorder="1"/>
    <xf numFmtId="0" fontId="17" fillId="5" borderId="22" xfId="0" applyFont="1" applyFill="1" applyBorder="1" applyAlignment="1">
      <alignment vertical="center"/>
    </xf>
    <xf numFmtId="0" fontId="29" fillId="0" borderId="0" xfId="0" applyFont="1"/>
    <xf numFmtId="49" fontId="18" fillId="2" borderId="12" xfId="0" applyNumberFormat="1" applyFont="1" applyFill="1" applyBorder="1" applyAlignment="1">
      <alignment vertical="center"/>
    </xf>
    <xf numFmtId="0" fontId="20" fillId="2" borderId="15" xfId="0" applyFont="1" applyFill="1" applyBorder="1"/>
    <xf numFmtId="0" fontId="28" fillId="2" borderId="5" xfId="0" applyFont="1" applyFill="1" applyBorder="1" applyAlignment="1">
      <alignment vertical="top"/>
    </xf>
    <xf numFmtId="49" fontId="18" fillId="9" borderId="12" xfId="0" applyNumberFormat="1" applyFont="1" applyFill="1" applyBorder="1" applyAlignment="1">
      <alignment vertical="center" wrapText="1"/>
    </xf>
    <xf numFmtId="0" fontId="20" fillId="9" borderId="15" xfId="0" applyFont="1" applyFill="1" applyBorder="1"/>
    <xf numFmtId="0" fontId="20" fillId="2" borderId="12" xfId="0" applyFont="1" applyFill="1" applyBorder="1"/>
    <xf numFmtId="0" fontId="10" fillId="62" borderId="51" xfId="0" applyFont="1" applyFill="1" applyBorder="1" applyAlignment="1">
      <alignment horizontal="center"/>
    </xf>
    <xf numFmtId="0" fontId="10" fillId="62" borderId="53" xfId="0" applyFont="1" applyFill="1" applyBorder="1" applyAlignment="1">
      <alignment horizontal="center"/>
    </xf>
    <xf numFmtId="0" fontId="10" fillId="62" borderId="52" xfId="0" applyFont="1" applyFill="1" applyBorder="1" applyAlignment="1">
      <alignment horizontal="center"/>
    </xf>
    <xf numFmtId="0" fontId="10" fillId="19" borderId="51" xfId="0" applyFont="1" applyFill="1" applyBorder="1" applyAlignment="1">
      <alignment horizontal="center"/>
    </xf>
    <xf numFmtId="0" fontId="10" fillId="19" borderId="52" xfId="0" applyFont="1" applyFill="1" applyBorder="1" applyAlignment="1">
      <alignment horizontal="center"/>
    </xf>
    <xf numFmtId="0" fontId="10" fillId="21" borderId="51" xfId="0" applyFont="1" applyFill="1" applyBorder="1" applyAlignment="1">
      <alignment horizontal="center"/>
    </xf>
    <xf numFmtId="0" fontId="10" fillId="21" borderId="52" xfId="0" applyFont="1" applyFill="1" applyBorder="1" applyAlignment="1">
      <alignment horizontal="center"/>
    </xf>
    <xf numFmtId="0" fontId="10" fillId="17" borderId="51" xfId="0" applyFont="1" applyFill="1" applyBorder="1" applyAlignment="1">
      <alignment horizontal="center"/>
    </xf>
    <xf numFmtId="0" fontId="10" fillId="17" borderId="52" xfId="0" applyFont="1" applyFill="1" applyBorder="1" applyAlignment="1">
      <alignment horizontal="center"/>
    </xf>
    <xf numFmtId="0" fontId="10" fillId="18" borderId="51" xfId="0" applyFont="1" applyFill="1" applyBorder="1" applyAlignment="1">
      <alignment horizontal="center"/>
    </xf>
    <xf numFmtId="0" fontId="10" fillId="18" borderId="53" xfId="0" applyFont="1" applyFill="1" applyBorder="1" applyAlignment="1">
      <alignment horizontal="center"/>
    </xf>
    <xf numFmtId="0" fontId="10" fillId="18" borderId="52" xfId="0" applyFont="1" applyFill="1" applyBorder="1" applyAlignment="1">
      <alignment horizontal="center"/>
    </xf>
    <xf numFmtId="0" fontId="10" fillId="62" borderId="57" xfId="0" applyFont="1" applyFill="1" applyBorder="1" applyAlignment="1">
      <alignment horizontal="center"/>
    </xf>
    <xf numFmtId="0" fontId="10" fillId="62" borderId="61" xfId="0" applyFont="1" applyFill="1" applyBorder="1" applyAlignment="1">
      <alignment horizontal="center"/>
    </xf>
    <xf numFmtId="0" fontId="10" fillId="62" borderId="58" xfId="0" applyFont="1" applyFill="1" applyBorder="1" applyAlignment="1">
      <alignment horizontal="center"/>
    </xf>
    <xf numFmtId="0" fontId="10" fillId="19" borderId="57" xfId="0" applyFont="1" applyFill="1" applyBorder="1" applyAlignment="1">
      <alignment horizontal="center"/>
    </xf>
    <xf numFmtId="0" fontId="10" fillId="19" borderId="58" xfId="0" applyFont="1" applyFill="1" applyBorder="1" applyAlignment="1">
      <alignment horizontal="center"/>
    </xf>
    <xf numFmtId="0" fontId="10" fillId="21" borderId="57" xfId="0" applyFont="1" applyFill="1" applyBorder="1" applyAlignment="1">
      <alignment horizontal="center"/>
    </xf>
    <xf numFmtId="0" fontId="10" fillId="21" borderId="58" xfId="0" applyFont="1" applyFill="1" applyBorder="1" applyAlignment="1">
      <alignment horizontal="center"/>
    </xf>
    <xf numFmtId="0" fontId="10" fillId="17" borderId="57" xfId="0" applyFont="1" applyFill="1" applyBorder="1" applyAlignment="1">
      <alignment horizontal="center"/>
    </xf>
    <xf numFmtId="0" fontId="10" fillId="17" borderId="58" xfId="0" applyFont="1" applyFill="1" applyBorder="1" applyAlignment="1">
      <alignment horizontal="center"/>
    </xf>
    <xf numFmtId="0" fontId="10" fillId="18" borderId="57" xfId="0" applyFont="1" applyFill="1" applyBorder="1" applyAlignment="1">
      <alignment horizontal="center"/>
    </xf>
    <xf numFmtId="0" fontId="10" fillId="18" borderId="55" xfId="0" applyFont="1" applyFill="1" applyBorder="1" applyAlignment="1">
      <alignment horizontal="center"/>
    </xf>
    <xf numFmtId="0" fontId="0" fillId="19" borderId="2" xfId="0" applyFill="1" applyBorder="1" applyAlignment="1">
      <alignment horizontal="center"/>
    </xf>
    <xf numFmtId="0" fontId="10" fillId="18" borderId="62" xfId="0" applyFont="1" applyFill="1" applyBorder="1" applyAlignment="1">
      <alignment horizontal="left"/>
    </xf>
    <xf numFmtId="0" fontId="10" fillId="18" borderId="54" xfId="0" applyFont="1" applyFill="1" applyBorder="1" applyAlignment="1">
      <alignment horizontal="left"/>
    </xf>
    <xf numFmtId="0" fontId="10" fillId="62" borderId="36" xfId="0" applyFont="1" applyFill="1" applyBorder="1" applyAlignment="1">
      <alignment horizontal="center" wrapText="1"/>
    </xf>
    <xf numFmtId="0" fontId="10" fillId="62" borderId="60" xfId="0" applyFont="1" applyFill="1" applyBorder="1" applyAlignment="1">
      <alignment horizontal="center" wrapText="1"/>
    </xf>
    <xf numFmtId="0" fontId="10" fillId="62" borderId="44" xfId="0" applyFont="1" applyFill="1" applyBorder="1" applyAlignment="1">
      <alignment horizontal="center" wrapText="1"/>
    </xf>
    <xf numFmtId="0" fontId="10" fillId="19" borderId="36" xfId="0" applyFont="1" applyFill="1" applyBorder="1" applyAlignment="1">
      <alignment horizontal="center" vertical="center" wrapText="1"/>
    </xf>
    <xf numFmtId="0" fontId="10" fillId="19" borderId="60" xfId="0" applyFont="1" applyFill="1" applyBorder="1" applyAlignment="1">
      <alignment horizontal="center" vertical="center" wrapText="1"/>
    </xf>
    <xf numFmtId="0" fontId="10" fillId="19" borderId="44" xfId="0" applyFont="1" applyFill="1" applyBorder="1" applyAlignment="1">
      <alignment horizontal="center" vertical="center" wrapText="1"/>
    </xf>
    <xf numFmtId="0" fontId="10" fillId="17" borderId="36" xfId="0" applyFont="1" applyFill="1" applyBorder="1" applyAlignment="1">
      <alignment wrapText="1"/>
    </xf>
    <xf numFmtId="0" fontId="10" fillId="17" borderId="44" xfId="0" applyFont="1" applyFill="1" applyBorder="1" applyAlignment="1">
      <alignment wrapText="1"/>
    </xf>
    <xf numFmtId="0" fontId="10" fillId="18" borderId="36" xfId="0" applyFont="1" applyFill="1" applyBorder="1" applyAlignment="1">
      <alignment horizontal="center" wrapText="1"/>
    </xf>
    <xf numFmtId="0" fontId="10" fillId="18" borderId="60" xfId="0" applyFont="1" applyFill="1" applyBorder="1" applyAlignment="1">
      <alignment horizontal="center" wrapText="1"/>
    </xf>
    <xf numFmtId="0" fontId="10" fillId="18" borderId="44" xfId="0" applyFont="1" applyFill="1" applyBorder="1" applyAlignment="1">
      <alignment horizontal="center" wrapText="1"/>
    </xf>
    <xf numFmtId="0" fontId="13" fillId="11" borderId="0" xfId="4" applyFill="1"/>
    <xf numFmtId="0" fontId="13" fillId="0" borderId="0" xfId="4"/>
    <xf numFmtId="0" fontId="33" fillId="40" borderId="1" xfId="4" applyFont="1" applyFill="1" applyBorder="1" applyAlignment="1">
      <alignment horizontal="left" vertical="center" wrapText="1"/>
    </xf>
    <xf numFmtId="0" fontId="35" fillId="45" borderId="1" xfId="4" applyFont="1" applyFill="1" applyBorder="1" applyAlignment="1">
      <alignment horizontal="left" vertical="center" wrapText="1"/>
    </xf>
    <xf numFmtId="0" fontId="35" fillId="45" borderId="1" xfId="4" applyFont="1" applyFill="1" applyBorder="1" applyAlignment="1">
      <alignment horizontal="left" vertical="center"/>
    </xf>
    <xf numFmtId="0" fontId="35" fillId="47" borderId="1" xfId="4" applyFont="1" applyFill="1" applyBorder="1" applyAlignment="1">
      <alignment horizontal="center" vertical="center"/>
    </xf>
    <xf numFmtId="0" fontId="35" fillId="41" borderId="1" xfId="4" applyFont="1" applyFill="1" applyBorder="1" applyAlignment="1">
      <alignment horizontal="center" vertical="center"/>
    </xf>
    <xf numFmtId="0" fontId="35" fillId="43" borderId="1" xfId="4" applyFont="1" applyFill="1" applyBorder="1" applyAlignment="1">
      <alignment horizontal="center" vertical="center"/>
    </xf>
    <xf numFmtId="0" fontId="32" fillId="27" borderId="34" xfId="4" applyFont="1" applyFill="1" applyBorder="1" applyAlignment="1">
      <alignment horizontal="center"/>
    </xf>
    <xf numFmtId="0" fontId="32" fillId="27" borderId="59" xfId="4" applyFont="1" applyFill="1" applyBorder="1" applyAlignment="1">
      <alignment horizontal="center"/>
    </xf>
    <xf numFmtId="0" fontId="0" fillId="24" borderId="88" xfId="0" applyFill="1" applyBorder="1" applyAlignment="1">
      <alignment horizontal="center"/>
    </xf>
    <xf numFmtId="0" fontId="0" fillId="24" borderId="89" xfId="0" applyFill="1" applyBorder="1" applyAlignment="1">
      <alignment horizontal="center"/>
    </xf>
  </cellXfs>
  <cellStyles count="26">
    <cellStyle name="Accent" xfId="8" xr:uid="{433581A6-82D3-4359-A915-280008CA0321}"/>
    <cellStyle name="Accent 1" xfId="9" xr:uid="{8BEBACEE-24F4-41F5-B025-7D40AA61E720}"/>
    <cellStyle name="Accent 2" xfId="10" xr:uid="{1242A81F-4AA4-459C-90AF-F7B6333E7128}"/>
    <cellStyle name="Accent 3" xfId="11" xr:uid="{DF0B2DB8-926C-4B7B-B9F4-96D83269C79A}"/>
    <cellStyle name="Bad" xfId="12" xr:uid="{3B2C4240-11B6-4751-99C1-E8686EE720C5}"/>
    <cellStyle name="Default" xfId="13" xr:uid="{E20598D4-C162-490B-94E0-01B57264DCCE}"/>
    <cellStyle name="Error" xfId="14" xr:uid="{BC13C882-07CC-42BF-9A78-C3876877651C}"/>
    <cellStyle name="Footnote" xfId="15" xr:uid="{EBC08C65-1945-44C9-8D57-8FDFD42C67CE}"/>
    <cellStyle name="Good" xfId="16" xr:uid="{03D9C4EF-71A2-4A91-9609-E68985B1D374}"/>
    <cellStyle name="Heading" xfId="17" xr:uid="{86A8E6A2-199A-466E-9AC9-A42B4C7F976A}"/>
    <cellStyle name="Heading 1" xfId="18" xr:uid="{D37FBA03-6A1D-4A2F-97E6-5CD7DE9B41E4}"/>
    <cellStyle name="Heading 2" xfId="19" xr:uid="{9E3705FB-17E8-4CEE-9C89-9FE73726834F}"/>
    <cellStyle name="Hyperlink" xfId="20" xr:uid="{7D470762-6A76-4432-BEFE-27C1DEEE6878}"/>
    <cellStyle name="Monétaire 2" xfId="5" xr:uid="{F55D09D8-C61D-4628-9F80-43EAADA9A709}"/>
    <cellStyle name="Neutral" xfId="21" xr:uid="{C5E156DE-DBBB-424F-B61B-0474746B80F3}"/>
    <cellStyle name="Normal" xfId="0" builtinId="0"/>
    <cellStyle name="Normal 2" xfId="1" xr:uid="{2274E8C8-B81B-4807-AFDF-3C3AB713629C}"/>
    <cellStyle name="Normal 3" xfId="2" xr:uid="{2ED3E757-77C2-4D60-A845-1C9D365F51EF}"/>
    <cellStyle name="Normal 4" xfId="3" xr:uid="{0DA223A7-C114-4CD7-9EC7-741BCD11E3D2}"/>
    <cellStyle name="Normal 5" xfId="4" xr:uid="{CDAF8842-4D8C-4EB0-B1C1-150430E27E99}"/>
    <cellStyle name="Normal 6" xfId="6" xr:uid="{546F404B-B823-4B62-A21D-8CC23592BC2C}"/>
    <cellStyle name="Note 2" xfId="7" xr:uid="{EC19F3F7-5EAB-48E7-B64F-01E95566C2C2}"/>
    <cellStyle name="Result" xfId="22" xr:uid="{A2A562D4-9447-4F1B-A349-190562970C86}"/>
    <cellStyle name="Status" xfId="23" xr:uid="{1C13CAEF-34EE-4283-8AEA-538F55244237}"/>
    <cellStyle name="Text" xfId="24" xr:uid="{E532CF51-5C95-4B24-8DFA-12B8F82A8C0E}"/>
    <cellStyle name="Warning" xfId="25" xr:uid="{7AE54256-664E-4497-B3AC-FD1AE3B6B7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a:t>Charges Par Sprint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720-486F-9AB1-1A1C58BC025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720-486F-9AB1-1A1C58BC025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7720-486F-9AB1-1A1C58BC025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7720-486F-9AB1-1A1C58BC025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7720-486F-9AB1-1A1C58BC025B}"/>
              </c:ext>
            </c:extLst>
          </c:dPt>
          <c:cat>
            <c:strRef>
              <c:extLst>
                <c:ext xmlns:c15="http://schemas.microsoft.com/office/drawing/2012/chart" uri="{02D57815-91ED-43cb-92C2-25804820EDAC}">
                  <c15:fullRef>
                    <c15:sqref>'Planification Sprint'!$A$2:$A$14</c15:sqref>
                  </c15:fullRef>
                </c:ext>
              </c:extLst>
              <c:f>('Planification Sprint'!$A$2,'Planification Sprint'!$A$5,'Planification Sprint'!$A$7,'Planification Sprint'!$A$9,'Planification Sprint'!$A$11)</c:f>
              <c:strCache>
                <c:ptCount val="5"/>
                <c:pt idx="0">
                  <c:v>Sprint 1</c:v>
                </c:pt>
                <c:pt idx="1">
                  <c:v>Sprint 2</c:v>
                </c:pt>
                <c:pt idx="2">
                  <c:v>Sprint 3</c:v>
                </c:pt>
                <c:pt idx="3">
                  <c:v>Sprint 4</c:v>
                </c:pt>
                <c:pt idx="4">
                  <c:v>Sprint 5</c:v>
                </c:pt>
              </c:strCache>
            </c:strRef>
          </c:cat>
          <c:val>
            <c:numRef>
              <c:extLst>
                <c:ext xmlns:c15="http://schemas.microsoft.com/office/drawing/2012/chart" uri="{02D57815-91ED-43cb-92C2-25804820EDAC}">
                  <c15:fullRef>
                    <c15:sqref>'Planification Sprint'!$G$2:$G$14</c15:sqref>
                  </c15:fullRef>
                </c:ext>
              </c:extLst>
              <c:f>('Planification Sprint'!$G$2,'Planification Sprint'!$G$5,'Planification Sprint'!$G$7,'Planification Sprint'!$G$9,'Planification Sprint'!$G$11)</c:f>
              <c:numCache>
                <c:formatCode>General</c:formatCode>
                <c:ptCount val="5"/>
                <c:pt idx="0">
                  <c:v>60</c:v>
                </c:pt>
                <c:pt idx="1">
                  <c:v>60</c:v>
                </c:pt>
                <c:pt idx="2">
                  <c:v>60</c:v>
                </c:pt>
                <c:pt idx="3">
                  <c:v>60</c:v>
                </c:pt>
                <c:pt idx="4">
                  <c:v>60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C959-4C1C-A204-FDABED4427DE}"/>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r>
              <a:rPr lang="fr-FR">
                <a:solidFill>
                  <a:schemeClr val="accent4"/>
                </a:solidFill>
                <a:latin typeface="Arial" panose="020B0604020202020204" pitchFamily="34" charset="0"/>
                <a:cs typeface="Arial" panose="020B0604020202020204" pitchFamily="34" charset="0"/>
              </a:rPr>
              <a:t>Évaluation des risques</a:t>
            </a:r>
            <a:r>
              <a:rPr lang="fr-FR" baseline="0">
                <a:solidFill>
                  <a:schemeClr val="accent4"/>
                </a:solidFill>
                <a:latin typeface="Arial" panose="020B0604020202020204" pitchFamily="34" charset="0"/>
                <a:cs typeface="Arial" panose="020B0604020202020204" pitchFamily="34" charset="0"/>
              </a:rPr>
              <a:t> </a:t>
            </a:r>
            <a:r>
              <a:rPr lang="fr-FR" sz="1400" b="1" i="0" u="none" strike="noStrike" kern="1200" spc="0" baseline="0">
                <a:solidFill>
                  <a:schemeClr val="accent4"/>
                </a:solidFill>
                <a:latin typeface="Arial" panose="020B0604020202020204" pitchFamily="34" charset="0"/>
                <a:cs typeface="Arial" panose="020B0604020202020204" pitchFamily="34" charset="0"/>
              </a:rPr>
              <a:t>du projet</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85000"/>
                  </a:sysClr>
                </a:solidFill>
              </a:defRPr>
            </a:pPr>
            <a:endParaRPr lang="fr-FR"/>
          </a:p>
        </c:rich>
      </c:tx>
      <c:layout>
        <c:manualLayout>
          <c:xMode val="edge"/>
          <c:yMode val="edge"/>
          <c:x val="0.31221414847259849"/>
          <c:y val="0.1037510845371293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none" baseline="0">
              <a:solidFill>
                <a:sysClr val="window" lastClr="FFFFFF">
                  <a:lumMod val="85000"/>
                </a:sysClr>
              </a:solidFill>
              <a:latin typeface="+mn-lt"/>
              <a:ea typeface="+mn-ea"/>
              <a:cs typeface="+mn-cs"/>
            </a:defRPr>
          </a:pPr>
          <a:endParaRPr lang="fr-FR"/>
        </a:p>
      </c:txPr>
    </c:title>
    <c:autoTitleDeleted val="0"/>
    <c:plotArea>
      <c:layout>
        <c:manualLayout>
          <c:xMode val="edge"/>
          <c:yMode val="edge"/>
          <c:x val="2.2162586492164873E-2"/>
          <c:y val="0.29753268064900878"/>
          <c:w val="0.95567510833102776"/>
          <c:h val="0.57201787375841184"/>
        </c:manualLayout>
      </c:layout>
      <c:radarChart>
        <c:radarStyle val="marker"/>
        <c:varyColors val="0"/>
        <c:ser>
          <c:idx val="0"/>
          <c:order val="0"/>
          <c:tx>
            <c:strRef>
              <c:f>Evaluation_Risques!$G$4:$G$11</c:f>
              <c:strCache>
                <c:ptCount val="8"/>
                <c:pt idx="0">
                  <c:v>3,5</c:v>
                </c:pt>
                <c:pt idx="1">
                  <c:v>3,5</c:v>
                </c:pt>
                <c:pt idx="2">
                  <c:v>3</c:v>
                </c:pt>
                <c:pt idx="3">
                  <c:v>4</c:v>
                </c:pt>
                <c:pt idx="4">
                  <c:v>2,5</c:v>
                </c:pt>
                <c:pt idx="5">
                  <c:v>4,5</c:v>
                </c:pt>
                <c:pt idx="6">
                  <c:v>3,5</c:v>
                </c:pt>
                <c:pt idx="7">
                  <c:v>3,5</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Evaluation_Risques!$B$4:$B$11</c:f>
              <c:strCache>
                <c:ptCount val="8"/>
                <c:pt idx="0">
                  <c:v>Dépassement des coûts</c:v>
                </c:pt>
                <c:pt idx="1">
                  <c:v>Retards dans les délais de livraison</c:v>
                </c:pt>
                <c:pt idx="2">
                  <c:v>Conflits internes </c:v>
                </c:pt>
                <c:pt idx="3">
                  <c:v>Insatisfaction des utilisateurs</c:v>
                </c:pt>
                <c:pt idx="4">
                  <c:v>Changements de l'environnement technologique</c:v>
                </c:pt>
                <c:pt idx="5">
                  <c:v>Temps de calcul très élevé</c:v>
                </c:pt>
                <c:pt idx="6">
                  <c:v>Fuite de données</c:v>
                </c:pt>
                <c:pt idx="7">
                  <c:v>Non-conformité réglementaire dans le traitement des données sensibles</c:v>
                </c:pt>
              </c:strCache>
            </c:strRef>
          </c:cat>
          <c:val>
            <c:numRef>
              <c:f>Evaluation_Risques!$G$4:$G$11</c:f>
              <c:numCache>
                <c:formatCode>General</c:formatCode>
                <c:ptCount val="8"/>
                <c:pt idx="0">
                  <c:v>3.5</c:v>
                </c:pt>
                <c:pt idx="1">
                  <c:v>3.5</c:v>
                </c:pt>
                <c:pt idx="2">
                  <c:v>3</c:v>
                </c:pt>
                <c:pt idx="3">
                  <c:v>4</c:v>
                </c:pt>
                <c:pt idx="4">
                  <c:v>2.5</c:v>
                </c:pt>
                <c:pt idx="5">
                  <c:v>4.5</c:v>
                </c:pt>
                <c:pt idx="6">
                  <c:v>3.5</c:v>
                </c:pt>
                <c:pt idx="7">
                  <c:v>3.5</c:v>
                </c:pt>
              </c:numCache>
            </c:numRef>
          </c:val>
          <c:extLst>
            <c:ext xmlns:c16="http://schemas.microsoft.com/office/drawing/2014/chart" uri="{C3380CC4-5D6E-409C-BE32-E72D297353CC}">
              <c16:uniqueId val="{00000002-F55E-4CBC-9CBB-31CF85831996}"/>
            </c:ext>
          </c:extLst>
        </c:ser>
        <c:dLbls>
          <c:showLegendKey val="0"/>
          <c:showVal val="0"/>
          <c:showCatName val="0"/>
          <c:showSerName val="0"/>
          <c:showPercent val="0"/>
          <c:showBubbleSize val="0"/>
        </c:dLbls>
        <c:axId val="1844031263"/>
        <c:axId val="1844030303"/>
      </c:radarChart>
      <c:valAx>
        <c:axId val="18440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1844031263"/>
        <c:crosses val="autoZero"/>
        <c:crossBetween val="between"/>
      </c:valAx>
      <c:catAx>
        <c:axId val="1844031263"/>
        <c:scaling>
          <c:orientation val="minMax"/>
        </c:scaling>
        <c:delete val="0"/>
        <c:axPos val="b"/>
        <c:numFmt formatCode="General"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1844030303"/>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a:t>Burndown chart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lotArea>
      <c:layout/>
      <c:barChart>
        <c:barDir val="col"/>
        <c:grouping val="clustered"/>
        <c:varyColors val="0"/>
        <c:ser>
          <c:idx val="0"/>
          <c:order val="0"/>
          <c:tx>
            <c:strRef>
              <c:f>Suivi_du_projet!$B$11</c:f>
              <c:strCache>
                <c:ptCount val="1"/>
                <c:pt idx="0">
                  <c:v>Heures planifiées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Suivi_du_projet!$C$10:$K$10</c:f>
              <c:strCache>
                <c:ptCount val="9"/>
                <c:pt idx="0">
                  <c:v>Start</c:v>
                </c:pt>
                <c:pt idx="1">
                  <c:v>Week 1</c:v>
                </c:pt>
                <c:pt idx="2">
                  <c:v>Week 2</c:v>
                </c:pt>
                <c:pt idx="3">
                  <c:v>Week 3</c:v>
                </c:pt>
                <c:pt idx="4">
                  <c:v>Week 4</c:v>
                </c:pt>
                <c:pt idx="5">
                  <c:v>Week 5</c:v>
                </c:pt>
                <c:pt idx="6">
                  <c:v>Week 6</c:v>
                </c:pt>
                <c:pt idx="7">
                  <c:v>Week 7</c:v>
                </c:pt>
                <c:pt idx="8">
                  <c:v>Week 8</c:v>
                </c:pt>
              </c:strCache>
            </c:strRef>
          </c:cat>
          <c:val>
            <c:numRef>
              <c:f>Suivi_du_projet!$C$11:$K$11</c:f>
              <c:numCache>
                <c:formatCode>General</c:formatCode>
                <c:ptCount val="9"/>
                <c:pt idx="1">
                  <c:v>37.5</c:v>
                </c:pt>
                <c:pt idx="2">
                  <c:v>37.5</c:v>
                </c:pt>
                <c:pt idx="3">
                  <c:v>37.5</c:v>
                </c:pt>
                <c:pt idx="4">
                  <c:v>37.5</c:v>
                </c:pt>
                <c:pt idx="5">
                  <c:v>37.5</c:v>
                </c:pt>
                <c:pt idx="6">
                  <c:v>37.5</c:v>
                </c:pt>
                <c:pt idx="7">
                  <c:v>37.5</c:v>
                </c:pt>
                <c:pt idx="8">
                  <c:v>37.5</c:v>
                </c:pt>
              </c:numCache>
            </c:numRef>
          </c:val>
          <c:extLst>
            <c:ext xmlns:c16="http://schemas.microsoft.com/office/drawing/2014/chart" uri="{C3380CC4-5D6E-409C-BE32-E72D297353CC}">
              <c16:uniqueId val="{00000000-AA4B-409B-8209-BCCEED72D9F6}"/>
            </c:ext>
          </c:extLst>
        </c:ser>
        <c:ser>
          <c:idx val="1"/>
          <c:order val="1"/>
          <c:tx>
            <c:strRef>
              <c:f>Suivi_du_projet!$B$12</c:f>
              <c:strCache>
                <c:ptCount val="1"/>
                <c:pt idx="0">
                  <c:v>Heures réelles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Suivi_du_projet!$C$10:$K$10</c:f>
              <c:strCache>
                <c:ptCount val="9"/>
                <c:pt idx="0">
                  <c:v>Start</c:v>
                </c:pt>
                <c:pt idx="1">
                  <c:v>Week 1</c:v>
                </c:pt>
                <c:pt idx="2">
                  <c:v>Week 2</c:v>
                </c:pt>
                <c:pt idx="3">
                  <c:v>Week 3</c:v>
                </c:pt>
                <c:pt idx="4">
                  <c:v>Week 4</c:v>
                </c:pt>
                <c:pt idx="5">
                  <c:v>Week 5</c:v>
                </c:pt>
                <c:pt idx="6">
                  <c:v>Week 6</c:v>
                </c:pt>
                <c:pt idx="7">
                  <c:v>Week 7</c:v>
                </c:pt>
                <c:pt idx="8">
                  <c:v>Week 8</c:v>
                </c:pt>
              </c:strCache>
            </c:strRef>
          </c:cat>
          <c:val>
            <c:numRef>
              <c:f>Suivi_du_projet!$C$12:$K$12</c:f>
              <c:numCache>
                <c:formatCode>General</c:formatCode>
                <c:ptCount val="9"/>
                <c:pt idx="1">
                  <c:v>50</c:v>
                </c:pt>
                <c:pt idx="2">
                  <c:v>41</c:v>
                </c:pt>
                <c:pt idx="3">
                  <c:v>13</c:v>
                </c:pt>
                <c:pt idx="4">
                  <c:v>26</c:v>
                </c:pt>
                <c:pt idx="5">
                  <c:v>25</c:v>
                </c:pt>
                <c:pt idx="6">
                  <c:v>50</c:v>
                </c:pt>
                <c:pt idx="7">
                  <c:v>31</c:v>
                </c:pt>
                <c:pt idx="8">
                  <c:v>33</c:v>
                </c:pt>
              </c:numCache>
            </c:numRef>
          </c:val>
          <c:extLst>
            <c:ext xmlns:c16="http://schemas.microsoft.com/office/drawing/2014/chart" uri="{C3380CC4-5D6E-409C-BE32-E72D297353CC}">
              <c16:uniqueId val="{00000001-AA4B-409B-8209-BCCEED72D9F6}"/>
            </c:ext>
          </c:extLst>
        </c:ser>
        <c:dLbls>
          <c:showLegendKey val="0"/>
          <c:showVal val="0"/>
          <c:showCatName val="0"/>
          <c:showSerName val="0"/>
          <c:showPercent val="0"/>
          <c:showBubbleSize val="0"/>
        </c:dLbls>
        <c:gapWidth val="150"/>
        <c:axId val="2097231920"/>
        <c:axId val="69524128"/>
      </c:barChart>
      <c:lineChart>
        <c:grouping val="standard"/>
        <c:varyColors val="0"/>
        <c:ser>
          <c:idx val="2"/>
          <c:order val="2"/>
          <c:tx>
            <c:strRef>
              <c:f>Suivi_du_projet!$B$13</c:f>
              <c:strCache>
                <c:ptCount val="1"/>
                <c:pt idx="0">
                  <c:v>Effort restant</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Suivi_du_projet!$C$10:$K$10</c:f>
              <c:strCache>
                <c:ptCount val="9"/>
                <c:pt idx="0">
                  <c:v>Start</c:v>
                </c:pt>
                <c:pt idx="1">
                  <c:v>Week 1</c:v>
                </c:pt>
                <c:pt idx="2">
                  <c:v>Week 2</c:v>
                </c:pt>
                <c:pt idx="3">
                  <c:v>Week 3</c:v>
                </c:pt>
                <c:pt idx="4">
                  <c:v>Week 4</c:v>
                </c:pt>
                <c:pt idx="5">
                  <c:v>Week 5</c:v>
                </c:pt>
                <c:pt idx="6">
                  <c:v>Week 6</c:v>
                </c:pt>
                <c:pt idx="7">
                  <c:v>Week 7</c:v>
                </c:pt>
                <c:pt idx="8">
                  <c:v>Week 8</c:v>
                </c:pt>
              </c:strCache>
            </c:strRef>
          </c:cat>
          <c:val>
            <c:numRef>
              <c:f>Suivi_du_projet!$C$13:$K$13</c:f>
              <c:numCache>
                <c:formatCode>General</c:formatCode>
                <c:ptCount val="9"/>
                <c:pt idx="0">
                  <c:v>300</c:v>
                </c:pt>
                <c:pt idx="1">
                  <c:v>250</c:v>
                </c:pt>
                <c:pt idx="2">
                  <c:v>209</c:v>
                </c:pt>
                <c:pt idx="3">
                  <c:v>196</c:v>
                </c:pt>
                <c:pt idx="4">
                  <c:v>170</c:v>
                </c:pt>
                <c:pt idx="5">
                  <c:v>145</c:v>
                </c:pt>
                <c:pt idx="6">
                  <c:v>95</c:v>
                </c:pt>
                <c:pt idx="7">
                  <c:v>64</c:v>
                </c:pt>
                <c:pt idx="8">
                  <c:v>31</c:v>
                </c:pt>
              </c:numCache>
            </c:numRef>
          </c:val>
          <c:smooth val="0"/>
          <c:extLst>
            <c:ext xmlns:c16="http://schemas.microsoft.com/office/drawing/2014/chart" uri="{C3380CC4-5D6E-409C-BE32-E72D297353CC}">
              <c16:uniqueId val="{00000002-AA4B-409B-8209-BCCEED72D9F6}"/>
            </c:ext>
          </c:extLst>
        </c:ser>
        <c:ser>
          <c:idx val="3"/>
          <c:order val="3"/>
          <c:tx>
            <c:strRef>
              <c:f>Suivi_du_projet!$B$14</c:f>
              <c:strCache>
                <c:ptCount val="1"/>
                <c:pt idx="0">
                  <c:v>Burndown idéal</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Suivi_du_projet!$C$10:$K$10</c:f>
              <c:strCache>
                <c:ptCount val="9"/>
                <c:pt idx="0">
                  <c:v>Start</c:v>
                </c:pt>
                <c:pt idx="1">
                  <c:v>Week 1</c:v>
                </c:pt>
                <c:pt idx="2">
                  <c:v>Week 2</c:v>
                </c:pt>
                <c:pt idx="3">
                  <c:v>Week 3</c:v>
                </c:pt>
                <c:pt idx="4">
                  <c:v>Week 4</c:v>
                </c:pt>
                <c:pt idx="5">
                  <c:v>Week 5</c:v>
                </c:pt>
                <c:pt idx="6">
                  <c:v>Week 6</c:v>
                </c:pt>
                <c:pt idx="7">
                  <c:v>Week 7</c:v>
                </c:pt>
                <c:pt idx="8">
                  <c:v>Week 8</c:v>
                </c:pt>
              </c:strCache>
            </c:strRef>
          </c:cat>
          <c:val>
            <c:numRef>
              <c:f>Suivi_du_projet!$C$14:$K$14</c:f>
              <c:numCache>
                <c:formatCode>General</c:formatCode>
                <c:ptCount val="9"/>
                <c:pt idx="0">
                  <c:v>300</c:v>
                </c:pt>
                <c:pt idx="1">
                  <c:v>262.5</c:v>
                </c:pt>
                <c:pt idx="2">
                  <c:v>225</c:v>
                </c:pt>
                <c:pt idx="3">
                  <c:v>187.5</c:v>
                </c:pt>
                <c:pt idx="4">
                  <c:v>150</c:v>
                </c:pt>
                <c:pt idx="5">
                  <c:v>112.5</c:v>
                </c:pt>
                <c:pt idx="6">
                  <c:v>75</c:v>
                </c:pt>
                <c:pt idx="7">
                  <c:v>37.5</c:v>
                </c:pt>
                <c:pt idx="8">
                  <c:v>0</c:v>
                </c:pt>
              </c:numCache>
            </c:numRef>
          </c:val>
          <c:smooth val="0"/>
          <c:extLst>
            <c:ext xmlns:c16="http://schemas.microsoft.com/office/drawing/2014/chart" uri="{C3380CC4-5D6E-409C-BE32-E72D297353CC}">
              <c16:uniqueId val="{00000003-AA4B-409B-8209-BCCEED72D9F6}"/>
            </c:ext>
          </c:extLst>
        </c:ser>
        <c:dLbls>
          <c:showLegendKey val="0"/>
          <c:showVal val="0"/>
          <c:showCatName val="0"/>
          <c:showSerName val="0"/>
          <c:showPercent val="0"/>
          <c:showBubbleSize val="0"/>
        </c:dLbls>
        <c:marker val="1"/>
        <c:smooth val="0"/>
        <c:axId val="2046459152"/>
        <c:axId val="69504576"/>
      </c:lineChart>
      <c:catAx>
        <c:axId val="20464591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69504576"/>
        <c:crosses val="autoZero"/>
        <c:auto val="1"/>
        <c:lblAlgn val="ctr"/>
        <c:lblOffset val="100"/>
        <c:noMultiLvlLbl val="0"/>
      </c:catAx>
      <c:valAx>
        <c:axId val="695045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2046459152"/>
        <c:crosses val="autoZero"/>
        <c:crossBetween val="between"/>
      </c:valAx>
      <c:valAx>
        <c:axId val="69524128"/>
        <c:scaling>
          <c:orientation val="minMax"/>
          <c:max val="300"/>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2097231920"/>
        <c:crosses val="max"/>
        <c:crossBetween val="between"/>
      </c:valAx>
      <c:catAx>
        <c:axId val="2097231920"/>
        <c:scaling>
          <c:orientation val="minMax"/>
        </c:scaling>
        <c:delete val="1"/>
        <c:axPos val="b"/>
        <c:numFmt formatCode="General" sourceLinked="1"/>
        <c:majorTickMark val="none"/>
        <c:minorTickMark val="none"/>
        <c:tickLblPos val="nextTo"/>
        <c:crossAx val="695241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a:t>Prévision des gains cumulés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lotArea>
      <c:layout/>
      <c:barChart>
        <c:barDir val="col"/>
        <c:grouping val="clustered"/>
        <c:varyColors val="0"/>
        <c:ser>
          <c:idx val="0"/>
          <c:order val="0"/>
          <c:spPr>
            <a:gradFill rotWithShape="1">
              <a:gsLst>
                <a:gs pos="0">
                  <a:srgbClr val="6083CB"/>
                </a:gs>
                <a:gs pos="100000">
                  <a:srgbClr val="3E70CA"/>
                </a:gs>
              </a:gsLst>
              <a:lin ang="5400000" scaled="0"/>
            </a:gradFill>
            <a:ln>
              <a:noFill/>
            </a:ln>
            <a:effectLst>
              <a:outerShdw dist="19046" dir="5400000" algn="tl">
                <a:srgbClr val="000000">
                  <a:alpha val="63000"/>
                </a:srgbClr>
              </a:outerShdw>
            </a:effectLst>
          </c:spPr>
          <c:invertIfNegative val="0"/>
          <c:dPt>
            <c:idx val="0"/>
            <c:invertIfNegative val="0"/>
            <c:bubble3D val="0"/>
            <c:extLst>
              <c:ext xmlns:c16="http://schemas.microsoft.com/office/drawing/2014/chart" uri="{C3380CC4-5D6E-409C-BE32-E72D297353CC}">
                <c16:uniqueId val="{00000000-9EC1-4101-BCE7-F3DFA6908396}"/>
              </c:ext>
            </c:extLst>
          </c:dPt>
          <c:dPt>
            <c:idx val="1"/>
            <c:invertIfNegative val="0"/>
            <c:bubble3D val="0"/>
            <c:extLst>
              <c:ext xmlns:c16="http://schemas.microsoft.com/office/drawing/2014/chart" uri="{C3380CC4-5D6E-409C-BE32-E72D297353CC}">
                <c16:uniqueId val="{00000001-9EC1-4101-BCE7-F3DFA6908396}"/>
              </c:ext>
            </c:extLst>
          </c:dPt>
          <c:dPt>
            <c:idx val="2"/>
            <c:invertIfNegative val="0"/>
            <c:bubble3D val="0"/>
            <c:extLst>
              <c:ext xmlns:c16="http://schemas.microsoft.com/office/drawing/2014/chart" uri="{C3380CC4-5D6E-409C-BE32-E72D297353CC}">
                <c16:uniqueId val="{00000002-9EC1-4101-BCE7-F3DFA6908396}"/>
              </c:ext>
            </c:extLst>
          </c:dPt>
          <c:dLbls>
            <c:dLbl>
              <c:idx val="0"/>
              <c:layout>
                <c:manualLayout>
                  <c:x val="-7.6296582586642264E-3"/>
                  <c:y val="-2.8190194674225455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9EC1-4101-BCE7-F3DFA6908396}"/>
                </c:ext>
              </c:extLst>
            </c:dLbl>
            <c:dLbl>
              <c:idx val="1"/>
              <c:layout>
                <c:manualLayout>
                  <c:x val="-7.629288586768368E-3"/>
                  <c:y val="-2.8301069210196372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9EC1-4101-BCE7-F3DFA6908396}"/>
                </c:ext>
              </c:extLst>
            </c:dLbl>
            <c:dLbl>
              <c:idx val="2"/>
              <c:layout>
                <c:manualLayout>
                  <c:x val="-1.1796045360959684E-2"/>
                  <c:y val="0.10103008771743993"/>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9EC1-4101-BCE7-F3DFA6908396}"/>
                </c:ext>
              </c:extLst>
            </c:dLbl>
            <c:numFmt formatCode="#&quot; &quot;##0\.00&quot; &quot;[$€-40C]" sourceLinked="0"/>
            <c:spPr>
              <a:noFill/>
              <a:ln>
                <a:noFill/>
              </a:ln>
              <a:effectLst/>
            </c:spPr>
            <c:txPr>
              <a:bodyPr rot="0" spcFirstLastPara="1" vertOverflow="clip" horzOverflow="clip" vert="horz" wrap="square" lIns="0" tIns="0" rIns="0" bIns="0" anchor="ctr" anchorCtr="1">
                <a:spAutoFit/>
              </a:bodyPr>
              <a:lstStyle/>
              <a:p>
                <a:pPr marL="0" marR="0" indent="0" algn="ctr" defTabSz="914400" fontAlgn="auto" hangingPunct="1">
                  <a:lnSpc>
                    <a:spcPct val="100000"/>
                  </a:lnSpc>
                  <a:spcBef>
                    <a:spcPts val="0"/>
                  </a:spcBef>
                  <a:spcAft>
                    <a:spcPts val="0"/>
                  </a:spcAft>
                  <a:tabLst/>
                  <a:defRPr sz="900" b="0" i="0" u="none" strike="noStrike" kern="1200" baseline="0">
                    <a:solidFill>
                      <a:srgbClr val="D9D9D9"/>
                    </a:solidFill>
                    <a:latin typeface="Calibri"/>
                    <a:ea typeface="+mn-ea"/>
                    <a:cs typeface="+mn-cs"/>
                  </a:defRPr>
                </a:pPr>
                <a:endParaRPr lang="fr-FR"/>
              </a:p>
            </c:txPr>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val>
            <c:numRef>
              <c:f>Chiffrage!$K$5:$K$14</c:f>
              <c:numCache>
                <c:formatCode>#\ ##0.00" "[$€-40C]</c:formatCode>
                <c:ptCount val="10"/>
                <c:pt idx="0">
                  <c:v>12275.693333333329</c:v>
                </c:pt>
                <c:pt idx="1">
                  <c:v>71551.386666666658</c:v>
                </c:pt>
                <c:pt idx="2">
                  <c:v>137427.07999999999</c:v>
                </c:pt>
                <c:pt idx="3">
                  <c:v>210562.77333333332</c:v>
                </c:pt>
                <c:pt idx="4">
                  <c:v>291684.46666666667</c:v>
                </c:pt>
                <c:pt idx="5">
                  <c:v>381590.75999999995</c:v>
                </c:pt>
                <c:pt idx="6">
                  <c:v>481160.11333333328</c:v>
                </c:pt>
                <c:pt idx="7" formatCode="General">
                  <c:v>591358.83266666671</c:v>
                </c:pt>
                <c:pt idx="8">
                  <c:v>713249.85460000008</c:v>
                </c:pt>
                <c:pt idx="9">
                  <c:v>848002.40939333336</c:v>
                </c:pt>
              </c:numCache>
            </c:numRef>
          </c:val>
          <c:extLst>
            <c:ext xmlns:c16="http://schemas.microsoft.com/office/drawing/2014/chart" uri="{C3380CC4-5D6E-409C-BE32-E72D297353CC}">
              <c16:uniqueId val="{00000004-2E2A-477D-9AD9-D12465C8B846}"/>
            </c:ext>
          </c:extLst>
        </c:ser>
        <c:dLbls>
          <c:dLblPos val="inEnd"/>
          <c:showLegendKey val="0"/>
          <c:showVal val="1"/>
          <c:showCatName val="0"/>
          <c:showSerName val="0"/>
          <c:showPercent val="0"/>
          <c:showBubbleSize val="0"/>
        </c:dLbls>
        <c:gapWidth val="100"/>
        <c:overlap val="-24"/>
        <c:axId val="246606560"/>
        <c:axId val="246584960"/>
      </c:barChart>
      <c:valAx>
        <c:axId val="246584960"/>
        <c:scaling>
          <c:orientation val="minMax"/>
        </c:scaling>
        <c:delete val="0"/>
        <c:axPos val="l"/>
        <c:majorGridlines>
          <c:spPr>
            <a:ln w="9525" cap="flat" cmpd="sng" algn="ctr">
              <a:solidFill>
                <a:schemeClr val="lt1">
                  <a:lumMod val="95000"/>
                  <a:alpha val="10000"/>
                </a:schemeClr>
              </a:solidFill>
              <a:round/>
            </a:ln>
            <a:effectLst/>
          </c:spPr>
        </c:majorGridlines>
        <c:numFmt formatCode="#\ ##0.00&quot; &quot;[$€-40C]"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246606560"/>
        <c:crosses val="autoZero"/>
        <c:crossBetween val="between"/>
      </c:valAx>
      <c:catAx>
        <c:axId val="2466065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fr-FR"/>
                  <a:t>Nombre de semestres</a:t>
                </a:r>
                <a:br>
                  <a:rPr lang="fr-FR"/>
                </a:br>
                <a:endParaRPr lang="fr-F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fr-FR"/>
            </a:p>
          </c:txPr>
        </c:title>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246584960"/>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lIns="0" tIns="0" rIns="0" bIns="0"/>
          <a:lstStyle/>
          <a:p>
            <a:pPr marL="0" marR="0" indent="0" algn="ctr" defTabSz="914400" fontAlgn="auto" hangingPunct="1">
              <a:lnSpc>
                <a:spcPct val="100000"/>
              </a:lnSpc>
              <a:spcBef>
                <a:spcPts val="0"/>
              </a:spcBef>
              <a:spcAft>
                <a:spcPts val="0"/>
              </a:spcAft>
              <a:tabLst/>
              <a:defRPr sz="1600" b="1" i="0" u="none" strike="noStrike" kern="1200" spc="100" baseline="0">
                <a:solidFill>
                  <a:srgbClr val="F2F2F2"/>
                </a:solidFill>
                <a:effectLst>
                  <a:outerShdw dist="38103" dir="5400000">
                    <a:srgbClr val="000000"/>
                  </a:outerShdw>
                </a:effectLst>
                <a:latin typeface="Calibri"/>
              </a:defRPr>
            </a:pPr>
            <a:r>
              <a:rPr lang="fr-FR" sz="1600" b="1" i="0" u="none" strike="noStrike" kern="1200" cap="none" spc="100" baseline="0">
                <a:solidFill>
                  <a:srgbClr val="F2F2F2"/>
                </a:solidFill>
                <a:effectLst>
                  <a:outerShdw dist="38103" dir="5400000">
                    <a:srgbClr val="000000"/>
                  </a:outerShdw>
                </a:effectLst>
                <a:uFillTx/>
                <a:latin typeface="Calibri"/>
              </a:rPr>
              <a:t>Prévision des dépenses</a:t>
            </a:r>
          </a:p>
        </c:rich>
      </c:tx>
      <c:layout>
        <c:manualLayout>
          <c:xMode val="edge"/>
          <c:yMode val="edge"/>
          <c:x val="0.28838739156015675"/>
          <c:y val="1.207028999423852E-3"/>
        </c:manualLayout>
      </c:layout>
      <c:overlay val="0"/>
      <c:spPr>
        <a:noFill/>
        <a:ln>
          <a:noFill/>
        </a:ln>
      </c:spPr>
    </c:title>
    <c:autoTitleDeleted val="0"/>
    <c:plotArea>
      <c:layout/>
      <c:barChart>
        <c:barDir val="col"/>
        <c:grouping val="clustered"/>
        <c:varyColors val="0"/>
        <c:ser>
          <c:idx val="0"/>
          <c:order val="0"/>
          <c:tx>
            <c:v>Coût  total</c:v>
          </c:tx>
          <c:spPr>
            <a:gradFill>
              <a:gsLst>
                <a:gs pos="0">
                  <a:srgbClr val="6083CB"/>
                </a:gs>
                <a:gs pos="100000">
                  <a:srgbClr val="3E70CA"/>
                </a:gs>
              </a:gsLst>
              <a:lin ang="5400000"/>
            </a:gradFill>
            <a:ln>
              <a:noFill/>
            </a:ln>
            <a:effectLst>
              <a:outerShdw dist="19046" dir="5400000" algn="tl">
                <a:srgbClr val="000000">
                  <a:alpha val="63000"/>
                </a:srgbClr>
              </a:outerShdw>
            </a:effectLst>
          </c:spPr>
          <c:invertIfNegative val="0"/>
          <c:val>
            <c:numRef>
              <c:f>Chiffrage!$E$5:$E$14</c:f>
              <c:numCache>
                <c:formatCode>#\ ##0.00" "[$€-40C]</c:formatCode>
                <c:ptCount val="10"/>
                <c:pt idx="0">
                  <c:v>47724.306666666671</c:v>
                </c:pt>
                <c:pt idx="1">
                  <c:v>6724.3066666666673</c:v>
                </c:pt>
                <c:pt idx="2">
                  <c:v>6724.3066666666673</c:v>
                </c:pt>
                <c:pt idx="3">
                  <c:v>6724.3066666666673</c:v>
                </c:pt>
                <c:pt idx="4">
                  <c:v>6724.3066666666673</c:v>
                </c:pt>
                <c:pt idx="5">
                  <c:v>6724.3066666666673</c:v>
                </c:pt>
                <c:pt idx="6">
                  <c:v>6724.3066666666673</c:v>
                </c:pt>
                <c:pt idx="7">
                  <c:v>6724.3066666666673</c:v>
                </c:pt>
                <c:pt idx="8">
                  <c:v>6724.3066666666673</c:v>
                </c:pt>
                <c:pt idx="9">
                  <c:v>6724.3066666666673</c:v>
                </c:pt>
              </c:numCache>
            </c:numRef>
          </c:val>
          <c:extLst>
            <c:ext xmlns:c16="http://schemas.microsoft.com/office/drawing/2014/chart" uri="{C3380CC4-5D6E-409C-BE32-E72D297353CC}">
              <c16:uniqueId val="{00000000-9DA8-4001-95B9-3E2B9E3ECC8D}"/>
            </c:ext>
          </c:extLst>
        </c:ser>
        <c:ser>
          <c:idx val="1"/>
          <c:order val="1"/>
          <c:tx>
            <c:v>Coût  total  cumulé</c:v>
          </c:tx>
          <c:spPr>
            <a:gradFill>
              <a:gsLst>
                <a:gs pos="0">
                  <a:srgbClr val="F18C55"/>
                </a:gs>
                <a:gs pos="100000">
                  <a:srgbClr val="F67B28"/>
                </a:gs>
              </a:gsLst>
              <a:lin ang="5400000"/>
            </a:gradFill>
            <a:ln>
              <a:noFill/>
            </a:ln>
            <a:effectLst>
              <a:outerShdw dist="19046" dir="5400000" algn="tl">
                <a:srgbClr val="000000">
                  <a:alpha val="63000"/>
                </a:srgbClr>
              </a:outerShdw>
            </a:effectLst>
          </c:spPr>
          <c:invertIfNegative val="0"/>
          <c:val>
            <c:numRef>
              <c:f>Chiffrage!$F$5:$F$14</c:f>
              <c:numCache>
                <c:formatCode>" "#\ ##0.00" "[$€-40C]" ";"-"#\ ##0.00" "[$€-40C]" ";" ""-"#" "[$€-40C]" ";" "@" "</c:formatCode>
                <c:ptCount val="10"/>
                <c:pt idx="0">
                  <c:v>47724.306666666671</c:v>
                </c:pt>
                <c:pt idx="1">
                  <c:v>54448.613333333342</c:v>
                </c:pt>
                <c:pt idx="2">
                  <c:v>61172.920000000013</c:v>
                </c:pt>
                <c:pt idx="3">
                  <c:v>67897.226666666684</c:v>
                </c:pt>
                <c:pt idx="4">
                  <c:v>74621.533333333355</c:v>
                </c:pt>
                <c:pt idx="5">
                  <c:v>81345.840000000026</c:v>
                </c:pt>
                <c:pt idx="6">
                  <c:v>88070.146666666697</c:v>
                </c:pt>
                <c:pt idx="7">
                  <c:v>94794.453333333367</c:v>
                </c:pt>
                <c:pt idx="8">
                  <c:v>101518.76000000004</c:v>
                </c:pt>
                <c:pt idx="9">
                  <c:v>108243.06666666671</c:v>
                </c:pt>
              </c:numCache>
            </c:numRef>
          </c:val>
          <c:extLst>
            <c:ext xmlns:c16="http://schemas.microsoft.com/office/drawing/2014/chart" uri="{C3380CC4-5D6E-409C-BE32-E72D297353CC}">
              <c16:uniqueId val="{00000001-9DA8-4001-95B9-3E2B9E3ECC8D}"/>
            </c:ext>
          </c:extLst>
        </c:ser>
        <c:dLbls>
          <c:showLegendKey val="0"/>
          <c:showVal val="0"/>
          <c:showCatName val="0"/>
          <c:showSerName val="0"/>
          <c:showPercent val="0"/>
          <c:showBubbleSize val="0"/>
        </c:dLbls>
        <c:gapWidth val="100"/>
        <c:overlap val="-24"/>
        <c:axId val="246608000"/>
        <c:axId val="246587360"/>
      </c:barChart>
      <c:valAx>
        <c:axId val="246587360"/>
        <c:scaling>
          <c:orientation val="minMax"/>
        </c:scaling>
        <c:delete val="0"/>
        <c:axPos val="l"/>
        <c:majorGridlines>
          <c:spPr>
            <a:ln w="9528" cap="flat">
              <a:solidFill>
                <a:srgbClr val="F2F2F2">
                  <a:alpha val="10000"/>
                </a:srgbClr>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900" b="1" i="0" u="none" strike="noStrike" kern="1200" cap="all" baseline="0">
                    <a:solidFill>
                      <a:srgbClr val="D9D9D9"/>
                    </a:solidFill>
                    <a:latin typeface="Calibri"/>
                  </a:defRPr>
                </a:pPr>
                <a:r>
                  <a:rPr lang="fr-FR" sz="900" b="1" i="0" u="none" strike="noStrike" kern="1200" cap="all" spc="0" baseline="0">
                    <a:solidFill>
                      <a:srgbClr val="D9D9D9"/>
                    </a:solidFill>
                    <a:uFillTx/>
                    <a:latin typeface="Calibri"/>
                  </a:rPr>
                  <a:t>Montant en euros</a:t>
                </a:r>
                <a:br>
                  <a:rPr lang="fr-FR" sz="900" b="1" i="0" u="none" strike="noStrike" kern="1200" cap="all" spc="0" baseline="0">
                    <a:solidFill>
                      <a:srgbClr val="D9D9D9"/>
                    </a:solidFill>
                    <a:uFillTx/>
                    <a:latin typeface="Calibri"/>
                  </a:rPr>
                </a:br>
                <a:endParaRPr lang="fr-FR" sz="900" b="1" i="0" u="none" strike="noStrike" kern="1200" cap="all" spc="0" baseline="0">
                  <a:solidFill>
                    <a:srgbClr val="D9D9D9"/>
                  </a:solidFill>
                  <a:uFillTx/>
                  <a:latin typeface="Calibri"/>
                </a:endParaRPr>
              </a:p>
            </c:rich>
          </c:tx>
          <c:overlay val="0"/>
          <c:spPr>
            <a:noFill/>
            <a:ln>
              <a:noFill/>
            </a:ln>
          </c:spPr>
        </c:title>
        <c:numFmt formatCode="#\ ##0.00&quot; &quot;[$€-40C]" sourceLinked="1"/>
        <c:majorTickMark val="none"/>
        <c:minorTickMark val="none"/>
        <c:tickLblPos val="nextTo"/>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D9D9D9"/>
                </a:solidFill>
                <a:latin typeface="Calibri"/>
              </a:defRPr>
            </a:pPr>
            <a:endParaRPr lang="fr-FR"/>
          </a:p>
        </c:txPr>
        <c:crossAx val="246608000"/>
        <c:crosses val="autoZero"/>
        <c:crossBetween val="between"/>
      </c:valAx>
      <c:catAx>
        <c:axId val="246608000"/>
        <c:scaling>
          <c:orientation val="minMax"/>
        </c:scaling>
        <c:delete val="0"/>
        <c:axPos val="b"/>
        <c:title>
          <c:tx>
            <c:rich>
              <a:bodyPr lIns="0" tIns="0" rIns="0" bIns="0"/>
              <a:lstStyle/>
              <a:p>
                <a:pPr marL="0" marR="0" indent="0" algn="ctr" defTabSz="914400" fontAlgn="auto" hangingPunct="1">
                  <a:lnSpc>
                    <a:spcPct val="100000"/>
                  </a:lnSpc>
                  <a:spcBef>
                    <a:spcPts val="0"/>
                  </a:spcBef>
                  <a:spcAft>
                    <a:spcPts val="0"/>
                  </a:spcAft>
                  <a:tabLst/>
                  <a:defRPr sz="900" b="1" i="0" u="none" strike="noStrike" kern="1200" cap="all" baseline="0">
                    <a:solidFill>
                      <a:srgbClr val="D9D9D9"/>
                    </a:solidFill>
                    <a:latin typeface="Calibri"/>
                  </a:defRPr>
                </a:pPr>
                <a:r>
                  <a:rPr lang="fr-FR" sz="900" b="1" i="0" u="none" strike="noStrike" kern="1200" cap="all" spc="0" baseline="0">
                    <a:solidFill>
                      <a:srgbClr val="D9D9D9"/>
                    </a:solidFill>
                    <a:uFillTx/>
                    <a:latin typeface="Calibri"/>
                  </a:rPr>
                  <a:t>Nombre de semestres</a:t>
                </a:r>
              </a:p>
            </c:rich>
          </c:tx>
          <c:overlay val="0"/>
          <c:spPr>
            <a:noFill/>
            <a:ln>
              <a:noFill/>
            </a:ln>
          </c:spPr>
        </c:title>
        <c:majorTickMark val="none"/>
        <c:minorTickMark val="none"/>
        <c:tickLblPos val="nextTo"/>
        <c:spPr>
          <a:noFill/>
          <a:ln w="12701" cap="flat">
            <a:solidFill>
              <a:srgbClr val="F2F2F2">
                <a:alpha val="54000"/>
              </a:srgbClr>
            </a:solidFill>
            <a:prstDash val="solid"/>
            <a:round/>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D9D9D9"/>
                </a:solidFill>
                <a:latin typeface="Calibri"/>
              </a:defRPr>
            </a:pPr>
            <a:endParaRPr lang="fr-FR"/>
          </a:p>
        </c:txPr>
        <c:crossAx val="246587360"/>
        <c:crosses val="autoZero"/>
        <c:auto val="1"/>
        <c:lblAlgn val="ctr"/>
        <c:lblOffset val="100"/>
        <c:noMultiLvlLbl val="0"/>
      </c:catAx>
      <c:spPr>
        <a:noFill/>
        <a:ln>
          <a:noFill/>
        </a:ln>
      </c:spPr>
    </c:plotArea>
    <c:legend>
      <c:legendPos val="b"/>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D9D9D9"/>
              </a:solidFill>
              <a:latin typeface="Calibri"/>
            </a:defRPr>
          </a:pPr>
          <a:endParaRPr lang="fr-FR"/>
        </a:p>
      </c:txPr>
    </c:legend>
    <c:plotVisOnly val="1"/>
    <c:dispBlanksAs val="gap"/>
    <c:showDLblsOverMax val="0"/>
  </c:chart>
  <c:spPr>
    <a:gradFill>
      <a:gsLst>
        <a:gs pos="0">
          <a:srgbClr val="595959"/>
        </a:gs>
        <a:gs pos="100000">
          <a:srgbClr val="262626"/>
        </a:gs>
      </a:gsLst>
      <a:path path="circle">
        <a:fillToRect l="50000" t="50000" r="50000" b="50000"/>
      </a:path>
    </a:gradFill>
    <a:ln>
      <a:noFill/>
    </a:ln>
  </c:spPr>
  <c:txPr>
    <a:bodyPr lIns="0" tIns="0" rIns="0" bIns="0"/>
    <a:lstStyle/>
    <a:p>
      <a:pPr marL="0" marR="0" indent="0" defTabSz="914400" fontAlgn="auto" hangingPunct="1">
        <a:lnSpc>
          <a:spcPct val="100000"/>
        </a:lnSpc>
        <a:spcBef>
          <a:spcPts val="0"/>
        </a:spcBef>
        <a:spcAft>
          <a:spcPts val="0"/>
        </a:spcAft>
        <a:tabLst/>
        <a:defRPr lang="fr-FR" sz="1000" b="0" i="0" u="none" strike="noStrike" kern="1200" baseline="0">
          <a:solidFill>
            <a:srgbClr val="000000"/>
          </a:solidFill>
          <a:latin typeface="Calibri"/>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lIns="0" tIns="0" rIns="0" bIns="0"/>
          <a:lstStyle/>
          <a:p>
            <a:pPr marL="0" marR="0" indent="0" algn="ctr" defTabSz="914400" fontAlgn="auto" hangingPunct="1">
              <a:lnSpc>
                <a:spcPct val="100000"/>
              </a:lnSpc>
              <a:spcBef>
                <a:spcPts val="0"/>
              </a:spcBef>
              <a:spcAft>
                <a:spcPts val="0"/>
              </a:spcAft>
              <a:tabLst/>
              <a:defRPr sz="1400" b="1" i="0" u="none" strike="noStrike" kern="1200" cap="none" baseline="0">
                <a:solidFill>
                  <a:srgbClr val="D9D9D9"/>
                </a:solidFill>
                <a:latin typeface="Calibri"/>
              </a:defRPr>
            </a:pPr>
            <a:r>
              <a:rPr lang="fr-FR" sz="1400" b="1" i="0" u="none" strike="noStrike" kern="1200" cap="none" spc="0" baseline="0">
                <a:solidFill>
                  <a:srgbClr val="D9D9D9"/>
                </a:solidFill>
                <a:uFillTx/>
                <a:latin typeface="Calibri"/>
              </a:rPr>
              <a:t>Prévision de rentabilité duarnt 10 semestres</a:t>
            </a:r>
            <a:br>
              <a:rPr lang="fr-FR" sz="1400" b="1" i="0" u="none" strike="noStrike" kern="1200" cap="none" spc="0" baseline="0">
                <a:solidFill>
                  <a:srgbClr val="D9D9D9"/>
                </a:solidFill>
                <a:uFillTx/>
                <a:latin typeface="Calibri"/>
              </a:rPr>
            </a:br>
            <a:endParaRPr lang="fr-FR" sz="1400" b="1" i="0" u="none" strike="noStrike" kern="1200" cap="none" spc="0" baseline="0">
              <a:solidFill>
                <a:srgbClr val="D9D9D9"/>
              </a:solidFill>
              <a:uFillTx/>
              <a:latin typeface="Calibri"/>
            </a:endParaRPr>
          </a:p>
        </c:rich>
      </c:tx>
      <c:layout>
        <c:manualLayout>
          <c:xMode val="edge"/>
          <c:yMode val="edge"/>
          <c:x val="1.1772312901730071E-2"/>
          <c:y val="0"/>
        </c:manualLayout>
      </c:layout>
      <c:overlay val="0"/>
      <c:spPr>
        <a:noFill/>
        <a:ln>
          <a:noFill/>
        </a:ln>
      </c:spPr>
    </c:title>
    <c:autoTitleDeleted val="0"/>
    <c:plotArea>
      <c:layout/>
      <c:lineChart>
        <c:grouping val="standard"/>
        <c:varyColors val="0"/>
        <c:ser>
          <c:idx val="0"/>
          <c:order val="0"/>
          <c:tx>
            <c:strRef>
              <c:f>Chiffrage!$F$4</c:f>
              <c:strCache>
                <c:ptCount val="1"/>
                <c:pt idx="0">
                  <c:v>Coût 
total 
cumulé</c:v>
                </c:pt>
              </c:strCache>
            </c:strRef>
          </c:tx>
          <c:spPr>
            <a:ln w="22229" cap="rnd">
              <a:solidFill>
                <a:srgbClr val="4472C4"/>
              </a:solidFill>
              <a:prstDash val="solid"/>
              <a:round/>
            </a:ln>
          </c:spPr>
          <c:marker>
            <c:symbol val="none"/>
          </c:marker>
          <c:val>
            <c:numRef>
              <c:f>Chiffrage!$F$5:$F$14</c:f>
              <c:numCache>
                <c:formatCode>" "#\ ##0.00" "[$€-40C]" ";"-"#\ ##0.00" "[$€-40C]" ";" ""-"#" "[$€-40C]" ";" "@" "</c:formatCode>
                <c:ptCount val="10"/>
                <c:pt idx="0">
                  <c:v>47724.306666666671</c:v>
                </c:pt>
                <c:pt idx="1">
                  <c:v>54448.613333333342</c:v>
                </c:pt>
                <c:pt idx="2">
                  <c:v>61172.920000000013</c:v>
                </c:pt>
                <c:pt idx="3">
                  <c:v>67897.226666666684</c:v>
                </c:pt>
                <c:pt idx="4">
                  <c:v>74621.533333333355</c:v>
                </c:pt>
                <c:pt idx="5">
                  <c:v>81345.840000000026</c:v>
                </c:pt>
                <c:pt idx="6">
                  <c:v>88070.146666666697</c:v>
                </c:pt>
                <c:pt idx="7">
                  <c:v>94794.453333333367</c:v>
                </c:pt>
                <c:pt idx="8">
                  <c:v>101518.76000000004</c:v>
                </c:pt>
                <c:pt idx="9">
                  <c:v>108243.06666666671</c:v>
                </c:pt>
              </c:numCache>
            </c:numRef>
          </c:val>
          <c:smooth val="0"/>
          <c:extLst>
            <c:ext xmlns:c16="http://schemas.microsoft.com/office/drawing/2014/chart" uri="{C3380CC4-5D6E-409C-BE32-E72D297353CC}">
              <c16:uniqueId val="{00000000-7CE4-4AA2-B3B4-78E7566ACF00}"/>
            </c:ext>
          </c:extLst>
        </c:ser>
        <c:ser>
          <c:idx val="1"/>
          <c:order val="1"/>
          <c:tx>
            <c:v>Gain cumulé estimé</c:v>
          </c:tx>
          <c:marker>
            <c:symbol val="none"/>
          </c:marker>
          <c:val>
            <c:numRef>
              <c:f>Chiffrage!$K$5:$K$14</c:f>
              <c:numCache>
                <c:formatCode>#\ ##0.00" "[$€-40C]</c:formatCode>
                <c:ptCount val="10"/>
                <c:pt idx="0">
                  <c:v>12275.693333333329</c:v>
                </c:pt>
                <c:pt idx="1">
                  <c:v>71551.386666666658</c:v>
                </c:pt>
                <c:pt idx="2">
                  <c:v>137427.07999999999</c:v>
                </c:pt>
                <c:pt idx="3">
                  <c:v>210562.77333333332</c:v>
                </c:pt>
                <c:pt idx="4">
                  <c:v>291684.46666666667</c:v>
                </c:pt>
                <c:pt idx="5">
                  <c:v>381590.75999999995</c:v>
                </c:pt>
                <c:pt idx="6">
                  <c:v>481160.11333333328</c:v>
                </c:pt>
                <c:pt idx="7" formatCode="General">
                  <c:v>591358.83266666671</c:v>
                </c:pt>
                <c:pt idx="8">
                  <c:v>713249.85460000008</c:v>
                </c:pt>
                <c:pt idx="9">
                  <c:v>848002.40939333336</c:v>
                </c:pt>
              </c:numCache>
            </c:numRef>
          </c:val>
          <c:smooth val="0"/>
          <c:extLst>
            <c:ext xmlns:c16="http://schemas.microsoft.com/office/drawing/2014/chart" uri="{C3380CC4-5D6E-409C-BE32-E72D297353CC}">
              <c16:uniqueId val="{00000001-7CE4-4AA2-B3B4-78E7566ACF00}"/>
            </c:ext>
          </c:extLst>
        </c:ser>
        <c:dLbls>
          <c:showLegendKey val="0"/>
          <c:showVal val="0"/>
          <c:showCatName val="0"/>
          <c:showSerName val="0"/>
          <c:showPercent val="0"/>
          <c:showBubbleSize val="0"/>
        </c:dLbls>
        <c:smooth val="0"/>
        <c:axId val="329984992"/>
        <c:axId val="329988352"/>
      </c:lineChart>
      <c:valAx>
        <c:axId val="329988352"/>
        <c:scaling>
          <c:orientation val="minMax"/>
        </c:scaling>
        <c:delete val="0"/>
        <c:axPos val="l"/>
        <c:majorGridlines>
          <c:spPr>
            <a:ln w="9528" cap="flat">
              <a:solidFill>
                <a:srgbClr val="59595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1" i="0" u="none" strike="noStrike" kern="1200" baseline="0">
                    <a:solidFill>
                      <a:schemeClr val="bg1"/>
                    </a:solidFill>
                    <a:latin typeface="Calibri"/>
                  </a:defRPr>
                </a:pPr>
                <a:r>
                  <a:rPr lang="fr-FR" sz="1000" b="1" i="0" u="none" strike="noStrike" kern="1200" cap="none" spc="0" baseline="0">
                    <a:solidFill>
                      <a:schemeClr val="bg1"/>
                    </a:solidFill>
                    <a:uFillTx/>
                    <a:latin typeface="Calibri"/>
                  </a:rPr>
                  <a:t>Montant</a:t>
                </a:r>
              </a:p>
            </c:rich>
          </c:tx>
          <c:overlay val="0"/>
          <c:spPr>
            <a:noFill/>
            <a:ln>
              <a:noFill/>
            </a:ln>
          </c:spPr>
        </c:title>
        <c:numFmt formatCode="&quot; &quot;#\ ##0.00&quot; &quot;[$€-40C]&quot; &quot;;&quot;-&quot;#\ ##0.00&quot; &quot;[$€-40C]&quot; &quot;;&quot; &quot;&quot;-&quot;#&quot; &quot;[$€-40C]&quot; &quot;;&quot; &quot;@&quot; &quot;" sourceLinked="1"/>
        <c:majorTickMark val="none"/>
        <c:minorTickMark val="none"/>
        <c:tickLblPos val="nextTo"/>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BFBFBF"/>
                </a:solidFill>
                <a:latin typeface="Calibri"/>
              </a:defRPr>
            </a:pPr>
            <a:endParaRPr lang="fr-FR"/>
          </a:p>
        </c:txPr>
        <c:crossAx val="329984992"/>
        <c:crosses val="autoZero"/>
        <c:crossBetween val="between"/>
      </c:valAx>
      <c:catAx>
        <c:axId val="329984992"/>
        <c:scaling>
          <c:orientation val="minMax"/>
        </c:scaling>
        <c:delete val="0"/>
        <c:axPos val="b"/>
        <c:majorGridlines>
          <c:spPr>
            <a:ln w="9528" cap="flat">
              <a:solidFill>
                <a:srgbClr val="595959"/>
              </a:solidFill>
              <a:prstDash val="solid"/>
              <a:round/>
            </a:ln>
          </c:spPr>
        </c:majorGridlines>
        <c:title>
          <c:tx>
            <c:rich>
              <a:bodyPr lIns="0" tIns="0" rIns="0" bIns="0"/>
              <a:lstStyle/>
              <a:p>
                <a:pPr marL="0" marR="0" indent="0" algn="ctr" defTabSz="914400" fontAlgn="auto" hangingPunct="1">
                  <a:lnSpc>
                    <a:spcPct val="100000"/>
                  </a:lnSpc>
                  <a:spcBef>
                    <a:spcPts val="0"/>
                  </a:spcBef>
                  <a:spcAft>
                    <a:spcPts val="0"/>
                  </a:spcAft>
                  <a:tabLst/>
                  <a:defRPr sz="1000" b="1" i="0" u="none" strike="noStrike" kern="1200" baseline="0">
                    <a:solidFill>
                      <a:schemeClr val="bg1"/>
                    </a:solidFill>
                    <a:latin typeface="Calibri"/>
                  </a:defRPr>
                </a:pPr>
                <a:r>
                  <a:rPr lang="fr-FR" sz="1000" b="1" i="0" u="none" strike="noStrike" kern="1200" cap="none" spc="0" baseline="0">
                    <a:solidFill>
                      <a:schemeClr val="bg1"/>
                    </a:solidFill>
                    <a:uFillTx/>
                    <a:latin typeface="Calibri"/>
                  </a:rPr>
                  <a:t>Nombre de semestres</a:t>
                </a:r>
              </a:p>
            </c:rich>
          </c:tx>
          <c:overlay val="0"/>
          <c:spPr>
            <a:noFill/>
            <a:ln>
              <a:noFill/>
            </a:ln>
          </c:spPr>
        </c:title>
        <c:majorTickMark val="none"/>
        <c:minorTickMark val="none"/>
        <c:tickLblPos val="nextTo"/>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BFBFBF"/>
                </a:solidFill>
                <a:latin typeface="Calibri"/>
              </a:defRPr>
            </a:pPr>
            <a:endParaRPr lang="fr-FR"/>
          </a:p>
        </c:txPr>
        <c:crossAx val="329988352"/>
        <c:crosses val="autoZero"/>
        <c:auto val="1"/>
        <c:lblAlgn val="ctr"/>
        <c:lblOffset val="100"/>
        <c:noMultiLvlLbl val="0"/>
      </c:catAx>
      <c:spPr>
        <a:noFill/>
        <a:ln>
          <a:noFill/>
        </a:ln>
      </c:spPr>
    </c:plotArea>
    <c:legend>
      <c:legendPos val="t"/>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BFBFBF"/>
              </a:solidFill>
              <a:latin typeface="Calibri"/>
            </a:defRPr>
          </a:pPr>
          <a:endParaRPr lang="fr-FR"/>
        </a:p>
      </c:txPr>
    </c:legend>
    <c:plotVisOnly val="1"/>
    <c:dispBlanksAs val="gap"/>
    <c:showDLblsOverMax val="0"/>
  </c:chart>
  <c:spPr>
    <a:solidFill>
      <a:srgbClr val="404040"/>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fr-FR" sz="900" b="0" i="0" u="none" strike="noStrike" kern="1200" baseline="0">
          <a:solidFill>
            <a:srgbClr val="000000"/>
          </a:solidFill>
          <a:latin typeface="Calibri"/>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152400</xdr:colOff>
      <xdr:row>19</xdr:row>
      <xdr:rowOff>7620</xdr:rowOff>
    </xdr:from>
    <xdr:to>
      <xdr:col>6</xdr:col>
      <xdr:colOff>106680</xdr:colOff>
      <xdr:row>34</xdr:row>
      <xdr:rowOff>7620</xdr:rowOff>
    </xdr:to>
    <xdr:graphicFrame macro="">
      <xdr:nvGraphicFramePr>
        <xdr:cNvPr id="3" name="Graphique 2">
          <a:extLst>
            <a:ext uri="{FF2B5EF4-FFF2-40B4-BE49-F238E27FC236}">
              <a16:creationId xmlns:a16="http://schemas.microsoft.com/office/drawing/2014/main" id="{F95A31BE-7DCB-8F62-34EE-BF2AE2E1A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701040</xdr:colOff>
      <xdr:row>19</xdr:row>
      <xdr:rowOff>53340</xdr:rowOff>
    </xdr:from>
    <xdr:ext cx="7109460" cy="4773926"/>
    <xdr:graphicFrame macro="">
      <xdr:nvGraphicFramePr>
        <xdr:cNvPr id="2" name="Graphique 1">
          <a:extLst>
            <a:ext uri="{FF2B5EF4-FFF2-40B4-BE49-F238E27FC236}">
              <a16:creationId xmlns:a16="http://schemas.microsoft.com/office/drawing/2014/main" id="{D0A8EEBB-B5A1-458C-8AD1-C221AFC06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3.xml><?xml version="1.0" encoding="utf-8"?>
<xdr:wsDr xmlns:xdr="http://schemas.openxmlformats.org/drawingml/2006/spreadsheetDrawing" xmlns:a="http://schemas.openxmlformats.org/drawingml/2006/main">
  <xdr:twoCellAnchor>
    <xdr:from>
      <xdr:col>11</xdr:col>
      <xdr:colOff>510540</xdr:colOff>
      <xdr:row>8</xdr:row>
      <xdr:rowOff>137160</xdr:rowOff>
    </xdr:from>
    <xdr:to>
      <xdr:col>18</xdr:col>
      <xdr:colOff>518160</xdr:colOff>
      <xdr:row>28</xdr:row>
      <xdr:rowOff>0</xdr:rowOff>
    </xdr:to>
    <xdr:graphicFrame macro="">
      <xdr:nvGraphicFramePr>
        <xdr:cNvPr id="2" name="Chart 1">
          <a:extLst>
            <a:ext uri="{FF2B5EF4-FFF2-40B4-BE49-F238E27FC236}">
              <a16:creationId xmlns:a16="http://schemas.microsoft.com/office/drawing/2014/main" id="{B4B4B18A-3345-45AB-9C4C-D46B8A365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403860</xdr:colOff>
      <xdr:row>18</xdr:row>
      <xdr:rowOff>38100</xdr:rowOff>
    </xdr:from>
    <xdr:to>
      <xdr:col>15</xdr:col>
      <xdr:colOff>365760</xdr:colOff>
      <xdr:row>37</xdr:row>
      <xdr:rowOff>15240</xdr:rowOff>
    </xdr:to>
    <xdr:sp macro="" textlink="">
      <xdr:nvSpPr>
        <xdr:cNvPr id="3" name="Rectangle 2">
          <a:extLst>
            <a:ext uri="{FF2B5EF4-FFF2-40B4-BE49-F238E27FC236}">
              <a16:creationId xmlns:a16="http://schemas.microsoft.com/office/drawing/2014/main" id="{A08212EE-05CD-D8FF-1441-F1B99B0D2CFF}"/>
            </a:ext>
          </a:extLst>
        </xdr:cNvPr>
        <xdr:cNvSpPr/>
      </xdr:nvSpPr>
      <xdr:spPr>
        <a:xfrm>
          <a:off x="1196340" y="5052060"/>
          <a:ext cx="17106900" cy="3451860"/>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fr-FR" sz="1100"/>
        </a:p>
      </xdr:txBody>
    </xdr:sp>
    <xdr:clientData/>
  </xdr:twoCellAnchor>
  <xdr:oneCellAnchor>
    <xdr:from>
      <xdr:col>4</xdr:col>
      <xdr:colOff>1021080</xdr:colOff>
      <xdr:row>19</xdr:row>
      <xdr:rowOff>7620</xdr:rowOff>
    </xdr:from>
    <xdr:ext cx="4701539" cy="3101340"/>
    <xdr:graphicFrame macro="">
      <xdr:nvGraphicFramePr>
        <xdr:cNvPr id="5" name="Graphique 4">
          <a:extLst>
            <a:ext uri="{FF2B5EF4-FFF2-40B4-BE49-F238E27FC236}">
              <a16:creationId xmlns:a16="http://schemas.microsoft.com/office/drawing/2014/main" id="{66521B2E-DD66-4DD9-AA29-E0094FBCA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10</xdr:col>
      <xdr:colOff>7620</xdr:colOff>
      <xdr:row>19</xdr:row>
      <xdr:rowOff>7620</xdr:rowOff>
    </xdr:from>
    <xdr:ext cx="4792980" cy="3124200"/>
    <xdr:graphicFrame macro="">
      <xdr:nvGraphicFramePr>
        <xdr:cNvPr id="6" name="Graphique 16">
          <a:extLst>
            <a:ext uri="{FF2B5EF4-FFF2-40B4-BE49-F238E27FC236}">
              <a16:creationId xmlns:a16="http://schemas.microsoft.com/office/drawing/2014/main" id="{9A5172D0-4704-4711-92F3-F3CF1C471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1</xdr:col>
      <xdr:colOff>784860</xdr:colOff>
      <xdr:row>18</xdr:row>
      <xdr:rowOff>175260</xdr:rowOff>
    </xdr:from>
    <xdr:ext cx="4701540" cy="3108960"/>
    <xdr:graphicFrame macro="">
      <xdr:nvGraphicFramePr>
        <xdr:cNvPr id="2" name="Graphique 11">
          <a:extLst>
            <a:ext uri="{FF2B5EF4-FFF2-40B4-BE49-F238E27FC236}">
              <a16:creationId xmlns:a16="http://schemas.microsoft.com/office/drawing/2014/main" id="{9D2FAB32-5DCE-4AEA-A822-3406FB8E7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7DED1-8A17-42F0-A4E5-AD3434B25FA7}">
  <dimension ref="A1:Q9"/>
  <sheetViews>
    <sheetView topLeftCell="G1" workbookViewId="0">
      <selection activeCell="O3" sqref="O3:Q4"/>
    </sheetView>
  </sheetViews>
  <sheetFormatPr baseColWidth="10" defaultRowHeight="14.4"/>
  <cols>
    <col min="2" max="2" width="4.6640625" customWidth="1"/>
    <col min="3" max="3" width="11.5546875" hidden="1" customWidth="1"/>
    <col min="4" max="4" width="26.88671875" customWidth="1"/>
    <col min="5" max="5" width="44.109375" customWidth="1"/>
    <col min="8" max="8" width="29.6640625" customWidth="1"/>
    <col min="9" max="9" width="14" customWidth="1"/>
    <col min="11" max="11" width="14.109375" customWidth="1"/>
    <col min="15" max="15" width="14.21875" customWidth="1"/>
  </cols>
  <sheetData>
    <row r="1" spans="1:17" ht="34.200000000000003" thickTop="1">
      <c r="A1" s="244" t="s">
        <v>241</v>
      </c>
      <c r="B1" s="245"/>
      <c r="C1" s="245"/>
      <c r="D1" s="245"/>
      <c r="E1" s="245"/>
      <c r="F1" s="245"/>
      <c r="G1" s="245"/>
      <c r="H1" s="245"/>
      <c r="I1" s="245"/>
      <c r="J1" s="245"/>
      <c r="K1" s="245"/>
      <c r="L1" s="245"/>
      <c r="M1" s="245"/>
      <c r="N1" s="245"/>
      <c r="O1" s="245"/>
      <c r="P1" s="245"/>
      <c r="Q1" s="245"/>
    </row>
    <row r="2" spans="1:17" ht="34.200000000000003" thickBot="1">
      <c r="A2" s="229"/>
      <c r="B2" s="225"/>
      <c r="C2" s="225"/>
      <c r="D2" s="225"/>
      <c r="E2" s="225"/>
      <c r="F2" s="225"/>
      <c r="G2" s="225"/>
      <c r="H2" s="225"/>
      <c r="I2" s="225"/>
      <c r="J2" s="225"/>
      <c r="K2" s="225"/>
      <c r="L2" s="225"/>
      <c r="M2" s="225"/>
      <c r="N2" s="286"/>
      <c r="O2" s="286"/>
      <c r="P2" s="286"/>
      <c r="Q2" s="287"/>
    </row>
    <row r="3" spans="1:17" ht="18">
      <c r="A3" s="230"/>
      <c r="B3" s="226"/>
      <c r="C3" s="226"/>
      <c r="D3" s="300" t="s">
        <v>237</v>
      </c>
      <c r="E3" s="232" t="s">
        <v>238</v>
      </c>
      <c r="F3" s="302" t="s">
        <v>239</v>
      </c>
      <c r="G3" s="248" t="s">
        <v>242</v>
      </c>
      <c r="H3" s="249"/>
      <c r="I3" s="304" t="s">
        <v>240</v>
      </c>
      <c r="J3" s="306" t="s">
        <v>245</v>
      </c>
      <c r="K3" s="307"/>
      <c r="L3" s="294" t="s">
        <v>243</v>
      </c>
      <c r="M3" s="234" t="s">
        <v>246</v>
      </c>
      <c r="N3" s="235"/>
      <c r="O3" s="310" t="s">
        <v>257</v>
      </c>
      <c r="P3" s="252" t="s">
        <v>258</v>
      </c>
      <c r="Q3" s="253"/>
    </row>
    <row r="4" spans="1:17" ht="18.600000000000001" thickBot="1">
      <c r="A4" s="230"/>
      <c r="B4" s="226"/>
      <c r="C4" s="226"/>
      <c r="D4" s="301"/>
      <c r="E4" s="233" t="s">
        <v>244</v>
      </c>
      <c r="F4" s="303"/>
      <c r="G4" s="250"/>
      <c r="H4" s="251"/>
      <c r="I4" s="305"/>
      <c r="J4" s="308"/>
      <c r="K4" s="309"/>
      <c r="L4" s="295"/>
      <c r="M4" s="236"/>
      <c r="N4" s="237"/>
      <c r="O4" s="311"/>
      <c r="P4" s="254"/>
      <c r="Q4" s="255"/>
    </row>
    <row r="5" spans="1:17" ht="15" thickBot="1">
      <c r="A5" s="230"/>
      <c r="B5" s="226"/>
      <c r="C5" s="226"/>
      <c r="D5" s="226"/>
      <c r="E5" s="227"/>
      <c r="F5" s="226"/>
      <c r="G5" s="226"/>
      <c r="H5" s="226"/>
      <c r="I5" s="226"/>
      <c r="J5" s="226"/>
      <c r="K5" s="226"/>
      <c r="L5" s="226"/>
      <c r="M5" s="226"/>
      <c r="N5" s="226"/>
      <c r="O5" s="288"/>
      <c r="P5" s="288"/>
      <c r="Q5" s="289"/>
    </row>
    <row r="6" spans="1:17">
      <c r="A6" s="230"/>
      <c r="B6" s="226"/>
      <c r="C6" s="226"/>
      <c r="D6" s="238"/>
      <c r="E6" s="296" t="s">
        <v>247</v>
      </c>
      <c r="F6" s="297"/>
      <c r="G6" s="297"/>
      <c r="H6" s="297"/>
      <c r="I6" s="297"/>
      <c r="J6" s="297"/>
      <c r="K6" s="297"/>
      <c r="L6" s="239"/>
      <c r="M6" s="240"/>
      <c r="N6" s="226"/>
      <c r="O6" s="290"/>
      <c r="P6" s="290"/>
      <c r="Q6" s="291"/>
    </row>
    <row r="7" spans="1:17" ht="184.2" customHeight="1" thickBot="1">
      <c r="A7" s="230"/>
      <c r="B7" s="226"/>
      <c r="C7" s="226"/>
      <c r="D7" s="241"/>
      <c r="E7" s="298"/>
      <c r="F7" s="299"/>
      <c r="G7" s="299"/>
      <c r="H7" s="299"/>
      <c r="I7" s="299"/>
      <c r="J7" s="299"/>
      <c r="K7" s="299"/>
      <c r="L7" s="242"/>
      <c r="M7" s="243"/>
      <c r="N7" s="226"/>
      <c r="O7" s="290"/>
      <c r="P7" s="290"/>
      <c r="Q7" s="291"/>
    </row>
    <row r="8" spans="1:17" ht="110.4" customHeight="1" thickBot="1">
      <c r="A8" s="231"/>
      <c r="B8" s="228"/>
      <c r="C8" s="228"/>
      <c r="D8" s="228"/>
      <c r="E8" s="228"/>
      <c r="F8" s="228"/>
      <c r="G8" s="228"/>
      <c r="H8" s="228"/>
      <c r="I8" s="228"/>
      <c r="J8" s="228"/>
      <c r="K8" s="228"/>
      <c r="L8" s="228"/>
      <c r="M8" s="228"/>
      <c r="N8" s="228"/>
      <c r="O8" s="292"/>
      <c r="P8" s="292"/>
      <c r="Q8" s="293"/>
    </row>
    <row r="9" spans="1:17" ht="15" thickTop="1"/>
  </sheetData>
  <mergeCells count="9">
    <mergeCell ref="N2:Q2"/>
    <mergeCell ref="O5:Q8"/>
    <mergeCell ref="L3:L4"/>
    <mergeCell ref="E6:K7"/>
    <mergeCell ref="D3:D4"/>
    <mergeCell ref="F3:F4"/>
    <mergeCell ref="I3:I4"/>
    <mergeCell ref="J3:K4"/>
    <mergeCell ref="O3: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74D4-8D17-46F2-8D44-DBA7736B4518}">
  <dimension ref="A1:E48"/>
  <sheetViews>
    <sheetView workbookViewId="0">
      <selection activeCell="C24" sqref="C24"/>
    </sheetView>
  </sheetViews>
  <sheetFormatPr baseColWidth="10" defaultRowHeight="14.4"/>
  <cols>
    <col min="1" max="1" width="48.6640625" style="84" customWidth="1"/>
    <col min="2" max="2" width="23.109375" style="84" customWidth="1"/>
    <col min="3" max="3" width="55.109375" style="84" customWidth="1"/>
    <col min="4" max="4" width="36.21875" style="84" customWidth="1"/>
    <col min="5" max="5" width="24.109375" style="84" customWidth="1"/>
    <col min="6" max="16384" width="11.5546875" style="84"/>
  </cols>
  <sheetData>
    <row r="1" spans="1:4">
      <c r="A1" s="318" t="s">
        <v>173</v>
      </c>
      <c r="B1" s="318"/>
      <c r="C1" s="318"/>
      <c r="D1" s="318"/>
    </row>
    <row r="2" spans="1:4">
      <c r="A2" s="86" t="s">
        <v>174</v>
      </c>
      <c r="B2" s="85" t="s">
        <v>175</v>
      </c>
      <c r="C2" s="86" t="s">
        <v>176</v>
      </c>
      <c r="D2" s="87" t="s">
        <v>177</v>
      </c>
    </row>
    <row r="3" spans="1:4">
      <c r="A3" s="88" t="s">
        <v>0</v>
      </c>
      <c r="B3" s="89">
        <v>300</v>
      </c>
      <c r="C3" s="90">
        <v>30</v>
      </c>
      <c r="D3" s="91">
        <f>B3*C3</f>
        <v>9000</v>
      </c>
    </row>
    <row r="4" spans="1:4">
      <c r="A4" s="88" t="s">
        <v>178</v>
      </c>
      <c r="B4" s="89">
        <v>300</v>
      </c>
      <c r="C4" s="90">
        <v>30</v>
      </c>
      <c r="D4" s="91">
        <f>B4*C4</f>
        <v>9000</v>
      </c>
    </row>
    <row r="5" spans="1:4">
      <c r="A5" s="88" t="s">
        <v>236</v>
      </c>
      <c r="B5" s="89">
        <v>300</v>
      </c>
      <c r="C5" s="90">
        <v>10</v>
      </c>
      <c r="D5" s="91">
        <f>B5*C5</f>
        <v>3000</v>
      </c>
    </row>
    <row r="6" spans="1:4" ht="28.8">
      <c r="A6" s="208" t="s">
        <v>256</v>
      </c>
      <c r="B6" s="89">
        <v>300</v>
      </c>
      <c r="C6" s="90">
        <v>10</v>
      </c>
      <c r="D6" s="91">
        <f>B6*C6</f>
        <v>3000</v>
      </c>
    </row>
    <row r="7" spans="1:4">
      <c r="A7" s="315" t="s">
        <v>182</v>
      </c>
      <c r="B7" s="316"/>
      <c r="C7" s="317"/>
      <c r="D7" s="112">
        <f>SUM(D3:D6)</f>
        <v>24000</v>
      </c>
    </row>
    <row r="8" spans="1:4">
      <c r="A8" s="319" t="s">
        <v>181</v>
      </c>
      <c r="B8" s="320"/>
      <c r="C8" s="320"/>
      <c r="D8" s="321"/>
    </row>
    <row r="9" spans="1:4">
      <c r="A9" s="111" t="s">
        <v>174</v>
      </c>
      <c r="B9" s="111" t="s">
        <v>183</v>
      </c>
      <c r="C9" s="110" t="s">
        <v>184</v>
      </c>
      <c r="D9" s="92" t="s">
        <v>177</v>
      </c>
    </row>
    <row r="10" spans="1:4">
      <c r="A10" s="93" t="s">
        <v>179</v>
      </c>
      <c r="B10" s="94">
        <v>4000</v>
      </c>
      <c r="C10" s="95">
        <v>2</v>
      </c>
      <c r="D10" s="113">
        <f>B10*C10</f>
        <v>8000</v>
      </c>
    </row>
    <row r="11" spans="1:4">
      <c r="A11" s="96" t="s">
        <v>180</v>
      </c>
      <c r="B11" s="97">
        <v>4500</v>
      </c>
      <c r="C11" s="98">
        <v>2</v>
      </c>
      <c r="D11" s="114">
        <f>B11*C11</f>
        <v>9000</v>
      </c>
    </row>
    <row r="12" spans="1:4">
      <c r="A12" s="322" t="s">
        <v>232</v>
      </c>
      <c r="B12" s="322"/>
      <c r="C12" s="322"/>
      <c r="D12" s="83">
        <f>D10+D11</f>
        <v>17000</v>
      </c>
    </row>
    <row r="13" spans="1:4">
      <c r="A13" s="323" t="s">
        <v>185</v>
      </c>
      <c r="B13" s="323"/>
      <c r="C13" s="323"/>
      <c r="D13" s="115">
        <f>D12+D7</f>
        <v>41000</v>
      </c>
    </row>
    <row r="17" spans="1:5">
      <c r="A17" s="70" t="s">
        <v>163</v>
      </c>
      <c r="B17" s="71" t="s">
        <v>164</v>
      </c>
      <c r="C17" s="70" t="s">
        <v>165</v>
      </c>
    </row>
    <row r="18" spans="1:5">
      <c r="A18" s="100" t="s">
        <v>166</v>
      </c>
      <c r="B18" s="101">
        <v>2500</v>
      </c>
      <c r="C18" s="100" t="s">
        <v>250</v>
      </c>
    </row>
    <row r="19" spans="1:5">
      <c r="A19" s="102" t="s">
        <v>167</v>
      </c>
      <c r="B19" s="103">
        <v>1500</v>
      </c>
      <c r="C19" s="102" t="s">
        <v>186</v>
      </c>
    </row>
    <row r="20" spans="1:5" ht="28.8">
      <c r="A20" s="104" t="s">
        <v>168</v>
      </c>
      <c r="B20" s="105">
        <v>2500</v>
      </c>
      <c r="C20" s="106" t="s">
        <v>169</v>
      </c>
    </row>
    <row r="21" spans="1:5">
      <c r="A21" s="72" t="s">
        <v>162</v>
      </c>
      <c r="B21" s="79">
        <f>2*B18+2*B19</f>
        <v>8000</v>
      </c>
    </row>
    <row r="25" spans="1:5">
      <c r="A25" s="1" t="s">
        <v>188</v>
      </c>
      <c r="B25" s="1" t="s">
        <v>189</v>
      </c>
      <c r="C25" s="2" t="s">
        <v>2</v>
      </c>
      <c r="D25" s="3" t="s">
        <v>3</v>
      </c>
      <c r="E25" s="62" t="s">
        <v>187</v>
      </c>
    </row>
    <row r="26" spans="1:5">
      <c r="A26" s="48" t="s">
        <v>5</v>
      </c>
      <c r="B26" s="48" t="s">
        <v>6</v>
      </c>
      <c r="C26" s="49" t="s">
        <v>8</v>
      </c>
      <c r="D26" s="73" t="s">
        <v>9</v>
      </c>
      <c r="E26" s="63">
        <v>74.830308907050835</v>
      </c>
    </row>
    <row r="27" spans="1:5">
      <c r="A27" s="50" t="s">
        <v>5</v>
      </c>
      <c r="B27" s="50" t="s">
        <v>10</v>
      </c>
      <c r="C27" s="51" t="s">
        <v>8</v>
      </c>
      <c r="D27" s="74" t="s">
        <v>11</v>
      </c>
      <c r="E27" s="64">
        <v>233.49685552015512</v>
      </c>
    </row>
    <row r="28" spans="1:5">
      <c r="A28" s="52" t="s">
        <v>12</v>
      </c>
      <c r="B28" s="52" t="s">
        <v>13</v>
      </c>
      <c r="C28" s="53" t="s">
        <v>4</v>
      </c>
      <c r="D28" s="75" t="s">
        <v>14</v>
      </c>
      <c r="E28" s="65">
        <v>174.65307290945191</v>
      </c>
    </row>
    <row r="29" spans="1:5">
      <c r="A29" s="54" t="s">
        <v>7</v>
      </c>
      <c r="B29" s="54" t="s">
        <v>15</v>
      </c>
      <c r="C29" s="55" t="s">
        <v>8</v>
      </c>
      <c r="D29" s="56" t="s">
        <v>16</v>
      </c>
      <c r="E29" s="66">
        <v>348.98076372535439</v>
      </c>
    </row>
    <row r="30" spans="1:5">
      <c r="A30" s="57" t="s">
        <v>17</v>
      </c>
      <c r="B30" s="57" t="s">
        <v>18</v>
      </c>
      <c r="C30" s="58" t="s">
        <v>8</v>
      </c>
      <c r="D30" s="76" t="s">
        <v>19</v>
      </c>
      <c r="E30" s="67">
        <v>1.4775823059518862</v>
      </c>
    </row>
    <row r="31" spans="1:5" ht="15" thickBot="1">
      <c r="A31" s="59" t="s">
        <v>20</v>
      </c>
      <c r="B31" s="59" t="s">
        <v>21</v>
      </c>
      <c r="C31" s="60"/>
      <c r="D31" s="61" t="s">
        <v>22</v>
      </c>
      <c r="E31" s="68">
        <v>259.50039248280001</v>
      </c>
    </row>
    <row r="32" spans="1:5" ht="15" thickBot="1">
      <c r="A32" s="324" t="s">
        <v>1</v>
      </c>
      <c r="B32" s="325"/>
      <c r="C32" s="325"/>
      <c r="D32" s="326"/>
      <c r="E32" s="77">
        <f>SUM(E26:E31)</f>
        <v>1092.9389758507641</v>
      </c>
    </row>
    <row r="33" spans="1:5" ht="15" thickBot="1">
      <c r="A33" s="312" t="s">
        <v>248</v>
      </c>
      <c r="B33" s="313"/>
      <c r="C33" s="313"/>
      <c r="D33" s="314"/>
      <c r="E33" s="78">
        <f>E32*2</f>
        <v>2185.8779517015282</v>
      </c>
    </row>
    <row r="37" spans="1:5">
      <c r="A37" s="246" t="s">
        <v>251</v>
      </c>
      <c r="B37" s="71" t="s">
        <v>170</v>
      </c>
    </row>
    <row r="38" spans="1:5">
      <c r="A38" s="107" t="s">
        <v>171</v>
      </c>
      <c r="B38" s="99">
        <v>1000</v>
      </c>
    </row>
    <row r="39" spans="1:5">
      <c r="A39" s="107" t="s">
        <v>172</v>
      </c>
      <c r="B39" s="99">
        <v>1000</v>
      </c>
    </row>
    <row r="40" spans="1:5">
      <c r="A40" s="81" t="s">
        <v>162</v>
      </c>
      <c r="B40" s="82">
        <v>2000</v>
      </c>
    </row>
    <row r="41" spans="1:5">
      <c r="B41" s="108"/>
      <c r="D41" s="84" t="s">
        <v>249</v>
      </c>
    </row>
    <row r="42" spans="1:5" ht="15" thickBot="1"/>
    <row r="43" spans="1:5" ht="15" thickBot="1">
      <c r="A43" s="118" t="s">
        <v>193</v>
      </c>
      <c r="B43" s="119" t="s">
        <v>164</v>
      </c>
    </row>
    <row r="44" spans="1:5">
      <c r="A44" s="116" t="s">
        <v>192</v>
      </c>
      <c r="B44" s="117">
        <f>D13</f>
        <v>41000</v>
      </c>
    </row>
    <row r="45" spans="1:5">
      <c r="A45" s="80" t="s">
        <v>190</v>
      </c>
      <c r="B45" s="109">
        <f>B40+E33+B21</f>
        <v>12185.877951701528</v>
      </c>
    </row>
    <row r="46" spans="1:5">
      <c r="A46" s="80" t="s">
        <v>191</v>
      </c>
      <c r="B46" s="109">
        <v>10000</v>
      </c>
    </row>
    <row r="47" spans="1:5">
      <c r="A47" s="80" t="s">
        <v>194</v>
      </c>
      <c r="B47" s="109">
        <v>10000</v>
      </c>
    </row>
    <row r="48" spans="1:5">
      <c r="A48" s="69" t="s">
        <v>1</v>
      </c>
      <c r="B48" s="83">
        <f>SUM(B44:B47)</f>
        <v>73185.877951701521</v>
      </c>
    </row>
  </sheetData>
  <mergeCells count="7">
    <mergeCell ref="A33:D33"/>
    <mergeCell ref="A7:C7"/>
    <mergeCell ref="A1:D1"/>
    <mergeCell ref="A8:D8"/>
    <mergeCell ref="A12:C12"/>
    <mergeCell ref="A13:C13"/>
    <mergeCell ref="A32:D3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workbookViewId="0">
      <selection activeCell="B9" sqref="B9"/>
    </sheetView>
  </sheetViews>
  <sheetFormatPr baseColWidth="10" defaultColWidth="14.44140625" defaultRowHeight="14.4"/>
  <cols>
    <col min="1" max="1" width="61.109375" customWidth="1"/>
    <col min="2" max="2" width="13.33203125" customWidth="1"/>
    <col min="3" max="3" width="20" customWidth="1"/>
    <col min="4" max="5" width="13.109375" customWidth="1"/>
    <col min="6" max="6" width="15.109375" customWidth="1"/>
    <col min="7" max="7" width="27.88671875" customWidth="1"/>
    <col min="8" max="8" width="16.109375" customWidth="1"/>
    <col min="9" max="9" width="23.33203125" customWidth="1"/>
    <col min="10" max="10" width="11.5546875" customWidth="1"/>
    <col min="11" max="11" width="44" customWidth="1"/>
    <col min="12" max="26" width="8.5546875" customWidth="1"/>
  </cols>
  <sheetData>
    <row r="1" spans="1:26" ht="33.75" customHeight="1">
      <c r="A1" s="329" t="s">
        <v>23</v>
      </c>
      <c r="B1" s="4" t="s">
        <v>24</v>
      </c>
      <c r="C1" s="5"/>
      <c r="D1" s="6" t="s">
        <v>25</v>
      </c>
      <c r="E1" s="5"/>
      <c r="F1" s="6" t="s">
        <v>26</v>
      </c>
      <c r="G1" s="5"/>
      <c r="H1" s="6" t="s">
        <v>27</v>
      </c>
      <c r="I1" s="7"/>
      <c r="J1" s="8"/>
      <c r="K1" s="9" t="s">
        <v>28</v>
      </c>
      <c r="L1" s="8"/>
      <c r="M1" s="8"/>
      <c r="N1" s="8"/>
      <c r="O1" s="8"/>
      <c r="P1" s="8"/>
      <c r="Q1" s="8"/>
      <c r="R1" s="8"/>
      <c r="S1" s="8"/>
      <c r="T1" s="8"/>
      <c r="U1" s="8"/>
      <c r="V1" s="8"/>
      <c r="W1" s="8"/>
      <c r="X1" s="8"/>
      <c r="Y1" s="8"/>
      <c r="Z1" s="8"/>
    </row>
    <row r="2" spans="1:26" ht="39" customHeight="1">
      <c r="A2" s="330"/>
      <c r="B2" s="10" t="s">
        <v>29</v>
      </c>
      <c r="C2" s="11"/>
      <c r="D2" s="12" t="s">
        <v>30</v>
      </c>
      <c r="E2" s="11"/>
      <c r="F2" s="12" t="s">
        <v>31</v>
      </c>
      <c r="G2" s="11"/>
      <c r="H2" s="13"/>
      <c r="I2" s="14"/>
      <c r="J2" s="8"/>
      <c r="K2" s="15" t="str">
        <f>HYPERLINK("https://www.cnil.fr/fr/definition/delegue-protection-donnees","► Délégué à la protection des données (DPO)")</f>
        <v>► Délégué à la protection des données (DPO)</v>
      </c>
      <c r="L2" s="8"/>
      <c r="M2" s="8"/>
      <c r="N2" s="8"/>
      <c r="O2" s="8"/>
      <c r="P2" s="8"/>
      <c r="Q2" s="8"/>
      <c r="R2" s="8"/>
      <c r="S2" s="8"/>
      <c r="T2" s="8"/>
      <c r="U2" s="8"/>
      <c r="V2" s="8"/>
      <c r="W2" s="8"/>
      <c r="X2" s="8"/>
      <c r="Y2" s="8"/>
      <c r="Z2" s="8"/>
    </row>
    <row r="3" spans="1:26" ht="33.75" customHeight="1">
      <c r="A3" s="331" t="s">
        <v>32</v>
      </c>
      <c r="B3" s="4" t="s">
        <v>24</v>
      </c>
      <c r="C3" s="5"/>
      <c r="D3" s="6" t="s">
        <v>25</v>
      </c>
      <c r="E3" s="5"/>
      <c r="F3" s="6" t="s">
        <v>26</v>
      </c>
      <c r="G3" s="5"/>
      <c r="H3" s="6" t="s">
        <v>27</v>
      </c>
      <c r="I3" s="7"/>
      <c r="J3" s="8"/>
      <c r="K3" s="15" t="str">
        <f>HYPERLINK("https://www.cnil.fr/fr/definition/donnee-sensible","► Données sensibles")</f>
        <v>► Données sensibles</v>
      </c>
      <c r="L3" s="8"/>
      <c r="M3" s="8"/>
      <c r="N3" s="8"/>
      <c r="O3" s="8"/>
      <c r="P3" s="8"/>
      <c r="Q3" s="8"/>
      <c r="R3" s="8"/>
      <c r="S3" s="8"/>
      <c r="T3" s="8"/>
      <c r="U3" s="8"/>
      <c r="V3" s="8"/>
      <c r="W3" s="8"/>
      <c r="X3" s="8"/>
      <c r="Y3" s="8"/>
      <c r="Z3" s="8"/>
    </row>
    <row r="4" spans="1:26" ht="39" customHeight="1">
      <c r="A4" s="330"/>
      <c r="B4" s="4" t="s">
        <v>29</v>
      </c>
      <c r="C4" s="11"/>
      <c r="D4" s="12" t="s">
        <v>30</v>
      </c>
      <c r="E4" s="5"/>
      <c r="F4" s="12" t="s">
        <v>31</v>
      </c>
      <c r="G4" s="11"/>
      <c r="H4" s="13"/>
      <c r="I4" s="14"/>
      <c r="J4" s="8"/>
      <c r="K4" s="15" t="str">
        <f>HYPERLINK("https://www.cnil.fr/fr/definition/finalite-dun-traitement","► Finalité du traitement")</f>
        <v>► Finalité du traitement</v>
      </c>
      <c r="L4" s="8"/>
      <c r="M4" s="8"/>
      <c r="N4" s="8"/>
      <c r="O4" s="8"/>
      <c r="P4" s="8"/>
      <c r="Q4" s="8"/>
      <c r="R4" s="8"/>
      <c r="S4" s="8"/>
      <c r="T4" s="8"/>
      <c r="U4" s="8"/>
      <c r="V4" s="8"/>
      <c r="W4" s="8"/>
      <c r="X4" s="8"/>
      <c r="Y4" s="8"/>
      <c r="Z4" s="8"/>
    </row>
    <row r="5" spans="1:26" ht="33.75" customHeight="1">
      <c r="A5" s="331" t="s">
        <v>33</v>
      </c>
      <c r="B5" s="16" t="s">
        <v>24</v>
      </c>
      <c r="C5" s="5"/>
      <c r="D5" s="6" t="s">
        <v>25</v>
      </c>
      <c r="E5" s="17"/>
      <c r="F5" s="4" t="s">
        <v>34</v>
      </c>
      <c r="G5" s="5"/>
      <c r="H5" s="6" t="s">
        <v>26</v>
      </c>
      <c r="I5" s="18"/>
      <c r="J5" s="8"/>
      <c r="K5" s="8"/>
      <c r="L5" s="8"/>
      <c r="M5" s="8"/>
      <c r="N5" s="8"/>
      <c r="O5" s="8"/>
      <c r="P5" s="8"/>
      <c r="Q5" s="8"/>
      <c r="R5" s="8"/>
      <c r="S5" s="8"/>
      <c r="T5" s="8"/>
      <c r="U5" s="8"/>
      <c r="V5" s="8"/>
      <c r="W5" s="8"/>
      <c r="X5" s="8"/>
      <c r="Y5" s="8"/>
      <c r="Z5" s="8"/>
    </row>
    <row r="6" spans="1:26" ht="33.75" customHeight="1">
      <c r="A6" s="330"/>
      <c r="B6" s="10" t="s">
        <v>29</v>
      </c>
      <c r="C6" s="19"/>
      <c r="D6" s="12" t="s">
        <v>30</v>
      </c>
      <c r="E6" s="19"/>
      <c r="F6" s="12" t="s">
        <v>31</v>
      </c>
      <c r="G6" s="19"/>
      <c r="H6" s="12" t="s">
        <v>27</v>
      </c>
      <c r="I6" s="19"/>
      <c r="J6" s="20"/>
      <c r="K6" s="8"/>
      <c r="L6" s="8"/>
      <c r="M6" s="8"/>
      <c r="N6" s="8"/>
      <c r="O6" s="8"/>
      <c r="P6" s="8"/>
      <c r="Q6" s="8"/>
      <c r="R6" s="8"/>
      <c r="S6" s="8"/>
      <c r="T6" s="8"/>
      <c r="U6" s="8"/>
      <c r="V6" s="8"/>
      <c r="W6" s="8"/>
      <c r="X6" s="8"/>
      <c r="Y6" s="8"/>
      <c r="Z6" s="8"/>
    </row>
    <row r="7" spans="1:26" ht="22.5" customHeight="1">
      <c r="A7" s="327" t="s">
        <v>35</v>
      </c>
      <c r="B7" s="332"/>
      <c r="C7" s="328"/>
      <c r="D7" s="333"/>
      <c r="E7" s="327" t="s">
        <v>36</v>
      </c>
      <c r="F7" s="328"/>
      <c r="G7" s="333"/>
      <c r="H7" s="327" t="s">
        <v>37</v>
      </c>
      <c r="I7" s="328"/>
      <c r="J7" s="8"/>
      <c r="K7" s="8"/>
      <c r="L7" s="8"/>
      <c r="M7" s="8"/>
      <c r="N7" s="8"/>
      <c r="O7" s="8"/>
      <c r="P7" s="8"/>
      <c r="Q7" s="8"/>
      <c r="R7" s="8"/>
      <c r="S7" s="8"/>
      <c r="T7" s="8"/>
      <c r="U7" s="8"/>
      <c r="V7" s="8"/>
      <c r="W7" s="8"/>
      <c r="X7" s="8"/>
      <c r="Y7" s="8"/>
      <c r="Z7" s="8"/>
    </row>
    <row r="8" spans="1:26" ht="48.75" customHeight="1">
      <c r="A8" s="196" t="s">
        <v>38</v>
      </c>
      <c r="B8" s="206" t="s">
        <v>39</v>
      </c>
      <c r="C8" s="207" t="s">
        <v>40</v>
      </c>
      <c r="D8" s="197" t="s">
        <v>41</v>
      </c>
      <c r="E8" s="337"/>
      <c r="F8" s="332"/>
      <c r="G8" s="338"/>
      <c r="H8" s="339" t="s">
        <v>42</v>
      </c>
      <c r="I8" s="332"/>
      <c r="J8" s="8"/>
      <c r="K8" s="8"/>
      <c r="L8" s="8"/>
      <c r="M8" s="8"/>
      <c r="N8" s="8"/>
      <c r="O8" s="8"/>
      <c r="P8" s="8"/>
      <c r="Q8" s="8"/>
      <c r="R8" s="8"/>
      <c r="S8" s="8"/>
      <c r="T8" s="8"/>
      <c r="U8" s="8"/>
      <c r="V8" s="8"/>
      <c r="W8" s="8"/>
      <c r="X8" s="8"/>
      <c r="Y8" s="8"/>
      <c r="Z8" s="8"/>
    </row>
    <row r="9" spans="1:26" ht="15.6">
      <c r="A9" s="201" t="s">
        <v>143</v>
      </c>
      <c r="B9" s="201" t="s">
        <v>144</v>
      </c>
      <c r="C9" s="202">
        <v>45486</v>
      </c>
      <c r="D9" s="202"/>
      <c r="E9" s="334" t="s">
        <v>145</v>
      </c>
      <c r="F9" s="335"/>
      <c r="G9" s="335"/>
      <c r="H9" s="336" t="s">
        <v>146</v>
      </c>
      <c r="I9" s="335"/>
      <c r="J9" s="21"/>
      <c r="K9" s="21"/>
      <c r="L9" s="21"/>
      <c r="M9" s="21"/>
      <c r="N9" s="21"/>
      <c r="O9" s="21"/>
      <c r="P9" s="21"/>
      <c r="Q9" s="21"/>
      <c r="R9" s="21"/>
      <c r="S9" s="21"/>
      <c r="T9" s="21"/>
      <c r="U9" s="21"/>
      <c r="V9" s="21"/>
      <c r="W9" s="21"/>
      <c r="X9" s="21"/>
      <c r="Y9" s="21"/>
      <c r="Z9" s="21"/>
    </row>
    <row r="10" spans="1:26" ht="15.6">
      <c r="A10" s="201" t="s">
        <v>129</v>
      </c>
      <c r="B10" s="201" t="s">
        <v>147</v>
      </c>
      <c r="C10" s="202">
        <v>45486</v>
      </c>
      <c r="D10" s="202"/>
      <c r="E10" s="334" t="s">
        <v>148</v>
      </c>
      <c r="F10" s="335"/>
      <c r="G10" s="335"/>
      <c r="H10" s="336" t="s">
        <v>146</v>
      </c>
      <c r="I10" s="335"/>
      <c r="J10" s="21"/>
      <c r="K10" s="21"/>
      <c r="L10" s="21"/>
      <c r="M10" s="21"/>
      <c r="N10" s="21"/>
      <c r="O10" s="21"/>
      <c r="P10" s="21"/>
      <c r="Q10" s="21"/>
      <c r="R10" s="21"/>
      <c r="S10" s="21"/>
      <c r="T10" s="21"/>
      <c r="U10" s="21"/>
      <c r="V10" s="21"/>
      <c r="W10" s="21"/>
      <c r="X10" s="21"/>
      <c r="Y10" s="21"/>
      <c r="Z10" s="21"/>
    </row>
    <row r="11" spans="1:26" ht="21.6" customHeight="1">
      <c r="A11" s="203" t="s">
        <v>44</v>
      </c>
      <c r="B11" s="204" t="s">
        <v>149</v>
      </c>
      <c r="C11" s="205">
        <v>45486</v>
      </c>
      <c r="D11" s="205"/>
      <c r="E11" s="340" t="s">
        <v>45</v>
      </c>
      <c r="F11" s="341"/>
      <c r="G11" s="341"/>
      <c r="H11" s="342" t="s">
        <v>43</v>
      </c>
      <c r="I11" s="341"/>
      <c r="J11" s="21"/>
      <c r="K11" s="21"/>
      <c r="L11" s="21"/>
      <c r="M11" s="21"/>
      <c r="N11" s="21"/>
      <c r="O11" s="21"/>
      <c r="P11" s="21"/>
      <c r="Q11" s="21"/>
      <c r="R11" s="21"/>
      <c r="S11" s="21"/>
      <c r="T11" s="21"/>
      <c r="U11" s="21"/>
      <c r="V11" s="21"/>
      <c r="W11" s="21"/>
      <c r="X11" s="21"/>
      <c r="Y11" s="21"/>
      <c r="Z11" s="21"/>
    </row>
    <row r="12" spans="1:26">
      <c r="A12" s="198"/>
      <c r="B12" s="199"/>
      <c r="C12" s="200"/>
      <c r="D12" s="199"/>
      <c r="E12" s="343"/>
      <c r="F12" s="330"/>
      <c r="G12" s="330"/>
      <c r="H12" s="343"/>
      <c r="I12" s="330"/>
      <c r="J12" s="21"/>
      <c r="K12" s="21"/>
      <c r="L12" s="21"/>
      <c r="M12" s="21"/>
      <c r="N12" s="21"/>
      <c r="O12" s="21"/>
      <c r="P12" s="21"/>
      <c r="Q12" s="21"/>
      <c r="R12" s="21"/>
      <c r="S12" s="21"/>
      <c r="T12" s="21"/>
      <c r="U12" s="21"/>
      <c r="V12" s="21"/>
      <c r="W12" s="21"/>
      <c r="X12" s="21"/>
      <c r="Y12" s="21"/>
      <c r="Z12" s="21"/>
    </row>
    <row r="13" spans="1:26">
      <c r="A13" s="22"/>
      <c r="B13" s="23"/>
      <c r="C13" s="24"/>
      <c r="D13" s="23"/>
      <c r="E13" s="344"/>
      <c r="F13" s="328"/>
      <c r="G13" s="328"/>
      <c r="H13" s="344"/>
      <c r="I13" s="328"/>
      <c r="J13" s="21"/>
      <c r="K13" s="21"/>
      <c r="L13" s="21"/>
      <c r="M13" s="21"/>
      <c r="N13" s="21"/>
      <c r="O13" s="21"/>
      <c r="P13" s="21"/>
      <c r="Q13" s="21"/>
      <c r="R13" s="21"/>
      <c r="S13" s="21"/>
      <c r="T13" s="21"/>
      <c r="U13" s="21"/>
      <c r="V13" s="21"/>
      <c r="W13" s="21"/>
      <c r="X13" s="21"/>
      <c r="Y13" s="21"/>
      <c r="Z13" s="21"/>
    </row>
    <row r="14" spans="1:26">
      <c r="A14" s="25"/>
      <c r="B14" s="26"/>
      <c r="C14" s="27"/>
      <c r="D14" s="26"/>
      <c r="E14" s="345"/>
      <c r="F14" s="328"/>
      <c r="G14" s="328"/>
      <c r="H14" s="345"/>
      <c r="I14" s="328"/>
      <c r="J14" s="21"/>
      <c r="K14" s="21"/>
      <c r="L14" s="21"/>
      <c r="M14" s="21"/>
      <c r="N14" s="21"/>
      <c r="O14" s="21"/>
      <c r="P14" s="21"/>
      <c r="Q14" s="21"/>
      <c r="R14" s="21"/>
      <c r="S14" s="21"/>
      <c r="T14" s="21"/>
      <c r="U14" s="21"/>
      <c r="V14" s="21"/>
      <c r="W14" s="21"/>
      <c r="X14" s="21"/>
      <c r="Y14" s="21"/>
      <c r="Z14" s="21"/>
    </row>
    <row r="15" spans="1:26">
      <c r="A15" s="22"/>
      <c r="B15" s="23"/>
      <c r="C15" s="24"/>
      <c r="D15" s="23"/>
      <c r="E15" s="344"/>
      <c r="F15" s="328"/>
      <c r="G15" s="328"/>
      <c r="H15" s="344"/>
      <c r="I15" s="328"/>
      <c r="J15" s="21"/>
      <c r="K15" s="21"/>
      <c r="L15" s="21"/>
      <c r="M15" s="21"/>
      <c r="N15" s="21"/>
      <c r="O15" s="21"/>
      <c r="P15" s="21"/>
      <c r="Q15" s="21"/>
      <c r="R15" s="21"/>
      <c r="S15" s="21"/>
      <c r="T15" s="21"/>
      <c r="U15" s="21"/>
      <c r="V15" s="21"/>
      <c r="W15" s="21"/>
      <c r="X15" s="21"/>
      <c r="Y15" s="21"/>
      <c r="Z15" s="21"/>
    </row>
    <row r="16" spans="1:26">
      <c r="A16" s="25"/>
      <c r="B16" s="26"/>
      <c r="C16" s="27"/>
      <c r="D16" s="26"/>
      <c r="E16" s="345"/>
      <c r="F16" s="328"/>
      <c r="G16" s="328"/>
      <c r="H16" s="345"/>
      <c r="I16" s="328"/>
      <c r="J16" s="21"/>
      <c r="K16" s="21"/>
      <c r="L16" s="21"/>
      <c r="M16" s="21"/>
      <c r="N16" s="21"/>
      <c r="O16" s="21"/>
      <c r="P16" s="21"/>
      <c r="Q16" s="21"/>
      <c r="R16" s="21"/>
      <c r="S16" s="21"/>
      <c r="T16" s="21"/>
      <c r="U16" s="21"/>
      <c r="V16" s="21"/>
      <c r="W16" s="21"/>
      <c r="X16" s="21"/>
      <c r="Y16" s="21"/>
      <c r="Z16" s="21"/>
    </row>
    <row r="17" spans="1:26">
      <c r="A17" s="22"/>
      <c r="B17" s="23"/>
      <c r="C17" s="24"/>
      <c r="D17" s="23"/>
      <c r="E17" s="344"/>
      <c r="F17" s="328"/>
      <c r="G17" s="328"/>
      <c r="H17" s="344"/>
      <c r="I17" s="328"/>
      <c r="J17" s="21"/>
      <c r="K17" s="21"/>
      <c r="L17" s="21"/>
      <c r="M17" s="21"/>
      <c r="N17" s="21"/>
      <c r="O17" s="21"/>
      <c r="P17" s="21"/>
      <c r="Q17" s="21"/>
      <c r="R17" s="21"/>
      <c r="S17" s="21"/>
      <c r="T17" s="21"/>
      <c r="U17" s="21"/>
      <c r="V17" s="21"/>
      <c r="W17" s="21"/>
      <c r="X17" s="21"/>
      <c r="Y17" s="21"/>
      <c r="Z17" s="21"/>
    </row>
    <row r="18" spans="1:26" ht="15.75" customHeight="1">
      <c r="A18" s="25"/>
      <c r="B18" s="26"/>
      <c r="C18" s="27"/>
      <c r="D18" s="26"/>
      <c r="E18" s="345"/>
      <c r="F18" s="328"/>
      <c r="G18" s="328"/>
      <c r="H18" s="345"/>
      <c r="I18" s="328"/>
      <c r="J18" s="21"/>
      <c r="K18" s="21"/>
      <c r="L18" s="21"/>
      <c r="M18" s="21"/>
      <c r="N18" s="21"/>
      <c r="O18" s="21"/>
      <c r="P18" s="21"/>
      <c r="Q18" s="21"/>
      <c r="R18" s="21"/>
      <c r="S18" s="21"/>
      <c r="T18" s="21"/>
      <c r="U18" s="21"/>
      <c r="V18" s="21"/>
      <c r="W18" s="21"/>
      <c r="X18" s="21"/>
      <c r="Y18" s="21"/>
      <c r="Z18" s="21"/>
    </row>
    <row r="19" spans="1:26" ht="15.75" customHeight="1">
      <c r="A19" s="22"/>
      <c r="B19" s="23"/>
      <c r="C19" s="24"/>
      <c r="D19" s="23"/>
      <c r="E19" s="344"/>
      <c r="F19" s="328"/>
      <c r="G19" s="328"/>
      <c r="H19" s="344"/>
      <c r="I19" s="328"/>
      <c r="J19" s="21"/>
      <c r="K19" s="21"/>
      <c r="L19" s="21"/>
      <c r="M19" s="21"/>
      <c r="N19" s="21"/>
      <c r="O19" s="21"/>
      <c r="P19" s="21"/>
      <c r="Q19" s="21"/>
      <c r="R19" s="21"/>
      <c r="S19" s="21"/>
      <c r="T19" s="21"/>
      <c r="U19" s="21"/>
      <c r="V19" s="21"/>
      <c r="W19" s="21"/>
      <c r="X19" s="21"/>
      <c r="Y19" s="21"/>
      <c r="Z19" s="21"/>
    </row>
    <row r="20" spans="1:26" ht="15.75" customHeight="1">
      <c r="A20" s="25"/>
      <c r="B20" s="26"/>
      <c r="C20" s="27"/>
      <c r="D20" s="26"/>
      <c r="E20" s="345"/>
      <c r="F20" s="328"/>
      <c r="G20" s="328"/>
      <c r="H20" s="345"/>
      <c r="I20" s="328"/>
      <c r="J20" s="21"/>
      <c r="K20" s="21"/>
      <c r="L20" s="21"/>
      <c r="M20" s="21"/>
      <c r="N20" s="21"/>
      <c r="O20" s="21"/>
      <c r="P20" s="21"/>
      <c r="Q20" s="21"/>
      <c r="R20" s="21"/>
      <c r="S20" s="21"/>
      <c r="T20" s="21"/>
      <c r="U20" s="21"/>
      <c r="V20" s="21"/>
      <c r="W20" s="21"/>
      <c r="X20" s="21"/>
      <c r="Y20" s="21"/>
      <c r="Z20" s="21"/>
    </row>
    <row r="21" spans="1:26" ht="15.75" customHeight="1">
      <c r="A21" s="22"/>
      <c r="B21" s="23"/>
      <c r="C21" s="24"/>
      <c r="D21" s="23"/>
      <c r="E21" s="344"/>
      <c r="F21" s="328"/>
      <c r="G21" s="328"/>
      <c r="H21" s="344"/>
      <c r="I21" s="328"/>
      <c r="J21" s="21"/>
      <c r="K21" s="21"/>
      <c r="L21" s="21"/>
      <c r="M21" s="21"/>
      <c r="N21" s="21"/>
      <c r="O21" s="21"/>
      <c r="P21" s="21"/>
      <c r="Q21" s="21"/>
      <c r="R21" s="21"/>
      <c r="S21" s="21"/>
      <c r="T21" s="21"/>
      <c r="U21" s="21"/>
      <c r="V21" s="21"/>
      <c r="W21" s="21"/>
      <c r="X21" s="21"/>
      <c r="Y21" s="21"/>
      <c r="Z21" s="21"/>
    </row>
    <row r="22" spans="1:26" ht="15.75" customHeight="1">
      <c r="A22" s="25"/>
      <c r="B22" s="26"/>
      <c r="C22" s="27"/>
      <c r="D22" s="26"/>
      <c r="E22" s="345"/>
      <c r="F22" s="328"/>
      <c r="G22" s="328"/>
      <c r="H22" s="345"/>
      <c r="I22" s="328"/>
      <c r="J22" s="21"/>
      <c r="K22" s="21"/>
      <c r="L22" s="21"/>
      <c r="M22" s="21"/>
      <c r="N22" s="21"/>
      <c r="O22" s="21"/>
      <c r="P22" s="21"/>
      <c r="Q22" s="21"/>
      <c r="R22" s="21"/>
      <c r="S22" s="21"/>
      <c r="T22" s="21"/>
      <c r="U22" s="21"/>
      <c r="V22" s="21"/>
      <c r="W22" s="21"/>
      <c r="X22" s="21"/>
      <c r="Y22" s="21"/>
      <c r="Z22" s="21"/>
    </row>
    <row r="23" spans="1:26" ht="15.75" customHeight="1">
      <c r="A23" s="22"/>
      <c r="B23" s="23"/>
      <c r="C23" s="24"/>
      <c r="D23" s="23"/>
      <c r="E23" s="344"/>
      <c r="F23" s="328"/>
      <c r="G23" s="328"/>
      <c r="H23" s="344"/>
      <c r="I23" s="328"/>
      <c r="J23" s="21"/>
      <c r="K23" s="21"/>
      <c r="L23" s="21"/>
      <c r="M23" s="21"/>
      <c r="N23" s="21"/>
      <c r="O23" s="21"/>
      <c r="P23" s="21"/>
      <c r="Q23" s="21"/>
      <c r="R23" s="21"/>
      <c r="S23" s="21"/>
      <c r="T23" s="21"/>
      <c r="U23" s="21"/>
      <c r="V23" s="21"/>
      <c r="W23" s="21"/>
      <c r="X23" s="21"/>
      <c r="Y23" s="21"/>
      <c r="Z23" s="21"/>
    </row>
    <row r="24" spans="1:26" ht="15.75" customHeight="1">
      <c r="A24" s="25"/>
      <c r="B24" s="26"/>
      <c r="C24" s="27"/>
      <c r="D24" s="26"/>
      <c r="E24" s="345"/>
      <c r="F24" s="328"/>
      <c r="G24" s="328"/>
      <c r="H24" s="345"/>
      <c r="I24" s="328"/>
      <c r="J24" s="21"/>
      <c r="K24" s="21"/>
      <c r="L24" s="21"/>
      <c r="M24" s="21"/>
      <c r="N24" s="21"/>
      <c r="O24" s="21"/>
      <c r="P24" s="21"/>
      <c r="Q24" s="21"/>
      <c r="R24" s="21"/>
      <c r="S24" s="21"/>
      <c r="T24" s="21"/>
      <c r="U24" s="21"/>
      <c r="V24" s="21"/>
      <c r="W24" s="21"/>
      <c r="X24" s="21"/>
      <c r="Y24" s="21"/>
      <c r="Z24" s="21"/>
    </row>
    <row r="25" spans="1:26" ht="15.75" customHeight="1">
      <c r="A25" s="22"/>
      <c r="B25" s="23"/>
      <c r="C25" s="24"/>
      <c r="D25" s="23"/>
      <c r="E25" s="344"/>
      <c r="F25" s="328"/>
      <c r="G25" s="328"/>
      <c r="H25" s="344"/>
      <c r="I25" s="328"/>
      <c r="J25" s="21"/>
      <c r="K25" s="21"/>
      <c r="L25" s="21"/>
      <c r="M25" s="21"/>
      <c r="N25" s="21"/>
      <c r="O25" s="21"/>
      <c r="P25" s="21"/>
      <c r="Q25" s="21"/>
      <c r="R25" s="21"/>
      <c r="S25" s="21"/>
      <c r="T25" s="21"/>
      <c r="U25" s="21"/>
      <c r="V25" s="21"/>
      <c r="W25" s="21"/>
      <c r="X25" s="21"/>
      <c r="Y25" s="21"/>
      <c r="Z25" s="21"/>
    </row>
    <row r="26" spans="1:26" ht="15.75" customHeight="1">
      <c r="A26" s="25"/>
      <c r="B26" s="26"/>
      <c r="C26" s="27"/>
      <c r="D26" s="26"/>
      <c r="E26" s="345"/>
      <c r="F26" s="328"/>
      <c r="G26" s="328"/>
      <c r="H26" s="345"/>
      <c r="I26" s="328"/>
      <c r="J26" s="21"/>
      <c r="K26" s="21"/>
      <c r="L26" s="21"/>
      <c r="M26" s="21"/>
      <c r="N26" s="21"/>
      <c r="O26" s="21"/>
      <c r="P26" s="21"/>
      <c r="Q26" s="21"/>
      <c r="R26" s="21"/>
      <c r="S26" s="21"/>
      <c r="T26" s="21"/>
      <c r="U26" s="21"/>
      <c r="V26" s="21"/>
      <c r="W26" s="21"/>
      <c r="X26" s="21"/>
      <c r="Y26" s="21"/>
      <c r="Z26" s="21"/>
    </row>
    <row r="27" spans="1:26" ht="15.75" customHeight="1">
      <c r="A27" s="22"/>
      <c r="B27" s="23"/>
      <c r="C27" s="24"/>
      <c r="D27" s="23"/>
      <c r="E27" s="344"/>
      <c r="F27" s="328"/>
      <c r="G27" s="328"/>
      <c r="H27" s="344"/>
      <c r="I27" s="328"/>
      <c r="J27" s="21"/>
      <c r="K27" s="21"/>
      <c r="L27" s="21"/>
      <c r="M27" s="21"/>
      <c r="N27" s="21"/>
      <c r="O27" s="21"/>
      <c r="P27" s="21"/>
      <c r="Q27" s="21"/>
      <c r="R27" s="21"/>
      <c r="S27" s="21"/>
      <c r="T27" s="21"/>
      <c r="U27" s="21"/>
      <c r="V27" s="21"/>
      <c r="W27" s="21"/>
      <c r="X27" s="21"/>
      <c r="Y27" s="21"/>
      <c r="Z27" s="21"/>
    </row>
    <row r="28" spans="1:26" ht="15.75" customHeight="1">
      <c r="A28" s="28"/>
      <c r="B28" s="29"/>
      <c r="C28" s="30"/>
      <c r="D28" s="29"/>
      <c r="E28" s="345"/>
      <c r="F28" s="328"/>
      <c r="G28" s="328"/>
      <c r="H28" s="29"/>
      <c r="I28" s="29"/>
      <c r="J28" s="8"/>
      <c r="K28" s="8"/>
      <c r="L28" s="8"/>
      <c r="M28" s="8"/>
      <c r="N28" s="8"/>
      <c r="O28" s="8"/>
      <c r="P28" s="8"/>
      <c r="Q28" s="8"/>
      <c r="R28" s="8"/>
      <c r="S28" s="8"/>
      <c r="T28" s="8"/>
      <c r="U28" s="8"/>
      <c r="V28" s="8"/>
      <c r="W28" s="8"/>
      <c r="X28" s="8"/>
      <c r="Y28" s="8"/>
      <c r="Z28" s="8"/>
    </row>
    <row r="29" spans="1:26"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mergeCells count="47">
    <mergeCell ref="E26:G26"/>
    <mergeCell ref="H26:I26"/>
    <mergeCell ref="E27:G27"/>
    <mergeCell ref="H27:I27"/>
    <mergeCell ref="E28:G28"/>
    <mergeCell ref="E23:G23"/>
    <mergeCell ref="H23:I23"/>
    <mergeCell ref="E24:G24"/>
    <mergeCell ref="H24:I24"/>
    <mergeCell ref="E25:G25"/>
    <mergeCell ref="H25:I25"/>
    <mergeCell ref="E20:G20"/>
    <mergeCell ref="H20:I20"/>
    <mergeCell ref="E21:G21"/>
    <mergeCell ref="H21:I21"/>
    <mergeCell ref="E22:G22"/>
    <mergeCell ref="H22:I22"/>
    <mergeCell ref="E17:G17"/>
    <mergeCell ref="H17:I17"/>
    <mergeCell ref="E18:G18"/>
    <mergeCell ref="H18:I18"/>
    <mergeCell ref="E19:G19"/>
    <mergeCell ref="H19:I19"/>
    <mergeCell ref="E14:G14"/>
    <mergeCell ref="H14:I14"/>
    <mergeCell ref="E15:G15"/>
    <mergeCell ref="H15:I15"/>
    <mergeCell ref="E16:G16"/>
    <mergeCell ref="H16:I16"/>
    <mergeCell ref="E11:G11"/>
    <mergeCell ref="H11:I11"/>
    <mergeCell ref="E12:G12"/>
    <mergeCell ref="H12:I12"/>
    <mergeCell ref="E13:G13"/>
    <mergeCell ref="H13:I13"/>
    <mergeCell ref="E10:G10"/>
    <mergeCell ref="H10:I10"/>
    <mergeCell ref="E9:G9"/>
    <mergeCell ref="H9:I9"/>
    <mergeCell ref="E8:G8"/>
    <mergeCell ref="H8:I8"/>
    <mergeCell ref="H7:I7"/>
    <mergeCell ref="A1:A2"/>
    <mergeCell ref="A3:A4"/>
    <mergeCell ref="A5:A6"/>
    <mergeCell ref="A7:D7"/>
    <mergeCell ref="E7: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E688-2FA6-42E4-814C-795BEEEB7ABF}">
  <dimension ref="A1:J111"/>
  <sheetViews>
    <sheetView topLeftCell="A90" workbookViewId="0">
      <selection activeCell="E50" sqref="E50:H50"/>
    </sheetView>
  </sheetViews>
  <sheetFormatPr baseColWidth="10" defaultRowHeight="13.8"/>
  <cols>
    <col min="1" max="1" width="62.77734375" style="37" customWidth="1"/>
    <col min="2" max="9" width="11.5546875" style="37"/>
    <col min="10" max="10" width="49.44140625" style="43" customWidth="1"/>
    <col min="11" max="16384" width="11.5546875" style="37"/>
  </cols>
  <sheetData>
    <row r="1" spans="1:10">
      <c r="A1" s="140" t="s">
        <v>104</v>
      </c>
      <c r="B1" s="141"/>
      <c r="C1" s="141"/>
      <c r="D1" s="141"/>
      <c r="E1" s="141"/>
      <c r="F1" s="141"/>
      <c r="G1" s="141"/>
      <c r="H1" s="140" t="s">
        <v>105</v>
      </c>
      <c r="J1" s="40" t="s">
        <v>28</v>
      </c>
    </row>
    <row r="2" spans="1:10">
      <c r="A2" s="142" t="s">
        <v>106</v>
      </c>
      <c r="B2" s="143"/>
      <c r="C2" s="143"/>
      <c r="D2" s="143"/>
      <c r="E2" s="143"/>
      <c r="F2" s="143"/>
      <c r="G2" s="143"/>
      <c r="H2" s="143"/>
      <c r="J2" s="42" t="s">
        <v>151</v>
      </c>
    </row>
    <row r="3" spans="1:10">
      <c r="A3" s="144" t="s">
        <v>38</v>
      </c>
      <c r="B3" s="359" t="s">
        <v>107</v>
      </c>
      <c r="C3" s="349"/>
      <c r="D3" s="349"/>
      <c r="E3" s="349"/>
      <c r="F3" s="349"/>
      <c r="G3" s="349"/>
      <c r="H3" s="349"/>
      <c r="J3" s="42" t="s">
        <v>152</v>
      </c>
    </row>
    <row r="4" spans="1:10">
      <c r="A4" s="146" t="s">
        <v>39</v>
      </c>
      <c r="B4" s="360" t="s">
        <v>105</v>
      </c>
      <c r="C4" s="349"/>
      <c r="D4" s="349"/>
      <c r="E4" s="349"/>
      <c r="F4" s="349"/>
      <c r="G4" s="349"/>
      <c r="H4" s="349"/>
      <c r="J4" s="42" t="s">
        <v>153</v>
      </c>
    </row>
    <row r="5" spans="1:10">
      <c r="A5" s="144" t="s">
        <v>60</v>
      </c>
      <c r="B5" s="361">
        <v>45486</v>
      </c>
      <c r="C5" s="349"/>
      <c r="D5" s="349"/>
      <c r="E5" s="349"/>
      <c r="F5" s="349"/>
      <c r="G5" s="349"/>
      <c r="H5" s="349"/>
      <c r="J5" s="42" t="s">
        <v>154</v>
      </c>
    </row>
    <row r="6" spans="1:10">
      <c r="A6" s="139" t="s">
        <v>61</v>
      </c>
      <c r="B6" s="362">
        <v>45486</v>
      </c>
      <c r="C6" s="349"/>
      <c r="D6" s="349"/>
      <c r="E6" s="349"/>
      <c r="F6" s="349"/>
      <c r="G6" s="349"/>
      <c r="H6" s="349"/>
      <c r="J6" s="42" t="s">
        <v>155</v>
      </c>
    </row>
    <row r="7" spans="1:10">
      <c r="A7" s="147"/>
      <c r="B7" s="148"/>
      <c r="C7" s="148"/>
      <c r="D7" s="148"/>
      <c r="E7" s="148"/>
      <c r="F7" s="148"/>
      <c r="G7" s="148"/>
      <c r="H7" s="148"/>
      <c r="J7" s="42" t="s">
        <v>156</v>
      </c>
    </row>
    <row r="8" spans="1:10">
      <c r="A8" s="142" t="s">
        <v>62</v>
      </c>
      <c r="B8" s="142" t="s">
        <v>63</v>
      </c>
      <c r="C8" s="142" t="s">
        <v>64</v>
      </c>
      <c r="D8" s="142" t="s">
        <v>65</v>
      </c>
      <c r="E8" s="142" t="s">
        <v>66</v>
      </c>
      <c r="F8" s="142" t="s">
        <v>67</v>
      </c>
      <c r="G8" s="142" t="s">
        <v>68</v>
      </c>
      <c r="H8" s="142" t="s">
        <v>69</v>
      </c>
      <c r="J8" s="42" t="s">
        <v>157</v>
      </c>
    </row>
    <row r="9" spans="1:10">
      <c r="A9" s="139" t="s">
        <v>70</v>
      </c>
      <c r="B9" s="149"/>
      <c r="C9" s="150"/>
      <c r="D9" s="150"/>
      <c r="E9" s="150"/>
      <c r="F9" s="150"/>
      <c r="G9" s="150"/>
      <c r="H9" s="151"/>
      <c r="J9" s="42" t="s">
        <v>158</v>
      </c>
    </row>
    <row r="10" spans="1:10">
      <c r="A10" s="146" t="s">
        <v>71</v>
      </c>
      <c r="B10" s="152"/>
      <c r="C10" s="153"/>
      <c r="D10" s="153"/>
      <c r="E10" s="153"/>
      <c r="F10" s="153"/>
      <c r="G10" s="153"/>
      <c r="H10" s="154"/>
      <c r="J10" s="42" t="s">
        <v>159</v>
      </c>
    </row>
    <row r="11" spans="1:10">
      <c r="A11" s="155" t="s">
        <v>72</v>
      </c>
      <c r="B11" s="156"/>
      <c r="C11" s="157"/>
      <c r="D11" s="156"/>
      <c r="E11" s="157"/>
      <c r="F11" s="157"/>
      <c r="G11" s="157"/>
      <c r="H11" s="145"/>
      <c r="J11" s="42" t="s">
        <v>160</v>
      </c>
    </row>
    <row r="12" spans="1:10">
      <c r="A12" s="144" t="s">
        <v>73</v>
      </c>
      <c r="B12" s="158"/>
      <c r="C12" s="159"/>
      <c r="D12" s="160"/>
      <c r="E12" s="159"/>
      <c r="F12" s="159"/>
      <c r="G12" s="159"/>
      <c r="H12" s="161"/>
      <c r="J12" s="41"/>
    </row>
    <row r="13" spans="1:10">
      <c r="A13" s="139" t="s">
        <v>74</v>
      </c>
      <c r="B13" s="156"/>
      <c r="C13" s="157"/>
      <c r="D13" s="157"/>
      <c r="E13" s="157"/>
      <c r="F13" s="157"/>
      <c r="G13" s="157"/>
      <c r="H13" s="145"/>
      <c r="J13" s="41"/>
    </row>
    <row r="14" spans="1:10">
      <c r="A14" s="147"/>
      <c r="B14" s="148"/>
      <c r="C14" s="148"/>
      <c r="D14" s="148"/>
      <c r="E14" s="148"/>
      <c r="F14" s="148"/>
      <c r="G14" s="148"/>
      <c r="H14" s="148"/>
      <c r="J14" s="41"/>
    </row>
    <row r="15" spans="1:10">
      <c r="A15" s="142" t="s">
        <v>75</v>
      </c>
      <c r="B15" s="143"/>
      <c r="C15" s="143"/>
      <c r="D15" s="143"/>
      <c r="E15" s="143"/>
      <c r="F15" s="143"/>
      <c r="G15" s="143"/>
      <c r="H15" s="143"/>
      <c r="J15" s="41"/>
    </row>
    <row r="16" spans="1:10">
      <c r="A16" s="146" t="s">
        <v>76</v>
      </c>
      <c r="B16" s="363" t="s">
        <v>108</v>
      </c>
      <c r="C16" s="349"/>
      <c r="D16" s="349"/>
      <c r="E16" s="349"/>
      <c r="F16" s="349"/>
      <c r="G16" s="349"/>
      <c r="H16" s="349"/>
      <c r="J16" s="41"/>
    </row>
    <row r="17" spans="1:10">
      <c r="A17" s="144" t="s">
        <v>109</v>
      </c>
      <c r="B17" s="359" t="s">
        <v>110</v>
      </c>
      <c r="C17" s="349"/>
      <c r="D17" s="349"/>
      <c r="E17" s="349"/>
      <c r="F17" s="349"/>
      <c r="G17" s="349"/>
      <c r="H17" s="349"/>
      <c r="J17" s="41"/>
    </row>
    <row r="18" spans="1:10">
      <c r="A18" s="144" t="s">
        <v>111</v>
      </c>
      <c r="B18" s="363" t="s">
        <v>112</v>
      </c>
      <c r="C18" s="349"/>
      <c r="D18" s="349"/>
      <c r="E18" s="349"/>
      <c r="F18" s="349"/>
      <c r="G18" s="349"/>
      <c r="H18" s="349"/>
      <c r="J18" s="41"/>
    </row>
    <row r="19" spans="1:10">
      <c r="A19" s="139" t="s">
        <v>113</v>
      </c>
      <c r="B19" s="348" t="s">
        <v>114</v>
      </c>
      <c r="C19" s="349"/>
      <c r="D19" s="349"/>
      <c r="E19" s="349"/>
      <c r="F19" s="349"/>
      <c r="G19" s="349"/>
      <c r="H19" s="349"/>
      <c r="J19" s="41"/>
    </row>
    <row r="20" spans="1:10">
      <c r="A20" s="162"/>
      <c r="B20" s="163"/>
      <c r="C20" s="163"/>
      <c r="D20" s="163"/>
      <c r="E20" s="163"/>
      <c r="F20" s="163"/>
      <c r="G20" s="163"/>
      <c r="H20" s="163"/>
      <c r="J20" s="41"/>
    </row>
    <row r="21" spans="1:10">
      <c r="A21" s="164" t="s">
        <v>46</v>
      </c>
      <c r="B21" s="356" t="s">
        <v>3</v>
      </c>
      <c r="C21" s="347"/>
      <c r="D21" s="357"/>
      <c r="E21" s="346" t="s">
        <v>47</v>
      </c>
      <c r="F21" s="347"/>
      <c r="G21" s="347"/>
      <c r="H21" s="347"/>
      <c r="J21" s="41"/>
    </row>
    <row r="22" spans="1:10">
      <c r="A22" s="139" t="s">
        <v>115</v>
      </c>
      <c r="B22" s="365" t="s">
        <v>116</v>
      </c>
      <c r="C22" s="349"/>
      <c r="D22" s="355"/>
      <c r="E22" s="365" t="s">
        <v>117</v>
      </c>
      <c r="F22" s="349"/>
      <c r="G22" s="349"/>
      <c r="H22" s="349"/>
      <c r="J22" s="41"/>
    </row>
    <row r="23" spans="1:10">
      <c r="A23" s="139" t="s">
        <v>54</v>
      </c>
      <c r="B23" s="348" t="s">
        <v>118</v>
      </c>
      <c r="C23" s="349"/>
      <c r="D23" s="355"/>
      <c r="E23" s="348" t="s">
        <v>119</v>
      </c>
      <c r="F23" s="349"/>
      <c r="G23" s="349"/>
      <c r="H23" s="349"/>
      <c r="J23" s="41"/>
    </row>
    <row r="24" spans="1:10">
      <c r="A24" s="139" t="s">
        <v>56</v>
      </c>
      <c r="B24" s="348" t="s">
        <v>120</v>
      </c>
      <c r="C24" s="349"/>
      <c r="D24" s="355"/>
      <c r="E24" s="348" t="s">
        <v>121</v>
      </c>
      <c r="F24" s="349"/>
      <c r="G24" s="349"/>
      <c r="H24" s="349"/>
      <c r="J24" s="41"/>
    </row>
    <row r="25" spans="1:10">
      <c r="A25" s="147"/>
      <c r="B25" s="148"/>
      <c r="C25" s="148"/>
      <c r="D25" s="148"/>
      <c r="E25" s="148"/>
      <c r="F25" s="148"/>
      <c r="G25" s="148"/>
      <c r="H25" s="148"/>
      <c r="J25" s="41"/>
    </row>
    <row r="26" spans="1:10">
      <c r="A26" s="164" t="s">
        <v>82</v>
      </c>
      <c r="B26" s="356" t="s">
        <v>3</v>
      </c>
      <c r="C26" s="347"/>
      <c r="D26" s="357"/>
      <c r="E26" s="350" t="s">
        <v>83</v>
      </c>
      <c r="F26" s="351"/>
      <c r="G26" s="351"/>
      <c r="H26" s="351"/>
      <c r="J26" s="41"/>
    </row>
    <row r="27" spans="1:10">
      <c r="A27" s="146" t="s">
        <v>100</v>
      </c>
      <c r="B27" s="358" t="s">
        <v>122</v>
      </c>
      <c r="C27" s="349"/>
      <c r="D27" s="355"/>
      <c r="E27" s="364" t="s">
        <v>123</v>
      </c>
      <c r="F27" s="347"/>
      <c r="G27" s="347"/>
      <c r="H27" s="347"/>
      <c r="J27" s="41"/>
    </row>
    <row r="28" spans="1:10">
      <c r="A28" s="162"/>
      <c r="B28" s="163"/>
      <c r="C28" s="163"/>
      <c r="D28" s="163"/>
      <c r="E28" s="163"/>
      <c r="F28" s="163"/>
      <c r="G28" s="163"/>
      <c r="H28" s="163"/>
      <c r="J28" s="41"/>
    </row>
    <row r="29" spans="1:10">
      <c r="A29" s="164" t="s">
        <v>86</v>
      </c>
      <c r="B29" s="346" t="s">
        <v>87</v>
      </c>
      <c r="C29" s="347"/>
      <c r="D29" s="357"/>
      <c r="E29" s="346" t="s">
        <v>83</v>
      </c>
      <c r="F29" s="347"/>
      <c r="G29" s="347"/>
      <c r="H29" s="347"/>
      <c r="J29" s="41"/>
    </row>
    <row r="30" spans="1:10">
      <c r="A30" s="146" t="s">
        <v>102</v>
      </c>
      <c r="B30" s="358" t="s">
        <v>124</v>
      </c>
      <c r="C30" s="349"/>
      <c r="D30" s="355"/>
      <c r="E30" s="348" t="s">
        <v>125</v>
      </c>
      <c r="F30" s="349"/>
      <c r="G30" s="349"/>
      <c r="H30" s="349"/>
      <c r="J30" s="41"/>
    </row>
    <row r="31" spans="1:10">
      <c r="A31" s="162"/>
      <c r="B31" s="165"/>
      <c r="C31" s="165"/>
      <c r="D31" s="165"/>
      <c r="E31" s="163"/>
      <c r="F31" s="163"/>
      <c r="G31" s="163"/>
      <c r="H31" s="163"/>
      <c r="J31" s="41"/>
    </row>
    <row r="32" spans="1:10">
      <c r="A32" s="164" t="s">
        <v>90</v>
      </c>
      <c r="B32" s="356" t="s">
        <v>91</v>
      </c>
      <c r="C32" s="347"/>
      <c r="D32" s="357"/>
      <c r="E32" s="350" t="s">
        <v>83</v>
      </c>
      <c r="F32" s="351"/>
      <c r="G32" s="351"/>
      <c r="H32" s="351"/>
      <c r="J32" s="41"/>
    </row>
    <row r="33" spans="1:10">
      <c r="A33" s="139" t="s">
        <v>92</v>
      </c>
      <c r="B33" s="354" t="s">
        <v>126</v>
      </c>
      <c r="C33" s="349"/>
      <c r="D33" s="355"/>
      <c r="E33" s="352" t="s">
        <v>127</v>
      </c>
      <c r="F33" s="347"/>
      <c r="G33" s="347"/>
      <c r="H33" s="347"/>
    </row>
    <row r="34" spans="1:10">
      <c r="A34" s="139" t="s">
        <v>94</v>
      </c>
      <c r="B34" s="348" t="s">
        <v>97</v>
      </c>
      <c r="C34" s="349"/>
      <c r="D34" s="355"/>
      <c r="E34" s="353" t="s">
        <v>128</v>
      </c>
      <c r="F34" s="349"/>
      <c r="G34" s="349"/>
      <c r="H34" s="349"/>
    </row>
    <row r="36" spans="1:10" s="39" customFormat="1">
      <c r="J36" s="44"/>
    </row>
    <row r="37" spans="1:10">
      <c r="A37" s="140" t="s">
        <v>104</v>
      </c>
      <c r="B37" s="141"/>
      <c r="C37" s="141"/>
      <c r="D37" s="141"/>
      <c r="E37" s="141"/>
      <c r="F37" s="141"/>
      <c r="G37" s="141"/>
      <c r="H37" s="140" t="s">
        <v>130</v>
      </c>
    </row>
    <row r="38" spans="1:10">
      <c r="A38" s="144" t="s">
        <v>38</v>
      </c>
      <c r="B38" s="359" t="s">
        <v>129</v>
      </c>
      <c r="C38" s="349"/>
      <c r="D38" s="349"/>
      <c r="E38" s="349"/>
      <c r="F38" s="349"/>
      <c r="G38" s="349"/>
      <c r="H38" s="349"/>
    </row>
    <row r="39" spans="1:10">
      <c r="A39" s="146" t="s">
        <v>39</v>
      </c>
      <c r="B39" s="360" t="s">
        <v>130</v>
      </c>
      <c r="C39" s="349"/>
      <c r="D39" s="349"/>
      <c r="E39" s="349"/>
      <c r="F39" s="349"/>
      <c r="G39" s="349"/>
      <c r="H39" s="349"/>
    </row>
    <row r="40" spans="1:10">
      <c r="A40" s="144" t="s">
        <v>60</v>
      </c>
      <c r="B40" s="361">
        <v>45486</v>
      </c>
      <c r="C40" s="349"/>
      <c r="D40" s="349"/>
      <c r="E40" s="349"/>
      <c r="F40" s="349"/>
      <c r="G40" s="349"/>
      <c r="H40" s="349"/>
    </row>
    <row r="41" spans="1:10">
      <c r="A41" s="139" t="s">
        <v>61</v>
      </c>
      <c r="B41" s="362">
        <v>45486</v>
      </c>
      <c r="C41" s="349"/>
      <c r="D41" s="349"/>
      <c r="E41" s="349"/>
      <c r="F41" s="349"/>
      <c r="G41" s="349"/>
      <c r="H41" s="349"/>
    </row>
    <row r="42" spans="1:10">
      <c r="A42" s="162"/>
      <c r="B42" s="163"/>
      <c r="C42" s="163"/>
      <c r="D42" s="163"/>
      <c r="E42" s="163"/>
      <c r="F42" s="163"/>
      <c r="G42" s="163"/>
      <c r="H42" s="163"/>
    </row>
    <row r="43" spans="1:10">
      <c r="A43" s="147"/>
      <c r="B43" s="148"/>
      <c r="C43" s="148"/>
      <c r="D43" s="148"/>
      <c r="E43" s="148"/>
      <c r="F43" s="148"/>
      <c r="G43" s="148"/>
      <c r="H43" s="148"/>
    </row>
    <row r="44" spans="1:10">
      <c r="A44" s="142" t="s">
        <v>75</v>
      </c>
      <c r="B44" s="143"/>
      <c r="C44" s="143"/>
      <c r="D44" s="143"/>
      <c r="E44" s="143"/>
      <c r="F44" s="143"/>
      <c r="G44" s="143"/>
      <c r="H44" s="143"/>
    </row>
    <row r="45" spans="1:10">
      <c r="A45" s="146" t="s">
        <v>76</v>
      </c>
      <c r="B45" s="363" t="s">
        <v>131</v>
      </c>
      <c r="C45" s="349"/>
      <c r="D45" s="349"/>
      <c r="E45" s="349"/>
      <c r="F45" s="349"/>
      <c r="G45" s="349"/>
      <c r="H45" s="349"/>
    </row>
    <row r="46" spans="1:10">
      <c r="A46" s="144" t="s">
        <v>109</v>
      </c>
      <c r="B46" s="359" t="s">
        <v>132</v>
      </c>
      <c r="C46" s="349"/>
      <c r="D46" s="349"/>
      <c r="E46" s="349"/>
      <c r="F46" s="349"/>
      <c r="G46" s="349"/>
      <c r="H46" s="349"/>
    </row>
    <row r="47" spans="1:10">
      <c r="A47" s="144" t="s">
        <v>111</v>
      </c>
      <c r="B47" s="369"/>
      <c r="C47" s="347"/>
      <c r="D47" s="347"/>
      <c r="E47" s="347"/>
      <c r="F47" s="347"/>
      <c r="G47" s="347"/>
      <c r="H47" s="347"/>
    </row>
    <row r="48" spans="1:10">
      <c r="A48" s="139" t="s">
        <v>113</v>
      </c>
      <c r="B48" s="369"/>
      <c r="C48" s="347"/>
      <c r="D48" s="347"/>
      <c r="E48" s="347"/>
      <c r="F48" s="347"/>
      <c r="G48" s="347"/>
      <c r="H48" s="347"/>
    </row>
    <row r="49" spans="1:8">
      <c r="A49" s="162"/>
      <c r="B49" s="163"/>
      <c r="C49" s="163"/>
      <c r="D49" s="163"/>
      <c r="E49" s="163"/>
      <c r="F49" s="163"/>
      <c r="G49" s="163"/>
      <c r="H49" s="163"/>
    </row>
    <row r="50" spans="1:8">
      <c r="A50" s="164" t="s">
        <v>46</v>
      </c>
      <c r="B50" s="356" t="s">
        <v>3</v>
      </c>
      <c r="C50" s="347"/>
      <c r="D50" s="357"/>
      <c r="E50" s="346" t="s">
        <v>47</v>
      </c>
      <c r="F50" s="347"/>
      <c r="G50" s="347"/>
      <c r="H50" s="347"/>
    </row>
    <row r="51" spans="1:8">
      <c r="A51" s="139" t="s">
        <v>115</v>
      </c>
      <c r="B51" s="365" t="s">
        <v>133</v>
      </c>
      <c r="C51" s="349"/>
      <c r="D51" s="355"/>
      <c r="E51" s="365" t="s">
        <v>134</v>
      </c>
      <c r="F51" s="349"/>
      <c r="G51" s="349"/>
      <c r="H51" s="349"/>
    </row>
    <row r="52" spans="1:8">
      <c r="A52" s="139" t="s">
        <v>56</v>
      </c>
      <c r="B52" s="348" t="s">
        <v>135</v>
      </c>
      <c r="C52" s="349"/>
      <c r="D52" s="355"/>
      <c r="E52" s="348" t="s">
        <v>121</v>
      </c>
      <c r="F52" s="349"/>
      <c r="G52" s="349"/>
      <c r="H52" s="349"/>
    </row>
    <row r="53" spans="1:8">
      <c r="A53" s="147"/>
      <c r="B53" s="148"/>
      <c r="C53" s="148"/>
      <c r="D53" s="148"/>
      <c r="E53" s="148"/>
      <c r="F53" s="148"/>
      <c r="G53" s="148"/>
      <c r="H53" s="148"/>
    </row>
    <row r="54" spans="1:8">
      <c r="A54" s="162"/>
      <c r="B54" s="163"/>
      <c r="C54" s="163"/>
      <c r="D54" s="163"/>
      <c r="E54" s="163"/>
      <c r="F54" s="163"/>
      <c r="G54" s="163"/>
      <c r="H54" s="163"/>
    </row>
    <row r="55" spans="1:8">
      <c r="A55" s="164" t="s">
        <v>82</v>
      </c>
      <c r="B55" s="356" t="s">
        <v>3</v>
      </c>
      <c r="C55" s="347"/>
      <c r="D55" s="357"/>
      <c r="E55" s="350" t="s">
        <v>83</v>
      </c>
      <c r="F55" s="351"/>
      <c r="G55" s="351"/>
      <c r="H55" s="351"/>
    </row>
    <row r="56" spans="1:8">
      <c r="A56" s="146" t="s">
        <v>100</v>
      </c>
      <c r="B56" s="358" t="s">
        <v>122</v>
      </c>
      <c r="C56" s="349"/>
      <c r="D56" s="355"/>
      <c r="E56" s="364" t="s">
        <v>123</v>
      </c>
      <c r="F56" s="347"/>
      <c r="G56" s="347"/>
      <c r="H56" s="347"/>
    </row>
    <row r="57" spans="1:8">
      <c r="A57" s="144" t="s">
        <v>101</v>
      </c>
      <c r="B57" s="370"/>
      <c r="C57" s="351"/>
      <c r="D57" s="371"/>
      <c r="E57" s="351"/>
      <c r="F57" s="351"/>
      <c r="G57" s="351"/>
      <c r="H57" s="351"/>
    </row>
    <row r="58" spans="1:8">
      <c r="A58" s="162"/>
      <c r="B58" s="163"/>
      <c r="C58" s="163"/>
      <c r="D58" s="163"/>
      <c r="E58" s="163"/>
      <c r="F58" s="163"/>
      <c r="G58" s="163"/>
      <c r="H58" s="163"/>
    </row>
    <row r="59" spans="1:8">
      <c r="A59" s="164" t="s">
        <v>86</v>
      </c>
      <c r="B59" s="346" t="s">
        <v>87</v>
      </c>
      <c r="C59" s="347"/>
      <c r="D59" s="357"/>
      <c r="E59" s="346" t="s">
        <v>83</v>
      </c>
      <c r="F59" s="347"/>
      <c r="G59" s="347"/>
      <c r="H59" s="347"/>
    </row>
    <row r="60" spans="1:8">
      <c r="A60" s="146" t="s">
        <v>102</v>
      </c>
      <c r="B60" s="358" t="s">
        <v>124</v>
      </c>
      <c r="C60" s="349"/>
      <c r="D60" s="355"/>
      <c r="E60" s="348" t="s">
        <v>136</v>
      </c>
      <c r="F60" s="349"/>
      <c r="G60" s="349"/>
      <c r="H60" s="349"/>
    </row>
    <row r="61" spans="1:8">
      <c r="A61" s="162"/>
      <c r="B61" s="165"/>
      <c r="C61" s="165"/>
      <c r="D61" s="165"/>
      <c r="E61" s="163"/>
      <c r="F61" s="163"/>
      <c r="G61" s="163"/>
      <c r="H61" s="163"/>
    </row>
    <row r="62" spans="1:8">
      <c r="A62" s="164" t="s">
        <v>90</v>
      </c>
      <c r="B62" s="356" t="s">
        <v>91</v>
      </c>
      <c r="C62" s="347"/>
      <c r="D62" s="357"/>
      <c r="E62" s="350" t="s">
        <v>83</v>
      </c>
      <c r="F62" s="351"/>
      <c r="G62" s="351"/>
      <c r="H62" s="351"/>
    </row>
    <row r="63" spans="1:8">
      <c r="A63" s="139" t="s">
        <v>92</v>
      </c>
      <c r="B63" s="354" t="s">
        <v>126</v>
      </c>
      <c r="C63" s="349"/>
      <c r="D63" s="355"/>
      <c r="E63" s="352" t="s">
        <v>137</v>
      </c>
      <c r="F63" s="347"/>
      <c r="G63" s="347"/>
      <c r="H63" s="347"/>
    </row>
    <row r="64" spans="1:8">
      <c r="A64" s="139" t="s">
        <v>94</v>
      </c>
      <c r="B64" s="348" t="s">
        <v>97</v>
      </c>
      <c r="C64" s="349"/>
      <c r="D64" s="355"/>
      <c r="E64" s="353" t="s">
        <v>138</v>
      </c>
      <c r="F64" s="349"/>
      <c r="G64" s="349"/>
      <c r="H64" s="349"/>
    </row>
    <row r="65" spans="1:10">
      <c r="A65" s="166" t="s">
        <v>96</v>
      </c>
      <c r="B65" s="365" t="s">
        <v>139</v>
      </c>
      <c r="C65" s="349"/>
      <c r="D65" s="355"/>
      <c r="E65" s="366" t="s">
        <v>140</v>
      </c>
      <c r="F65" s="349"/>
      <c r="G65" s="349"/>
      <c r="H65" s="349"/>
    </row>
    <row r="66" spans="1:10">
      <c r="A66" s="139" t="s">
        <v>98</v>
      </c>
      <c r="B66" s="348" t="s">
        <v>141</v>
      </c>
      <c r="C66" s="349"/>
      <c r="D66" s="355"/>
      <c r="E66" s="353" t="s">
        <v>142</v>
      </c>
      <c r="F66" s="349"/>
      <c r="G66" s="349"/>
      <c r="H66" s="349"/>
    </row>
    <row r="69" spans="1:10" s="39" customFormat="1">
      <c r="J69" s="44"/>
    </row>
    <row r="70" spans="1:10">
      <c r="A70" s="140" t="s">
        <v>104</v>
      </c>
      <c r="B70" s="141"/>
      <c r="C70" s="141"/>
      <c r="D70" s="141"/>
      <c r="E70" s="141"/>
      <c r="F70" s="141"/>
      <c r="G70" s="141"/>
      <c r="H70" s="140" t="s">
        <v>150</v>
      </c>
    </row>
    <row r="71" spans="1:10">
      <c r="A71" s="167" t="s">
        <v>59</v>
      </c>
      <c r="B71" s="168"/>
      <c r="C71" s="168"/>
      <c r="D71" s="168"/>
      <c r="E71" s="168"/>
      <c r="F71" s="168"/>
      <c r="G71" s="168"/>
      <c r="H71" s="168"/>
    </row>
    <row r="72" spans="1:10">
      <c r="A72" s="169" t="s">
        <v>38</v>
      </c>
      <c r="B72" s="367" t="s">
        <v>103</v>
      </c>
      <c r="C72" s="368"/>
      <c r="D72" s="368"/>
      <c r="E72" s="368"/>
      <c r="F72" s="368"/>
      <c r="G72" s="368"/>
      <c r="H72" s="368"/>
    </row>
    <row r="73" spans="1:10">
      <c r="A73" s="170" t="s">
        <v>39</v>
      </c>
      <c r="B73" s="380" t="s">
        <v>150</v>
      </c>
      <c r="C73" s="368"/>
      <c r="D73" s="368"/>
      <c r="E73" s="368"/>
      <c r="F73" s="368"/>
      <c r="G73" s="368"/>
      <c r="H73" s="368"/>
    </row>
    <row r="74" spans="1:10">
      <c r="A74" s="169" t="s">
        <v>60</v>
      </c>
      <c r="B74" s="381">
        <v>45486</v>
      </c>
      <c r="C74" s="368"/>
      <c r="D74" s="368"/>
      <c r="E74" s="368"/>
      <c r="F74" s="368"/>
      <c r="G74" s="368"/>
      <c r="H74" s="368"/>
    </row>
    <row r="75" spans="1:10">
      <c r="A75" s="172" t="s">
        <v>61</v>
      </c>
      <c r="B75" s="382"/>
      <c r="C75" s="368"/>
      <c r="D75" s="368"/>
      <c r="E75" s="368"/>
      <c r="F75" s="368"/>
      <c r="G75" s="368"/>
      <c r="H75" s="368"/>
    </row>
    <row r="76" spans="1:10">
      <c r="A76" s="174"/>
      <c r="B76" s="31"/>
      <c r="C76" s="31"/>
      <c r="D76" s="31"/>
      <c r="E76" s="31"/>
      <c r="F76" s="31"/>
      <c r="G76" s="31"/>
      <c r="H76" s="31"/>
    </row>
    <row r="77" spans="1:10">
      <c r="A77" s="167" t="s">
        <v>62</v>
      </c>
      <c r="B77" s="175" t="s">
        <v>63</v>
      </c>
      <c r="C77" s="175" t="s">
        <v>64</v>
      </c>
      <c r="D77" s="175" t="s">
        <v>65</v>
      </c>
      <c r="E77" s="175" t="s">
        <v>66</v>
      </c>
      <c r="F77" s="175" t="s">
        <v>67</v>
      </c>
      <c r="G77" s="175" t="s">
        <v>68</v>
      </c>
      <c r="H77" s="175" t="s">
        <v>69</v>
      </c>
    </row>
    <row r="78" spans="1:10">
      <c r="A78" s="172" t="s">
        <v>70</v>
      </c>
      <c r="B78" s="176"/>
      <c r="C78" s="32"/>
      <c r="D78" s="32"/>
      <c r="E78" s="32"/>
      <c r="F78" s="32"/>
      <c r="G78" s="32"/>
      <c r="H78" s="33"/>
    </row>
    <row r="79" spans="1:10">
      <c r="A79" s="170" t="s">
        <v>71</v>
      </c>
      <c r="B79" s="177"/>
      <c r="C79" s="178"/>
      <c r="D79" s="178"/>
      <c r="E79" s="178"/>
      <c r="F79" s="178"/>
      <c r="G79" s="178"/>
      <c r="H79" s="179"/>
    </row>
    <row r="80" spans="1:10">
      <c r="A80" s="180" t="s">
        <v>72</v>
      </c>
      <c r="B80" s="181"/>
      <c r="C80" s="182"/>
      <c r="D80" s="176"/>
      <c r="E80" s="182"/>
      <c r="F80" s="182"/>
      <c r="G80" s="182"/>
      <c r="H80" s="183"/>
    </row>
    <row r="81" spans="1:8">
      <c r="A81" s="169" t="s">
        <v>73</v>
      </c>
      <c r="B81" s="184"/>
      <c r="C81" s="178"/>
      <c r="D81" s="185"/>
      <c r="E81" s="178"/>
      <c r="F81" s="178"/>
      <c r="G81" s="178"/>
      <c r="H81" s="171"/>
    </row>
    <row r="82" spans="1:8">
      <c r="A82" s="172" t="s">
        <v>74</v>
      </c>
      <c r="B82" s="181"/>
      <c r="C82" s="182"/>
      <c r="D82" s="182"/>
      <c r="E82" s="182"/>
      <c r="F82" s="182"/>
      <c r="G82" s="182"/>
      <c r="H82" s="183"/>
    </row>
    <row r="83" spans="1:8">
      <c r="A83" s="186"/>
      <c r="B83" s="34"/>
      <c r="C83" s="34"/>
      <c r="D83" s="34"/>
      <c r="E83" s="34"/>
      <c r="F83" s="34"/>
      <c r="G83" s="34"/>
      <c r="H83" s="34"/>
    </row>
    <row r="84" spans="1:8">
      <c r="A84" s="167" t="s">
        <v>75</v>
      </c>
      <c r="B84" s="35"/>
      <c r="C84" s="35"/>
      <c r="D84" s="35"/>
      <c r="E84" s="35"/>
      <c r="F84" s="35"/>
      <c r="G84" s="35"/>
      <c r="H84" s="35"/>
    </row>
    <row r="85" spans="1:8">
      <c r="A85" s="170" t="s">
        <v>76</v>
      </c>
      <c r="B85" s="383" t="s">
        <v>45</v>
      </c>
      <c r="C85" s="368"/>
      <c r="D85" s="368"/>
      <c r="E85" s="368"/>
      <c r="F85" s="368"/>
      <c r="G85" s="368"/>
      <c r="H85" s="368"/>
    </row>
    <row r="86" spans="1:8">
      <c r="A86" s="187"/>
      <c r="B86" s="31"/>
      <c r="C86" s="31"/>
      <c r="D86" s="31"/>
      <c r="E86" s="31"/>
      <c r="F86" s="31"/>
      <c r="G86" s="31"/>
      <c r="H86" s="31"/>
    </row>
    <row r="87" spans="1:8">
      <c r="A87" s="188" t="s">
        <v>46</v>
      </c>
      <c r="B87" s="384" t="s">
        <v>3</v>
      </c>
      <c r="C87" s="376"/>
      <c r="D87" s="377"/>
      <c r="E87" s="385" t="s">
        <v>47</v>
      </c>
      <c r="F87" s="376"/>
      <c r="G87" s="376"/>
      <c r="H87" s="376"/>
    </row>
    <row r="88" spans="1:8">
      <c r="A88" s="189" t="s">
        <v>48</v>
      </c>
      <c r="B88" s="372" t="s">
        <v>49</v>
      </c>
      <c r="C88" s="373"/>
      <c r="D88" s="374"/>
      <c r="E88" s="372" t="s">
        <v>50</v>
      </c>
      <c r="F88" s="373"/>
      <c r="G88" s="373"/>
      <c r="H88" s="373"/>
    </row>
    <row r="89" spans="1:8">
      <c r="A89" s="190" t="s">
        <v>51</v>
      </c>
      <c r="B89" s="375" t="s">
        <v>52</v>
      </c>
      <c r="C89" s="376"/>
      <c r="D89" s="377"/>
      <c r="E89" s="375" t="s">
        <v>53</v>
      </c>
      <c r="F89" s="376"/>
      <c r="G89" s="376"/>
      <c r="H89" s="376"/>
    </row>
    <row r="90" spans="1:8">
      <c r="A90" s="190" t="s">
        <v>54</v>
      </c>
      <c r="B90" s="378" t="s">
        <v>55</v>
      </c>
      <c r="C90" s="376"/>
      <c r="D90" s="377"/>
      <c r="E90" s="379" t="s">
        <v>50</v>
      </c>
      <c r="F90" s="376"/>
      <c r="G90" s="376"/>
      <c r="H90" s="376"/>
    </row>
    <row r="91" spans="1:8">
      <c r="A91" s="190" t="s">
        <v>56</v>
      </c>
      <c r="B91" s="391" t="s">
        <v>57</v>
      </c>
      <c r="C91" s="376"/>
      <c r="D91" s="377"/>
      <c r="E91" s="391" t="s">
        <v>58</v>
      </c>
      <c r="F91" s="376"/>
      <c r="G91" s="376"/>
      <c r="H91" s="376"/>
    </row>
    <row r="92" spans="1:8">
      <c r="A92" s="186"/>
      <c r="B92" s="34"/>
      <c r="C92" s="34"/>
      <c r="D92" s="34"/>
      <c r="E92" s="34"/>
      <c r="F92" s="34"/>
      <c r="G92" s="34"/>
      <c r="H92" s="34"/>
    </row>
    <row r="93" spans="1:8">
      <c r="A93" s="188" t="s">
        <v>77</v>
      </c>
      <c r="B93" s="384" t="s">
        <v>3</v>
      </c>
      <c r="C93" s="376"/>
      <c r="D93" s="377"/>
      <c r="E93" s="385" t="s">
        <v>47</v>
      </c>
      <c r="F93" s="376"/>
      <c r="G93" s="376"/>
      <c r="H93" s="376"/>
    </row>
    <row r="94" spans="1:8">
      <c r="A94" s="172" t="s">
        <v>78</v>
      </c>
      <c r="B94" s="382" t="s">
        <v>79</v>
      </c>
      <c r="C94" s="368"/>
      <c r="D94" s="386"/>
      <c r="E94" s="382" t="s">
        <v>50</v>
      </c>
      <c r="F94" s="368"/>
      <c r="G94" s="368"/>
      <c r="H94" s="368"/>
    </row>
    <row r="95" spans="1:8" ht="27.6">
      <c r="A95" s="172" t="s">
        <v>80</v>
      </c>
      <c r="B95" s="382" t="s">
        <v>81</v>
      </c>
      <c r="C95" s="368"/>
      <c r="D95" s="386"/>
      <c r="E95" s="382" t="s">
        <v>50</v>
      </c>
      <c r="F95" s="368"/>
      <c r="G95" s="368"/>
      <c r="H95" s="368"/>
    </row>
    <row r="96" spans="1:8">
      <c r="A96" s="174"/>
      <c r="B96" s="31"/>
      <c r="C96" s="31"/>
      <c r="D96" s="31"/>
      <c r="E96" s="31"/>
      <c r="F96" s="31"/>
      <c r="G96" s="31"/>
      <c r="H96" s="31"/>
    </row>
    <row r="97" spans="1:8">
      <c r="A97" s="188" t="s">
        <v>82</v>
      </c>
      <c r="B97" s="384" t="s">
        <v>3</v>
      </c>
      <c r="C97" s="376"/>
      <c r="D97" s="377"/>
      <c r="E97" s="387" t="s">
        <v>83</v>
      </c>
      <c r="F97" s="388"/>
      <c r="G97" s="388"/>
      <c r="H97" s="388"/>
    </row>
    <row r="98" spans="1:8">
      <c r="A98" s="170" t="s">
        <v>84</v>
      </c>
      <c r="B98" s="389" t="s">
        <v>85</v>
      </c>
      <c r="C98" s="368"/>
      <c r="D98" s="386"/>
      <c r="E98" s="390"/>
      <c r="F98" s="376"/>
      <c r="G98" s="376"/>
      <c r="H98" s="376"/>
    </row>
    <row r="99" spans="1:8">
      <c r="A99" s="174"/>
      <c r="B99" s="31"/>
      <c r="C99" s="31"/>
      <c r="D99" s="31"/>
      <c r="E99" s="31"/>
      <c r="F99" s="31"/>
      <c r="G99" s="31"/>
      <c r="H99" s="31"/>
    </row>
    <row r="100" spans="1:8">
      <c r="A100" s="188" t="s">
        <v>86</v>
      </c>
      <c r="B100" s="385" t="s">
        <v>87</v>
      </c>
      <c r="C100" s="376"/>
      <c r="D100" s="377"/>
      <c r="E100" s="385" t="s">
        <v>83</v>
      </c>
      <c r="F100" s="376"/>
      <c r="G100" s="376"/>
      <c r="H100" s="376"/>
    </row>
    <row r="101" spans="1:8">
      <c r="A101" s="170" t="s">
        <v>88</v>
      </c>
      <c r="B101" s="389" t="s">
        <v>89</v>
      </c>
      <c r="C101" s="368"/>
      <c r="D101" s="386"/>
      <c r="E101" s="394"/>
      <c r="F101" s="368"/>
      <c r="G101" s="368"/>
      <c r="H101" s="368"/>
    </row>
    <row r="102" spans="1:8">
      <c r="A102" s="174"/>
      <c r="B102" s="36"/>
      <c r="C102" s="36"/>
      <c r="D102" s="36"/>
      <c r="E102" s="31"/>
      <c r="F102" s="31"/>
      <c r="G102" s="31"/>
      <c r="H102" s="31"/>
    </row>
    <row r="103" spans="1:8">
      <c r="A103" s="188" t="s">
        <v>90</v>
      </c>
      <c r="B103" s="384" t="s">
        <v>91</v>
      </c>
      <c r="C103" s="376"/>
      <c r="D103" s="377"/>
      <c r="E103" s="387" t="s">
        <v>83</v>
      </c>
      <c r="F103" s="388"/>
      <c r="G103" s="388"/>
      <c r="H103" s="388"/>
    </row>
    <row r="104" spans="1:8">
      <c r="A104" s="172" t="s">
        <v>92</v>
      </c>
      <c r="B104" s="392" t="s">
        <v>93</v>
      </c>
      <c r="C104" s="368"/>
      <c r="D104" s="386"/>
      <c r="E104" s="393"/>
      <c r="F104" s="376"/>
      <c r="G104" s="376"/>
      <c r="H104" s="376"/>
    </row>
    <row r="105" spans="1:8">
      <c r="A105" s="172" t="s">
        <v>94</v>
      </c>
      <c r="B105" s="394" t="s">
        <v>95</v>
      </c>
      <c r="C105" s="368"/>
      <c r="D105" s="386"/>
      <c r="E105" s="394"/>
      <c r="F105" s="368"/>
      <c r="G105" s="368"/>
      <c r="H105" s="368"/>
    </row>
    <row r="106" spans="1:8">
      <c r="A106" s="191" t="s">
        <v>96</v>
      </c>
      <c r="B106" s="382" t="s">
        <v>97</v>
      </c>
      <c r="C106" s="368"/>
      <c r="D106" s="386"/>
      <c r="E106" s="173"/>
      <c r="F106" s="173"/>
      <c r="G106" s="173"/>
      <c r="H106" s="173"/>
    </row>
    <row r="107" spans="1:8">
      <c r="A107" s="191" t="s">
        <v>98</v>
      </c>
      <c r="B107" s="382" t="s">
        <v>99</v>
      </c>
      <c r="C107" s="368"/>
      <c r="D107" s="386"/>
      <c r="E107" s="382"/>
      <c r="F107" s="368"/>
      <c r="G107" s="368"/>
      <c r="H107" s="368"/>
    </row>
    <row r="108" spans="1:8">
      <c r="A108" s="192"/>
      <c r="B108" s="193"/>
      <c r="C108" s="194"/>
      <c r="D108" s="194"/>
      <c r="E108" s="195"/>
      <c r="F108" s="195"/>
      <c r="G108" s="195"/>
      <c r="H108" s="195"/>
    </row>
    <row r="111" spans="1:8">
      <c r="A111" s="38"/>
      <c r="B111" s="38"/>
      <c r="C111" s="38"/>
      <c r="D111" s="38"/>
      <c r="E111" s="38"/>
      <c r="F111" s="38"/>
      <c r="G111" s="38"/>
      <c r="H111" s="38"/>
    </row>
  </sheetData>
  <mergeCells count="102">
    <mergeCell ref="B107:D107"/>
    <mergeCell ref="E107:H107"/>
    <mergeCell ref="B104:D104"/>
    <mergeCell ref="E104:H104"/>
    <mergeCell ref="B105:D105"/>
    <mergeCell ref="E105:H105"/>
    <mergeCell ref="B106:D106"/>
    <mergeCell ref="B100:D100"/>
    <mergeCell ref="E100:H100"/>
    <mergeCell ref="B101:D101"/>
    <mergeCell ref="E101:H101"/>
    <mergeCell ref="B103:D103"/>
    <mergeCell ref="E103:H103"/>
    <mergeCell ref="B95:D95"/>
    <mergeCell ref="E95:H95"/>
    <mergeCell ref="B97:D97"/>
    <mergeCell ref="E97:H97"/>
    <mergeCell ref="B98:D98"/>
    <mergeCell ref="E98:H98"/>
    <mergeCell ref="B91:D91"/>
    <mergeCell ref="E91:H91"/>
    <mergeCell ref="B93:D93"/>
    <mergeCell ref="E93:H93"/>
    <mergeCell ref="B94:D94"/>
    <mergeCell ref="E94:H94"/>
    <mergeCell ref="B88:D88"/>
    <mergeCell ref="E88:H88"/>
    <mergeCell ref="B89:D89"/>
    <mergeCell ref="E89:H89"/>
    <mergeCell ref="B90:D90"/>
    <mergeCell ref="E90:H90"/>
    <mergeCell ref="B73:H73"/>
    <mergeCell ref="B74:H74"/>
    <mergeCell ref="B75:H75"/>
    <mergeCell ref="B85:H85"/>
    <mergeCell ref="B87:D87"/>
    <mergeCell ref="E87:H87"/>
    <mergeCell ref="B38:H38"/>
    <mergeCell ref="B39:H39"/>
    <mergeCell ref="B40:H40"/>
    <mergeCell ref="B41:H41"/>
    <mergeCell ref="B72:H72"/>
    <mergeCell ref="B45:H45"/>
    <mergeCell ref="B46:H46"/>
    <mergeCell ref="B47:H47"/>
    <mergeCell ref="B48:H48"/>
    <mergeCell ref="B50:D50"/>
    <mergeCell ref="E50:H50"/>
    <mergeCell ref="B51:D51"/>
    <mergeCell ref="E51:H51"/>
    <mergeCell ref="E52:H52"/>
    <mergeCell ref="B52:D52"/>
    <mergeCell ref="B55:D55"/>
    <mergeCell ref="E55:H55"/>
    <mergeCell ref="B56:D56"/>
    <mergeCell ref="E56:H56"/>
    <mergeCell ref="B57:D57"/>
    <mergeCell ref="E57:H57"/>
    <mergeCell ref="B63:D63"/>
    <mergeCell ref="B59:D59"/>
    <mergeCell ref="E59:H59"/>
    <mergeCell ref="B60:D60"/>
    <mergeCell ref="E60:H60"/>
    <mergeCell ref="B62:D62"/>
    <mergeCell ref="E62:H62"/>
    <mergeCell ref="E63:H63"/>
    <mergeCell ref="B64:D64"/>
    <mergeCell ref="B65:D65"/>
    <mergeCell ref="B66:D66"/>
    <mergeCell ref="E64:H64"/>
    <mergeCell ref="E65:H65"/>
    <mergeCell ref="E66:H66"/>
    <mergeCell ref="B3:H3"/>
    <mergeCell ref="B4:H4"/>
    <mergeCell ref="B5:H5"/>
    <mergeCell ref="B6:H6"/>
    <mergeCell ref="B16:H16"/>
    <mergeCell ref="B17:H17"/>
    <mergeCell ref="E24:H24"/>
    <mergeCell ref="E26:H26"/>
    <mergeCell ref="E27:H27"/>
    <mergeCell ref="B18:H18"/>
    <mergeCell ref="B19:H19"/>
    <mergeCell ref="B21:D21"/>
    <mergeCell ref="E21:H21"/>
    <mergeCell ref="B22:D22"/>
    <mergeCell ref="E22:H22"/>
    <mergeCell ref="E23:H23"/>
    <mergeCell ref="E29:H29"/>
    <mergeCell ref="E30:H30"/>
    <mergeCell ref="E32:H32"/>
    <mergeCell ref="E33:H33"/>
    <mergeCell ref="E34:H34"/>
    <mergeCell ref="B33:D33"/>
    <mergeCell ref="B34:D34"/>
    <mergeCell ref="B23:D23"/>
    <mergeCell ref="B24:D24"/>
    <mergeCell ref="B26:D26"/>
    <mergeCell ref="B27:D27"/>
    <mergeCell ref="B29:D29"/>
    <mergeCell ref="B30:D30"/>
    <mergeCell ref="B32:D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41B9F-97D5-42FC-B99D-A45A7FF534CB}">
  <dimension ref="A1:G16"/>
  <sheetViews>
    <sheetView workbookViewId="0">
      <selection activeCell="G20" sqref="G20"/>
    </sheetView>
  </sheetViews>
  <sheetFormatPr baseColWidth="10" defaultRowHeight="14.4"/>
  <cols>
    <col min="1" max="1" width="16.33203125" customWidth="1"/>
    <col min="2" max="2" width="79" customWidth="1"/>
    <col min="3" max="3" width="27.44140625" customWidth="1"/>
    <col min="4" max="4" width="16.77734375" customWidth="1"/>
    <col min="7" max="7" width="23.77734375" customWidth="1"/>
  </cols>
  <sheetData>
    <row r="1" spans="1:7" ht="15" thickBot="1">
      <c r="A1" s="209" t="s">
        <v>209</v>
      </c>
      <c r="B1" s="210" t="s">
        <v>3</v>
      </c>
      <c r="C1" s="222" t="s">
        <v>234</v>
      </c>
      <c r="D1" s="223" t="s">
        <v>215</v>
      </c>
      <c r="E1" s="213" t="s">
        <v>216</v>
      </c>
      <c r="F1" s="214" t="s">
        <v>217</v>
      </c>
      <c r="G1" s="211" t="s">
        <v>308</v>
      </c>
    </row>
    <row r="2" spans="1:7" ht="15" thickBot="1">
      <c r="A2" s="395" t="s">
        <v>210</v>
      </c>
      <c r="B2" s="216" t="s">
        <v>223</v>
      </c>
      <c r="C2" s="421" t="s">
        <v>253</v>
      </c>
      <c r="D2" s="45"/>
      <c r="E2" s="212"/>
      <c r="F2" s="45"/>
      <c r="G2" s="407">
        <v>60</v>
      </c>
    </row>
    <row r="3" spans="1:7" ht="15" thickBot="1">
      <c r="A3" s="396"/>
      <c r="B3" s="216" t="s">
        <v>224</v>
      </c>
      <c r="C3" s="422"/>
      <c r="D3" s="45"/>
      <c r="E3" s="212"/>
      <c r="F3" s="45"/>
      <c r="G3" s="408"/>
    </row>
    <row r="4" spans="1:7" ht="15" thickBot="1">
      <c r="A4" s="397"/>
      <c r="B4" s="216" t="s">
        <v>235</v>
      </c>
      <c r="C4" s="423"/>
      <c r="D4" s="224"/>
      <c r="E4" s="45"/>
      <c r="F4" s="45"/>
      <c r="G4" s="409"/>
    </row>
    <row r="5" spans="1:7" ht="28.8" customHeight="1" thickBot="1">
      <c r="A5" s="398" t="s">
        <v>211</v>
      </c>
      <c r="B5" s="217" t="s">
        <v>225</v>
      </c>
      <c r="C5" s="424" t="s">
        <v>254</v>
      </c>
      <c r="D5" s="45"/>
      <c r="E5" s="212"/>
      <c r="F5" s="45"/>
      <c r="G5" s="410">
        <v>60</v>
      </c>
    </row>
    <row r="6" spans="1:7" ht="28.8" customHeight="1" thickBot="1">
      <c r="A6" s="399"/>
      <c r="B6" s="217" t="s">
        <v>226</v>
      </c>
      <c r="C6" s="425"/>
      <c r="D6" s="45"/>
      <c r="E6" s="212"/>
      <c r="F6" s="45"/>
      <c r="G6" s="411"/>
    </row>
    <row r="7" spans="1:7" ht="28.8" customHeight="1" thickBot="1">
      <c r="A7" s="400" t="s">
        <v>212</v>
      </c>
      <c r="B7" s="218" t="s">
        <v>44</v>
      </c>
      <c r="C7" s="425"/>
      <c r="D7" s="224"/>
      <c r="E7" s="45"/>
      <c r="F7" s="45"/>
      <c r="G7" s="412">
        <v>60</v>
      </c>
    </row>
    <row r="8" spans="1:7" ht="28.8" customHeight="1" thickBot="1">
      <c r="A8" s="401"/>
      <c r="B8" s="218" t="s">
        <v>227</v>
      </c>
      <c r="C8" s="426"/>
      <c r="D8" s="224"/>
      <c r="E8" s="45"/>
      <c r="F8" s="45"/>
      <c r="G8" s="413"/>
    </row>
    <row r="9" spans="1:7" ht="15" thickBot="1">
      <c r="A9" s="402" t="s">
        <v>213</v>
      </c>
      <c r="B9" s="219" t="s">
        <v>228</v>
      </c>
      <c r="C9" s="427" t="s">
        <v>236</v>
      </c>
      <c r="D9" s="45"/>
      <c r="E9" s="212"/>
      <c r="F9" s="45"/>
      <c r="G9" s="414">
        <v>60</v>
      </c>
    </row>
    <row r="10" spans="1:7" ht="15" thickBot="1">
      <c r="A10" s="403"/>
      <c r="B10" s="219" t="s">
        <v>229</v>
      </c>
      <c r="C10" s="428"/>
      <c r="D10" s="45"/>
      <c r="E10" s="45"/>
      <c r="F10" s="215"/>
      <c r="G10" s="415"/>
    </row>
    <row r="11" spans="1:7" ht="28.8" customHeight="1">
      <c r="A11" s="404" t="s">
        <v>214</v>
      </c>
      <c r="B11" s="419" t="s">
        <v>230</v>
      </c>
      <c r="C11" s="429" t="s">
        <v>255</v>
      </c>
      <c r="D11" s="45"/>
      <c r="E11" s="45"/>
      <c r="F11" s="215"/>
      <c r="G11" s="416">
        <v>60</v>
      </c>
    </row>
    <row r="12" spans="1:7" ht="15" thickBot="1">
      <c r="A12" s="405"/>
      <c r="B12" s="420"/>
      <c r="C12" s="430"/>
      <c r="D12" s="45"/>
      <c r="E12" s="45"/>
      <c r="F12" s="215"/>
      <c r="G12" s="417"/>
    </row>
    <row r="13" spans="1:7" ht="28.8" customHeight="1" thickBot="1">
      <c r="A13" s="405"/>
      <c r="B13" s="220" t="s">
        <v>231</v>
      </c>
      <c r="C13" s="430"/>
      <c r="D13" s="45"/>
      <c r="E13" s="45"/>
      <c r="F13" s="215"/>
      <c r="G13" s="417"/>
    </row>
    <row r="14" spans="1:7" ht="28.8" customHeight="1" thickBot="1">
      <c r="A14" s="406"/>
      <c r="B14" s="221" t="s">
        <v>233</v>
      </c>
      <c r="C14" s="431"/>
      <c r="D14" s="274"/>
      <c r="E14" s="275"/>
      <c r="F14" s="274"/>
      <c r="G14" s="417"/>
    </row>
    <row r="15" spans="1:7">
      <c r="D15" s="418" t="s">
        <v>309</v>
      </c>
      <c r="E15" s="418"/>
      <c r="F15" s="418"/>
      <c r="G15" s="276">
        <f>SUM(G2:G14)</f>
        <v>300</v>
      </c>
    </row>
    <row r="16" spans="1:7">
      <c r="D16" s="418" t="s">
        <v>310</v>
      </c>
      <c r="E16" s="418"/>
      <c r="F16" s="418"/>
      <c r="G16" s="276">
        <v>8</v>
      </c>
    </row>
  </sheetData>
  <mergeCells count="17">
    <mergeCell ref="D15:F15"/>
    <mergeCell ref="D16:F16"/>
    <mergeCell ref="B11:B12"/>
    <mergeCell ref="C2:C4"/>
    <mergeCell ref="C5:C8"/>
    <mergeCell ref="C9:C10"/>
    <mergeCell ref="C11:C14"/>
    <mergeCell ref="G2:G4"/>
    <mergeCell ref="G5:G6"/>
    <mergeCell ref="G7:G8"/>
    <mergeCell ref="G9:G10"/>
    <mergeCell ref="G11:G14"/>
    <mergeCell ref="A2:A4"/>
    <mergeCell ref="A5:A6"/>
    <mergeCell ref="A7:A8"/>
    <mergeCell ref="A9:A10"/>
    <mergeCell ref="A11:A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A353-F09F-48C0-8541-A86B78D2FF39}">
  <dimension ref="A3:I11"/>
  <sheetViews>
    <sheetView workbookViewId="0">
      <selection activeCell="G28" sqref="D24:G28"/>
    </sheetView>
  </sheetViews>
  <sheetFormatPr baseColWidth="10" defaultRowHeight="14.4"/>
  <cols>
    <col min="1" max="1" width="5.88671875" customWidth="1"/>
    <col min="2" max="2" width="39.6640625" customWidth="1"/>
    <col min="3" max="3" width="45.44140625" customWidth="1"/>
    <col min="4" max="4" width="13.33203125" customWidth="1"/>
    <col min="8" max="8" width="48.5546875" customWidth="1"/>
    <col min="9" max="9" width="57.44140625" customWidth="1"/>
  </cols>
  <sheetData>
    <row r="3" spans="1:9" ht="31.2">
      <c r="B3" s="284" t="s">
        <v>259</v>
      </c>
      <c r="C3" s="284" t="s">
        <v>161</v>
      </c>
      <c r="D3" s="285" t="s">
        <v>283</v>
      </c>
      <c r="E3" s="285" t="s">
        <v>284</v>
      </c>
      <c r="F3" s="285" t="s">
        <v>315</v>
      </c>
      <c r="G3" s="285" t="s">
        <v>260</v>
      </c>
      <c r="H3" s="285" t="s">
        <v>285</v>
      </c>
      <c r="I3" s="285" t="s">
        <v>286</v>
      </c>
    </row>
    <row r="4" spans="1:9" ht="41.4" customHeight="1">
      <c r="A4" s="256"/>
      <c r="B4" s="257" t="s">
        <v>261</v>
      </c>
      <c r="C4" s="258" t="s">
        <v>278</v>
      </c>
      <c r="D4" s="282">
        <v>2</v>
      </c>
      <c r="E4" s="282">
        <v>5</v>
      </c>
      <c r="F4" s="283">
        <f t="shared" ref="F4:F11" si="0">D4*E4</f>
        <v>10</v>
      </c>
      <c r="G4" s="277">
        <f t="shared" ref="G4:G11" si="1">AVERAGE(D4:E4)</f>
        <v>3.5</v>
      </c>
      <c r="H4" s="278" t="s">
        <v>262</v>
      </c>
      <c r="I4" s="279" t="s">
        <v>263</v>
      </c>
    </row>
    <row r="5" spans="1:9" ht="61.2" customHeight="1">
      <c r="B5" s="257" t="s">
        <v>264</v>
      </c>
      <c r="C5" s="258" t="s">
        <v>282</v>
      </c>
      <c r="D5" s="282">
        <v>2</v>
      </c>
      <c r="E5" s="282">
        <v>5</v>
      </c>
      <c r="F5" s="283">
        <f t="shared" si="0"/>
        <v>10</v>
      </c>
      <c r="G5" s="277">
        <f t="shared" si="1"/>
        <v>3.5</v>
      </c>
      <c r="H5" s="278" t="s">
        <v>265</v>
      </c>
      <c r="I5" s="280" t="s">
        <v>266</v>
      </c>
    </row>
    <row r="6" spans="1:9" ht="45">
      <c r="B6" s="257" t="s">
        <v>267</v>
      </c>
      <c r="C6" s="258" t="s">
        <v>281</v>
      </c>
      <c r="D6" s="282">
        <v>2</v>
      </c>
      <c r="E6" s="282">
        <v>4</v>
      </c>
      <c r="F6" s="283">
        <f t="shared" si="0"/>
        <v>8</v>
      </c>
      <c r="G6" s="277">
        <f t="shared" si="1"/>
        <v>3</v>
      </c>
      <c r="H6" s="278" t="s">
        <v>280</v>
      </c>
      <c r="I6" s="280" t="s">
        <v>268</v>
      </c>
    </row>
    <row r="7" spans="1:9" ht="45" customHeight="1">
      <c r="B7" s="257" t="s">
        <v>269</v>
      </c>
      <c r="C7" s="258" t="s">
        <v>279</v>
      </c>
      <c r="D7" s="282">
        <v>3</v>
      </c>
      <c r="E7" s="282">
        <v>5</v>
      </c>
      <c r="F7" s="283">
        <f t="shared" si="0"/>
        <v>15</v>
      </c>
      <c r="G7" s="277">
        <f t="shared" si="1"/>
        <v>4</v>
      </c>
      <c r="H7" s="278" t="s">
        <v>270</v>
      </c>
      <c r="I7" s="280" t="s">
        <v>271</v>
      </c>
    </row>
    <row r="8" spans="1:9" ht="31.2">
      <c r="B8" s="257" t="s">
        <v>272</v>
      </c>
      <c r="C8" s="258" t="s">
        <v>281</v>
      </c>
      <c r="D8" s="282">
        <v>3</v>
      </c>
      <c r="E8" s="282">
        <v>2</v>
      </c>
      <c r="F8" s="283">
        <f t="shared" si="0"/>
        <v>6</v>
      </c>
      <c r="G8" s="277">
        <f t="shared" si="1"/>
        <v>2.5</v>
      </c>
      <c r="H8" s="281" t="s">
        <v>273</v>
      </c>
      <c r="I8" s="280" t="s">
        <v>274</v>
      </c>
    </row>
    <row r="9" spans="1:9" ht="40.200000000000003" customHeight="1">
      <c r="B9" s="257" t="s">
        <v>275</v>
      </c>
      <c r="C9" s="258" t="s">
        <v>281</v>
      </c>
      <c r="D9" s="282">
        <v>4</v>
      </c>
      <c r="E9" s="282">
        <v>5</v>
      </c>
      <c r="F9" s="283">
        <f t="shared" si="0"/>
        <v>20</v>
      </c>
      <c r="G9" s="277">
        <f t="shared" si="1"/>
        <v>4.5</v>
      </c>
      <c r="H9" s="278" t="s">
        <v>276</v>
      </c>
      <c r="I9" s="280" t="s">
        <v>277</v>
      </c>
    </row>
    <row r="10" spans="1:9" ht="31.2">
      <c r="B10" s="257" t="s">
        <v>319</v>
      </c>
      <c r="C10" s="258" t="s">
        <v>316</v>
      </c>
      <c r="D10" s="282">
        <v>2</v>
      </c>
      <c r="E10" s="282">
        <v>5</v>
      </c>
      <c r="F10" s="283">
        <f t="shared" si="0"/>
        <v>10</v>
      </c>
      <c r="G10" s="277">
        <f t="shared" si="1"/>
        <v>3.5</v>
      </c>
      <c r="H10" s="278" t="s">
        <v>317</v>
      </c>
      <c r="I10" s="280" t="s">
        <v>318</v>
      </c>
    </row>
    <row r="11" spans="1:9" ht="45">
      <c r="B11" s="257" t="s">
        <v>320</v>
      </c>
      <c r="C11" s="258" t="s">
        <v>321</v>
      </c>
      <c r="D11" s="282">
        <v>2</v>
      </c>
      <c r="E11" s="282">
        <v>5</v>
      </c>
      <c r="F11" s="283">
        <f t="shared" si="0"/>
        <v>10</v>
      </c>
      <c r="G11" s="277">
        <f t="shared" si="1"/>
        <v>3.5</v>
      </c>
      <c r="H11" s="278" t="s">
        <v>322</v>
      </c>
      <c r="I11" s="280" t="s">
        <v>323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7AAA-2618-41F1-9A98-DCE9FA902214}">
  <dimension ref="B3:L14"/>
  <sheetViews>
    <sheetView topLeftCell="A2" workbookViewId="0">
      <selection activeCell="E11" sqref="E11"/>
    </sheetView>
  </sheetViews>
  <sheetFormatPr baseColWidth="10" defaultColWidth="8.88671875" defaultRowHeight="14.4"/>
  <cols>
    <col min="2" max="2" width="15.77734375" customWidth="1"/>
    <col min="3" max="3" width="13.33203125" customWidth="1"/>
    <col min="4" max="4" width="7.88671875" customWidth="1"/>
    <col min="5" max="5" width="7" customWidth="1"/>
    <col min="6" max="6" width="7.109375" customWidth="1"/>
    <col min="7" max="7" width="7.44140625" customWidth="1"/>
    <col min="8" max="8" width="7.5546875" customWidth="1"/>
    <col min="9" max="10" width="7.33203125" customWidth="1"/>
    <col min="11" max="11" width="7.21875" customWidth="1"/>
    <col min="12" max="12" width="19.6640625" customWidth="1"/>
    <col min="13" max="13" width="11.44140625" customWidth="1"/>
  </cols>
  <sheetData>
    <row r="3" spans="2:12">
      <c r="B3" s="259" t="s">
        <v>287</v>
      </c>
      <c r="C3" s="260" t="s">
        <v>288</v>
      </c>
      <c r="D3" s="260" t="s">
        <v>289</v>
      </c>
      <c r="E3" s="260" t="s">
        <v>290</v>
      </c>
      <c r="F3" s="260" t="s">
        <v>291</v>
      </c>
      <c r="G3" s="260" t="s">
        <v>292</v>
      </c>
      <c r="H3" s="260" t="s">
        <v>293</v>
      </c>
      <c r="I3" s="260" t="s">
        <v>294</v>
      </c>
      <c r="J3" s="260" t="s">
        <v>295</v>
      </c>
      <c r="K3" s="260" t="s">
        <v>296</v>
      </c>
      <c r="L3" s="261" t="s">
        <v>311</v>
      </c>
    </row>
    <row r="4" spans="2:12">
      <c r="B4" s="262" t="s">
        <v>297</v>
      </c>
      <c r="C4" s="263">
        <v>60</v>
      </c>
      <c r="D4" s="263">
        <v>20</v>
      </c>
      <c r="E4" s="263">
        <v>8</v>
      </c>
      <c r="F4" s="263">
        <v>5</v>
      </c>
      <c r="G4" s="263">
        <v>1</v>
      </c>
      <c r="H4" s="263">
        <v>5</v>
      </c>
      <c r="I4" s="263">
        <v>10</v>
      </c>
      <c r="J4" s="263">
        <v>0</v>
      </c>
      <c r="K4" s="263">
        <v>1</v>
      </c>
      <c r="L4" s="264">
        <f>C4-(SUM(D4:K4))</f>
        <v>10</v>
      </c>
    </row>
    <row r="5" spans="2:12">
      <c r="B5" s="265" t="s">
        <v>298</v>
      </c>
      <c r="C5" s="266">
        <v>60</v>
      </c>
      <c r="D5" s="266">
        <v>10</v>
      </c>
      <c r="E5" s="266">
        <v>5</v>
      </c>
      <c r="F5" s="266">
        <v>2</v>
      </c>
      <c r="G5" s="266">
        <v>2</v>
      </c>
      <c r="H5" s="266">
        <v>5</v>
      </c>
      <c r="I5" s="266">
        <v>10</v>
      </c>
      <c r="J5" s="266">
        <v>19</v>
      </c>
      <c r="K5" s="266">
        <v>2</v>
      </c>
      <c r="L5" s="267">
        <f t="shared" ref="L5:L7" si="0">C5-(SUM(D5:K5))</f>
        <v>5</v>
      </c>
    </row>
    <row r="6" spans="2:12">
      <c r="B6" s="262" t="s">
        <v>299</v>
      </c>
      <c r="C6" s="263">
        <v>60</v>
      </c>
      <c r="D6" s="263">
        <v>5</v>
      </c>
      <c r="E6" s="263">
        <v>8</v>
      </c>
      <c r="F6" s="263">
        <v>2</v>
      </c>
      <c r="G6" s="263">
        <v>10</v>
      </c>
      <c r="H6" s="263">
        <v>5</v>
      </c>
      <c r="I6" s="263">
        <v>10</v>
      </c>
      <c r="J6" s="263">
        <v>5</v>
      </c>
      <c r="K6" s="263">
        <v>10</v>
      </c>
      <c r="L6" s="264">
        <f>C6-(SUM(D6:K6))</f>
        <v>5</v>
      </c>
    </row>
    <row r="7" spans="2:12">
      <c r="B7" s="265" t="s">
        <v>300</v>
      </c>
      <c r="C7" s="266">
        <v>60</v>
      </c>
      <c r="D7" s="266">
        <v>10</v>
      </c>
      <c r="E7" s="266">
        <v>12</v>
      </c>
      <c r="F7" s="266">
        <v>2</v>
      </c>
      <c r="G7" s="266">
        <v>3</v>
      </c>
      <c r="H7" s="266">
        <v>5</v>
      </c>
      <c r="I7" s="266">
        <v>10</v>
      </c>
      <c r="J7" s="266">
        <v>2</v>
      </c>
      <c r="K7" s="266">
        <v>10</v>
      </c>
      <c r="L7" s="267">
        <f t="shared" si="0"/>
        <v>6</v>
      </c>
    </row>
    <row r="8" spans="2:12">
      <c r="B8" s="262" t="s">
        <v>301</v>
      </c>
      <c r="C8" s="263">
        <v>60</v>
      </c>
      <c r="D8" s="263">
        <v>5</v>
      </c>
      <c r="E8" s="263">
        <v>8</v>
      </c>
      <c r="F8" s="263">
        <v>2</v>
      </c>
      <c r="G8" s="263">
        <v>10</v>
      </c>
      <c r="H8" s="263">
        <v>5</v>
      </c>
      <c r="I8" s="263">
        <v>10</v>
      </c>
      <c r="J8" s="263">
        <v>5</v>
      </c>
      <c r="K8" s="263">
        <v>10</v>
      </c>
      <c r="L8" s="264">
        <f>C8-(SUM(D8:K8))</f>
        <v>5</v>
      </c>
    </row>
    <row r="10" spans="2:12">
      <c r="B10" s="259" t="s">
        <v>302</v>
      </c>
      <c r="C10" s="268" t="s">
        <v>303</v>
      </c>
      <c r="D10" s="260" t="s">
        <v>289</v>
      </c>
      <c r="E10" s="260" t="s">
        <v>290</v>
      </c>
      <c r="F10" s="260" t="s">
        <v>291</v>
      </c>
      <c r="G10" s="260" t="s">
        <v>292</v>
      </c>
      <c r="H10" s="260" t="s">
        <v>293</v>
      </c>
      <c r="I10" s="260" t="s">
        <v>294</v>
      </c>
      <c r="J10" s="260" t="s">
        <v>295</v>
      </c>
      <c r="K10" s="269" t="s">
        <v>296</v>
      </c>
    </row>
    <row r="11" spans="2:12">
      <c r="B11" s="270" t="s">
        <v>304</v>
      </c>
      <c r="C11" s="263"/>
      <c r="D11" s="263">
        <f t="shared" ref="D11:K11" si="1">SUM($C$4:$C$8)/8</f>
        <v>37.5</v>
      </c>
      <c r="E11" s="263">
        <f t="shared" si="1"/>
        <v>37.5</v>
      </c>
      <c r="F11" s="263">
        <f t="shared" si="1"/>
        <v>37.5</v>
      </c>
      <c r="G11" s="263">
        <f t="shared" si="1"/>
        <v>37.5</v>
      </c>
      <c r="H11" s="263">
        <f t="shared" si="1"/>
        <v>37.5</v>
      </c>
      <c r="I11" s="263">
        <f t="shared" si="1"/>
        <v>37.5</v>
      </c>
      <c r="J11" s="263">
        <f t="shared" si="1"/>
        <v>37.5</v>
      </c>
      <c r="K11" s="263">
        <f t="shared" si="1"/>
        <v>37.5</v>
      </c>
    </row>
    <row r="12" spans="2:12">
      <c r="B12" s="271" t="s">
        <v>305</v>
      </c>
      <c r="C12" s="266"/>
      <c r="D12" s="266">
        <f t="shared" ref="D12:K12" si="2">SUM(D4:D8)</f>
        <v>50</v>
      </c>
      <c r="E12" s="266">
        <f t="shared" si="2"/>
        <v>41</v>
      </c>
      <c r="F12" s="266">
        <f t="shared" si="2"/>
        <v>13</v>
      </c>
      <c r="G12" s="266">
        <f t="shared" si="2"/>
        <v>26</v>
      </c>
      <c r="H12" s="266">
        <f t="shared" si="2"/>
        <v>25</v>
      </c>
      <c r="I12" s="266">
        <f t="shared" si="2"/>
        <v>50</v>
      </c>
      <c r="J12" s="266">
        <f t="shared" si="2"/>
        <v>31</v>
      </c>
      <c r="K12" s="266">
        <f t="shared" si="2"/>
        <v>33</v>
      </c>
    </row>
    <row r="13" spans="2:12">
      <c r="B13" s="270" t="s">
        <v>306</v>
      </c>
      <c r="C13" s="263">
        <f>SUM(C4:C8)</f>
        <v>300</v>
      </c>
      <c r="D13" s="263">
        <f>C13-D12</f>
        <v>250</v>
      </c>
      <c r="E13" s="263">
        <f t="shared" ref="E13:K13" si="3">D13-E12</f>
        <v>209</v>
      </c>
      <c r="F13" s="263">
        <f t="shared" si="3"/>
        <v>196</v>
      </c>
      <c r="G13" s="263">
        <f t="shared" si="3"/>
        <v>170</v>
      </c>
      <c r="H13" s="263">
        <f t="shared" si="3"/>
        <v>145</v>
      </c>
      <c r="I13" s="263">
        <f t="shared" si="3"/>
        <v>95</v>
      </c>
      <c r="J13" s="263">
        <f t="shared" si="3"/>
        <v>64</v>
      </c>
      <c r="K13" s="263">
        <f t="shared" si="3"/>
        <v>31</v>
      </c>
    </row>
    <row r="14" spans="2:12">
      <c r="B14" s="272" t="s">
        <v>307</v>
      </c>
      <c r="C14" s="273">
        <f>SUM(C4:C8)</f>
        <v>300</v>
      </c>
      <c r="D14" s="273">
        <f>C14-D11</f>
        <v>262.5</v>
      </c>
      <c r="E14" s="273">
        <f t="shared" ref="E14:K14" si="4">D14-E11</f>
        <v>225</v>
      </c>
      <c r="F14" s="273">
        <f t="shared" si="4"/>
        <v>187.5</v>
      </c>
      <c r="G14" s="273">
        <f t="shared" si="4"/>
        <v>150</v>
      </c>
      <c r="H14" s="273">
        <f t="shared" si="4"/>
        <v>112.5</v>
      </c>
      <c r="I14" s="273">
        <f t="shared" si="4"/>
        <v>75</v>
      </c>
      <c r="J14" s="273">
        <f t="shared" si="4"/>
        <v>37.5</v>
      </c>
      <c r="K14" s="273">
        <f t="shared" si="4"/>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1D1F4-D83C-44B9-B64D-70382535EACE}">
  <dimension ref="A1:Q38"/>
  <sheetViews>
    <sheetView tabSelected="1" workbookViewId="0">
      <selection activeCell="B2" sqref="B2:L14"/>
    </sheetView>
  </sheetViews>
  <sheetFormatPr baseColWidth="10" defaultRowHeight="14.4"/>
  <cols>
    <col min="2" max="2" width="22.6640625" customWidth="1"/>
    <col min="3" max="3" width="31.6640625" customWidth="1"/>
    <col min="4" max="4" width="25.5546875" customWidth="1"/>
    <col min="5" max="5" width="15" customWidth="1"/>
    <col min="6" max="6" width="18.77734375" bestFit="1" customWidth="1"/>
    <col min="7" max="7" width="20.33203125" customWidth="1"/>
    <col min="9" max="12" width="17.44140625" bestFit="1" customWidth="1"/>
  </cols>
  <sheetData>
    <row r="1" spans="1:17">
      <c r="A1" s="432"/>
      <c r="B1" s="432"/>
      <c r="C1" s="432"/>
      <c r="D1" s="432"/>
      <c r="E1" s="432"/>
      <c r="F1" s="432"/>
      <c r="G1" s="432"/>
      <c r="H1" s="432"/>
      <c r="I1" s="432"/>
      <c r="J1" s="432"/>
      <c r="K1" s="432"/>
      <c r="L1" s="432"/>
      <c r="M1" s="432"/>
      <c r="N1" s="433"/>
      <c r="O1" s="433"/>
      <c r="P1" s="433"/>
      <c r="Q1" s="433"/>
    </row>
    <row r="2" spans="1:17" ht="114.6" customHeight="1">
      <c r="A2" s="121"/>
      <c r="B2" s="434" t="s">
        <v>195</v>
      </c>
      <c r="C2" s="434"/>
      <c r="D2" s="434"/>
      <c r="E2" s="434"/>
      <c r="F2" s="434"/>
      <c r="G2" s="434"/>
      <c r="H2" s="434"/>
      <c r="I2" s="434"/>
      <c r="J2" s="434"/>
      <c r="K2" s="434"/>
      <c r="L2" s="434"/>
      <c r="M2" s="432"/>
      <c r="N2" s="433"/>
      <c r="O2" s="433"/>
      <c r="P2" s="433"/>
      <c r="Q2" s="433"/>
    </row>
    <row r="3" spans="1:17" ht="15.6">
      <c r="A3" s="121"/>
      <c r="B3" s="435" t="s">
        <v>208</v>
      </c>
      <c r="C3" s="437" t="s">
        <v>196</v>
      </c>
      <c r="D3" s="437"/>
      <c r="E3" s="437"/>
      <c r="F3" s="437"/>
      <c r="G3" s="438" t="s">
        <v>197</v>
      </c>
      <c r="H3" s="438"/>
      <c r="I3" s="438"/>
      <c r="J3" s="438"/>
      <c r="K3" s="439" t="s">
        <v>198</v>
      </c>
      <c r="L3" s="439"/>
      <c r="M3" s="432"/>
      <c r="N3" s="433"/>
      <c r="O3" s="433"/>
      <c r="P3" s="433"/>
      <c r="Q3" s="433"/>
    </row>
    <row r="4" spans="1:17" ht="64.2" customHeight="1">
      <c r="A4" s="121"/>
      <c r="B4" s="436"/>
      <c r="C4" s="129" t="s">
        <v>199</v>
      </c>
      <c r="D4" s="129" t="s">
        <v>200</v>
      </c>
      <c r="E4" s="129" t="s">
        <v>201</v>
      </c>
      <c r="F4" s="129" t="s">
        <v>202</v>
      </c>
      <c r="G4" s="131" t="s">
        <v>203</v>
      </c>
      <c r="H4" s="131" t="s">
        <v>204</v>
      </c>
      <c r="I4" s="130" t="s">
        <v>1</v>
      </c>
      <c r="J4" s="132" t="s">
        <v>205</v>
      </c>
      <c r="K4" s="133" t="s">
        <v>206</v>
      </c>
      <c r="L4" s="133" t="s">
        <v>207</v>
      </c>
      <c r="M4" s="432"/>
      <c r="N4" s="433"/>
      <c r="O4" s="433"/>
      <c r="P4" s="433"/>
      <c r="Q4" s="433"/>
    </row>
    <row r="5" spans="1:17" s="47" customFormat="1" ht="15.6">
      <c r="A5" s="122"/>
      <c r="B5" s="128">
        <v>1</v>
      </c>
      <c r="C5" s="123">
        <f>1092.94*6 + 2000/12</f>
        <v>6724.3066666666673</v>
      </c>
      <c r="D5" s="123">
        <v>41000</v>
      </c>
      <c r="E5" s="123">
        <f t="shared" ref="E5:E14" si="0">C5+D5</f>
        <v>47724.306666666671</v>
      </c>
      <c r="F5" s="124">
        <f>C5+D5</f>
        <v>47724.306666666671</v>
      </c>
      <c r="G5" s="125">
        <v>1000</v>
      </c>
      <c r="H5" s="126">
        <f>10*6</f>
        <v>60</v>
      </c>
      <c r="I5" s="126">
        <f>G5*H5</f>
        <v>60000</v>
      </c>
      <c r="J5" s="126">
        <f>I5</f>
        <v>60000</v>
      </c>
      <c r="K5" s="127">
        <f>J5-F5</f>
        <v>12275.693333333329</v>
      </c>
      <c r="L5" s="127">
        <f>I5-E5</f>
        <v>12275.693333333329</v>
      </c>
      <c r="M5" s="432"/>
      <c r="N5" s="433"/>
      <c r="O5" s="433"/>
      <c r="P5" s="433"/>
      <c r="Q5" s="433"/>
    </row>
    <row r="6" spans="1:17" s="47" customFormat="1" ht="15.6">
      <c r="A6" s="122"/>
      <c r="B6" s="128">
        <v>2</v>
      </c>
      <c r="C6" s="123">
        <f t="shared" ref="C6:C14" si="1">1092.94*6 + 2000/12</f>
        <v>6724.3066666666673</v>
      </c>
      <c r="D6" s="123">
        <v>0</v>
      </c>
      <c r="E6" s="123">
        <f t="shared" si="0"/>
        <v>6724.3066666666673</v>
      </c>
      <c r="F6" s="124">
        <f t="shared" ref="F6:F14" si="2">F5+E6</f>
        <v>54448.613333333342</v>
      </c>
      <c r="G6" s="125">
        <f t="shared" ref="G6:G14" si="3" xml:space="preserve"> 1.1 * G5</f>
        <v>1100</v>
      </c>
      <c r="H6" s="126">
        <f t="shared" ref="H6:H14" si="4">10*6</f>
        <v>60</v>
      </c>
      <c r="I6" s="126">
        <f t="shared" ref="I6:I14" si="5">G6*H6</f>
        <v>66000</v>
      </c>
      <c r="J6" s="126">
        <f>J5+I6</f>
        <v>126000</v>
      </c>
      <c r="K6" s="127">
        <f t="shared" ref="K6:K14" si="6">J6-F6</f>
        <v>71551.386666666658</v>
      </c>
      <c r="L6" s="127">
        <f t="shared" ref="L6:L14" si="7">I6-E6</f>
        <v>59275.693333333329</v>
      </c>
      <c r="M6" s="432"/>
      <c r="N6" s="433"/>
      <c r="O6" s="433"/>
      <c r="P6" s="433"/>
      <c r="Q6" s="433"/>
    </row>
    <row r="7" spans="1:17" s="47" customFormat="1" ht="15.6">
      <c r="A7" s="122"/>
      <c r="B7" s="128">
        <v>3</v>
      </c>
      <c r="C7" s="123">
        <f t="shared" si="1"/>
        <v>6724.3066666666673</v>
      </c>
      <c r="D7" s="123">
        <v>0</v>
      </c>
      <c r="E7" s="123">
        <f t="shared" si="0"/>
        <v>6724.3066666666673</v>
      </c>
      <c r="F7" s="124">
        <f t="shared" si="2"/>
        <v>61172.920000000013</v>
      </c>
      <c r="G7" s="125">
        <f t="shared" si="3"/>
        <v>1210</v>
      </c>
      <c r="H7" s="126">
        <f t="shared" si="4"/>
        <v>60</v>
      </c>
      <c r="I7" s="126">
        <f t="shared" si="5"/>
        <v>72600</v>
      </c>
      <c r="J7" s="126">
        <f>J6+I7</f>
        <v>198600</v>
      </c>
      <c r="K7" s="127">
        <f t="shared" si="6"/>
        <v>137427.07999999999</v>
      </c>
      <c r="L7" s="127">
        <f t="shared" si="7"/>
        <v>65875.693333333329</v>
      </c>
      <c r="M7" s="432"/>
      <c r="N7" s="433"/>
      <c r="O7" s="433"/>
      <c r="P7" s="433"/>
      <c r="Q7" s="433"/>
    </row>
    <row r="8" spans="1:17" s="47" customFormat="1" ht="15.6">
      <c r="A8" s="122"/>
      <c r="B8" s="128">
        <v>4</v>
      </c>
      <c r="C8" s="123">
        <f t="shared" si="1"/>
        <v>6724.3066666666673</v>
      </c>
      <c r="D8" s="123">
        <v>0</v>
      </c>
      <c r="E8" s="123">
        <f t="shared" si="0"/>
        <v>6724.3066666666673</v>
      </c>
      <c r="F8" s="124">
        <f t="shared" si="2"/>
        <v>67897.226666666684</v>
      </c>
      <c r="G8" s="125">
        <f t="shared" si="3"/>
        <v>1331</v>
      </c>
      <c r="H8" s="126">
        <f t="shared" si="4"/>
        <v>60</v>
      </c>
      <c r="I8" s="126">
        <f t="shared" si="5"/>
        <v>79860</v>
      </c>
      <c r="J8" s="126">
        <f t="shared" ref="J8:J14" si="8">J7+I8</f>
        <v>278460</v>
      </c>
      <c r="K8" s="127">
        <f t="shared" si="6"/>
        <v>210562.77333333332</v>
      </c>
      <c r="L8" s="127">
        <f t="shared" si="7"/>
        <v>73135.693333333329</v>
      </c>
      <c r="M8" s="432"/>
      <c r="N8" s="433"/>
      <c r="O8" s="433"/>
      <c r="P8" s="433"/>
      <c r="Q8" s="433"/>
    </row>
    <row r="9" spans="1:17" s="47" customFormat="1" ht="15.6">
      <c r="A9" s="122"/>
      <c r="B9" s="128">
        <v>5</v>
      </c>
      <c r="C9" s="123">
        <f t="shared" si="1"/>
        <v>6724.3066666666673</v>
      </c>
      <c r="D9" s="123">
        <v>0</v>
      </c>
      <c r="E9" s="123">
        <f t="shared" si="0"/>
        <v>6724.3066666666673</v>
      </c>
      <c r="F9" s="124">
        <f t="shared" si="2"/>
        <v>74621.533333333355</v>
      </c>
      <c r="G9" s="125">
        <f t="shared" si="3"/>
        <v>1464.1000000000001</v>
      </c>
      <c r="H9" s="126">
        <f t="shared" si="4"/>
        <v>60</v>
      </c>
      <c r="I9" s="126">
        <f t="shared" si="5"/>
        <v>87846.000000000015</v>
      </c>
      <c r="J9" s="126">
        <f t="shared" si="8"/>
        <v>366306</v>
      </c>
      <c r="K9" s="127">
        <f t="shared" si="6"/>
        <v>291684.46666666667</v>
      </c>
      <c r="L9" s="127">
        <f t="shared" si="7"/>
        <v>81121.693333333344</v>
      </c>
      <c r="M9" s="432"/>
      <c r="N9" s="433"/>
      <c r="O9" s="433"/>
      <c r="P9" s="433"/>
      <c r="Q9" s="433"/>
    </row>
    <row r="10" spans="1:17" s="47" customFormat="1" ht="15.6">
      <c r="A10" s="122"/>
      <c r="B10" s="128">
        <v>6</v>
      </c>
      <c r="C10" s="123">
        <f t="shared" si="1"/>
        <v>6724.3066666666673</v>
      </c>
      <c r="D10" s="123">
        <v>0</v>
      </c>
      <c r="E10" s="123">
        <f t="shared" si="0"/>
        <v>6724.3066666666673</v>
      </c>
      <c r="F10" s="124">
        <f t="shared" si="2"/>
        <v>81345.840000000026</v>
      </c>
      <c r="G10" s="125">
        <f t="shared" si="3"/>
        <v>1610.5100000000002</v>
      </c>
      <c r="H10" s="126">
        <f t="shared" si="4"/>
        <v>60</v>
      </c>
      <c r="I10" s="126">
        <f t="shared" si="5"/>
        <v>96630.6</v>
      </c>
      <c r="J10" s="126">
        <f t="shared" si="8"/>
        <v>462936.6</v>
      </c>
      <c r="K10" s="127">
        <f t="shared" si="6"/>
        <v>381590.75999999995</v>
      </c>
      <c r="L10" s="127">
        <f t="shared" si="7"/>
        <v>89906.293333333335</v>
      </c>
      <c r="M10" s="432"/>
      <c r="N10" s="433"/>
      <c r="O10" s="433"/>
      <c r="P10" s="433"/>
      <c r="Q10" s="433"/>
    </row>
    <row r="11" spans="1:17" s="47" customFormat="1" ht="15.6">
      <c r="A11" s="122"/>
      <c r="B11" s="128">
        <v>7</v>
      </c>
      <c r="C11" s="123">
        <f t="shared" si="1"/>
        <v>6724.3066666666673</v>
      </c>
      <c r="D11" s="123">
        <v>0</v>
      </c>
      <c r="E11" s="123">
        <f t="shared" si="0"/>
        <v>6724.3066666666673</v>
      </c>
      <c r="F11" s="124">
        <f t="shared" si="2"/>
        <v>88070.146666666697</v>
      </c>
      <c r="G11" s="125">
        <f t="shared" si="3"/>
        <v>1771.5610000000004</v>
      </c>
      <c r="H11" s="126">
        <f t="shared" si="4"/>
        <v>60</v>
      </c>
      <c r="I11" s="126">
        <f t="shared" si="5"/>
        <v>106293.66000000002</v>
      </c>
      <c r="J11" s="126">
        <f t="shared" si="8"/>
        <v>569230.26</v>
      </c>
      <c r="K11" s="127">
        <f t="shared" si="6"/>
        <v>481160.11333333328</v>
      </c>
      <c r="L11" s="127">
        <f t="shared" si="7"/>
        <v>99569.353333333347</v>
      </c>
      <c r="M11" s="432"/>
      <c r="N11" s="433"/>
      <c r="O11" s="433"/>
      <c r="P11" s="433"/>
      <c r="Q11" s="433"/>
    </row>
    <row r="12" spans="1:17" s="47" customFormat="1" ht="15.6">
      <c r="A12" s="122"/>
      <c r="B12" s="128">
        <v>8</v>
      </c>
      <c r="C12" s="123">
        <f t="shared" si="1"/>
        <v>6724.3066666666673</v>
      </c>
      <c r="D12" s="123">
        <v>0</v>
      </c>
      <c r="E12" s="123">
        <f t="shared" si="0"/>
        <v>6724.3066666666673</v>
      </c>
      <c r="F12" s="124">
        <f t="shared" si="2"/>
        <v>94794.453333333367</v>
      </c>
      <c r="G12" s="125">
        <f t="shared" si="3"/>
        <v>1948.7171000000005</v>
      </c>
      <c r="H12" s="126">
        <f t="shared" si="4"/>
        <v>60</v>
      </c>
      <c r="I12" s="126">
        <f t="shared" si="5"/>
        <v>116923.02600000003</v>
      </c>
      <c r="J12" s="126">
        <f t="shared" si="8"/>
        <v>686153.28600000008</v>
      </c>
      <c r="K12" s="247">
        <f t="shared" si="6"/>
        <v>591358.83266666671</v>
      </c>
      <c r="L12" s="127">
        <f t="shared" si="7"/>
        <v>110198.71933333336</v>
      </c>
      <c r="M12" s="432"/>
      <c r="N12" s="433"/>
      <c r="O12" s="433"/>
      <c r="P12" s="433"/>
      <c r="Q12" s="433"/>
    </row>
    <row r="13" spans="1:17" s="47" customFormat="1" ht="15.6">
      <c r="A13" s="122"/>
      <c r="B13" s="128">
        <v>9</v>
      </c>
      <c r="C13" s="123">
        <f t="shared" si="1"/>
        <v>6724.3066666666673</v>
      </c>
      <c r="D13" s="123">
        <v>0</v>
      </c>
      <c r="E13" s="123">
        <f t="shared" si="0"/>
        <v>6724.3066666666673</v>
      </c>
      <c r="F13" s="124">
        <f t="shared" si="2"/>
        <v>101518.76000000004</v>
      </c>
      <c r="G13" s="125">
        <f t="shared" si="3"/>
        <v>2143.5888100000006</v>
      </c>
      <c r="H13" s="126">
        <f t="shared" si="4"/>
        <v>60</v>
      </c>
      <c r="I13" s="126">
        <f t="shared" si="5"/>
        <v>128615.32860000004</v>
      </c>
      <c r="J13" s="126">
        <f t="shared" si="8"/>
        <v>814768.61460000009</v>
      </c>
      <c r="K13" s="127">
        <f t="shared" si="6"/>
        <v>713249.85460000008</v>
      </c>
      <c r="L13" s="127">
        <f t="shared" si="7"/>
        <v>121891.02193333337</v>
      </c>
      <c r="M13" s="432"/>
      <c r="N13" s="433"/>
      <c r="O13" s="433"/>
      <c r="P13" s="433"/>
      <c r="Q13" s="433"/>
    </row>
    <row r="14" spans="1:17" s="47" customFormat="1" ht="15.6">
      <c r="A14" s="122"/>
      <c r="B14" s="128">
        <v>10</v>
      </c>
      <c r="C14" s="123">
        <f t="shared" si="1"/>
        <v>6724.3066666666673</v>
      </c>
      <c r="D14" s="123">
        <v>0</v>
      </c>
      <c r="E14" s="123">
        <f t="shared" si="0"/>
        <v>6724.3066666666673</v>
      </c>
      <c r="F14" s="135">
        <f t="shared" si="2"/>
        <v>108243.06666666671</v>
      </c>
      <c r="G14" s="125">
        <f t="shared" si="3"/>
        <v>2357.9476910000008</v>
      </c>
      <c r="H14" s="126">
        <f t="shared" si="4"/>
        <v>60</v>
      </c>
      <c r="I14" s="126">
        <f t="shared" si="5"/>
        <v>141476.86146000004</v>
      </c>
      <c r="J14" s="136">
        <f t="shared" si="8"/>
        <v>956245.47606000013</v>
      </c>
      <c r="K14" s="137">
        <f t="shared" si="6"/>
        <v>848002.40939333336</v>
      </c>
      <c r="L14" s="138">
        <f t="shared" si="7"/>
        <v>134752.55479333337</v>
      </c>
      <c r="M14" s="432"/>
      <c r="N14" s="433"/>
      <c r="O14" s="433"/>
      <c r="P14" s="433"/>
      <c r="Q14" s="433"/>
    </row>
    <row r="15" spans="1:17">
      <c r="A15" s="432"/>
      <c r="B15" s="432"/>
      <c r="C15" s="432"/>
      <c r="D15" s="432"/>
      <c r="E15" s="432"/>
      <c r="F15" s="432"/>
      <c r="G15" s="432"/>
      <c r="H15" s="432"/>
      <c r="I15" s="432"/>
      <c r="J15" s="432"/>
      <c r="K15" s="432"/>
      <c r="L15" s="432"/>
      <c r="M15" s="432"/>
      <c r="N15" s="433"/>
      <c r="O15" s="433"/>
      <c r="P15" s="433"/>
      <c r="Q15" s="433"/>
    </row>
    <row r="16" spans="1:17" ht="1.2" customHeight="1">
      <c r="A16" s="120"/>
      <c r="B16" s="120"/>
      <c r="C16" s="120"/>
      <c r="D16" s="120"/>
      <c r="E16" s="120"/>
      <c r="F16" s="120"/>
      <c r="G16" s="120"/>
      <c r="H16" s="120"/>
      <c r="I16" s="120"/>
      <c r="J16" s="120"/>
      <c r="K16" s="120"/>
      <c r="L16" s="120"/>
      <c r="M16" s="120"/>
      <c r="N16" s="120"/>
      <c r="O16" s="120"/>
      <c r="P16" s="120"/>
      <c r="Q16" s="120"/>
    </row>
    <row r="17" spans="1:12" hidden="1">
      <c r="A17" s="120"/>
    </row>
    <row r="18" spans="1:12">
      <c r="A18" s="120"/>
      <c r="L18" s="134">
        <f>SUM(L5:L14)</f>
        <v>848002.40939333348</v>
      </c>
    </row>
    <row r="19" spans="1:12">
      <c r="A19" s="120"/>
    </row>
    <row r="20" spans="1:12">
      <c r="A20" s="120"/>
    </row>
    <row r="21" spans="1:12">
      <c r="A21" s="120"/>
    </row>
    <row r="22" spans="1:12">
      <c r="A22" s="120"/>
    </row>
    <row r="23" spans="1:12">
      <c r="A23" s="120"/>
    </row>
    <row r="24" spans="1:12">
      <c r="A24" s="120"/>
    </row>
    <row r="25" spans="1:12">
      <c r="A25" s="120"/>
    </row>
    <row r="26" spans="1:12">
      <c r="A26" s="120"/>
    </row>
    <row r="27" spans="1:12">
      <c r="A27" s="120"/>
    </row>
    <row r="28" spans="1:12">
      <c r="A28" s="120"/>
    </row>
    <row r="29" spans="1:12">
      <c r="A29" s="120"/>
    </row>
    <row r="30" spans="1:12">
      <c r="A30" s="120"/>
    </row>
    <row r="31" spans="1:12">
      <c r="A31" s="120"/>
    </row>
    <row r="32" spans="1:12">
      <c r="A32" s="120"/>
    </row>
    <row r="33" spans="1:1">
      <c r="A33" s="120"/>
    </row>
    <row r="34" spans="1:1">
      <c r="A34" s="120"/>
    </row>
    <row r="35" spans="1:1">
      <c r="A35" s="120"/>
    </row>
    <row r="36" spans="1:1">
      <c r="A36" s="120"/>
    </row>
    <row r="37" spans="1:1">
      <c r="A37" s="120"/>
    </row>
    <row r="38" spans="1:1">
      <c r="A38" s="120"/>
    </row>
  </sheetData>
  <mergeCells count="9">
    <mergeCell ref="A1:L1"/>
    <mergeCell ref="M1:M14"/>
    <mergeCell ref="N1:Q15"/>
    <mergeCell ref="B2:L2"/>
    <mergeCell ref="B3:B4"/>
    <mergeCell ref="C3:F3"/>
    <mergeCell ref="G3:J3"/>
    <mergeCell ref="K3:L3"/>
    <mergeCell ref="A15:M15"/>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F7D63187-7C38-46EB-ABFB-0E3FE07687A7}">
          <x14:colorSeries rgb="FF376092"/>
          <x14:colorNegative rgb="FFD00000"/>
          <x14:colorAxis rgb="FF000000"/>
          <x14:colorMarkers rgb="FFD00000"/>
          <x14:colorFirst rgb="FFD00000"/>
          <x14:colorLast rgb="FFD00000"/>
          <x14:colorHigh rgb="FFD00000"/>
          <x14:colorLow rgb="FFD00000"/>
          <x14:sparklines>
            <x14:sparkline>
              <xm:f>Chiffrage!L5:L5</xm:f>
              <xm:sqref>B5</xm:sqref>
            </x14:sparkline>
            <x14:sparkline>
              <xm:f>Chiffrage!L6:L6</xm:f>
              <xm:sqref>B6</xm:sqref>
            </x14:sparkline>
            <x14:sparkline>
              <xm:f>Chiffrage!L7:L7</xm:f>
              <xm:sqref>B7</xm:sqref>
            </x14:sparkline>
            <x14:sparkline>
              <xm:f>Chiffrage!L8:L8</xm:f>
              <xm:sqref>B8</xm:sqref>
            </x14:sparkline>
            <x14:sparkline>
              <xm:f>Chiffrage!L9:L9</xm:f>
              <xm:sqref>B9</xm:sqref>
            </x14:sparkline>
            <x14:sparkline>
              <xm:f>Chiffrage!L10:L10</xm:f>
              <xm:sqref>B10</xm:sqref>
            </x14:sparkline>
            <x14:sparkline>
              <xm:f>Chiffrage!L11:L11</xm:f>
              <xm:sqref>B11</xm:sqref>
            </x14:sparkline>
            <x14:sparkline>
              <xm:f>Chiffrage!L12:L12</xm:f>
              <xm:sqref>B12</xm:sqref>
            </x14:sparkline>
            <x14:sparkline>
              <xm:f>Chiffrage!L13:L13</xm:f>
              <xm:sqref>B13</xm:sqref>
            </x14:sparkline>
            <x14:sparkline>
              <xm:f>Chiffrage!L14:L14</xm:f>
              <xm:sqref>B14</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892A-C645-4183-990E-F86284A48A1C}">
  <dimension ref="C4:K10"/>
  <sheetViews>
    <sheetView topLeftCell="B1" workbookViewId="0">
      <selection activeCell="E12" sqref="E12"/>
    </sheetView>
  </sheetViews>
  <sheetFormatPr baseColWidth="10" defaultRowHeight="14.4"/>
  <cols>
    <col min="3" max="3" width="66.109375" customWidth="1"/>
    <col min="4" max="4" width="11.5546875" customWidth="1"/>
    <col min="6" max="6" width="10.5546875" customWidth="1"/>
    <col min="7" max="7" width="12.109375" customWidth="1"/>
    <col min="8" max="8" width="14.88671875" customWidth="1"/>
  </cols>
  <sheetData>
    <row r="4" spans="3:11" ht="18" customHeight="1">
      <c r="C4" s="440" t="s">
        <v>174</v>
      </c>
      <c r="D4" s="442" t="s">
        <v>252</v>
      </c>
      <c r="E4" s="443"/>
      <c r="F4" s="443"/>
      <c r="G4" s="443"/>
      <c r="H4" s="443"/>
      <c r="I4" s="443"/>
      <c r="J4" s="443"/>
      <c r="K4" s="443"/>
    </row>
    <row r="5" spans="3:11" ht="18.600000000000001" customHeight="1">
      <c r="C5" s="441"/>
      <c r="D5" s="215" t="s">
        <v>218</v>
      </c>
      <c r="E5" s="215" t="s">
        <v>219</v>
      </c>
      <c r="F5" s="215" t="s">
        <v>220</v>
      </c>
      <c r="G5" s="215" t="s">
        <v>221</v>
      </c>
      <c r="H5" s="215" t="s">
        <v>222</v>
      </c>
      <c r="I5" s="215" t="s">
        <v>312</v>
      </c>
      <c r="J5" s="215" t="s">
        <v>313</v>
      </c>
      <c r="K5" s="215" t="s">
        <v>314</v>
      </c>
    </row>
    <row r="6" spans="3:11">
      <c r="C6" s="46" t="s">
        <v>210</v>
      </c>
      <c r="D6" s="215" t="s">
        <v>165</v>
      </c>
      <c r="E6" s="215"/>
      <c r="F6" s="215"/>
      <c r="G6" s="215"/>
      <c r="H6" s="215"/>
      <c r="I6" s="215"/>
      <c r="J6" s="215"/>
      <c r="K6" s="215"/>
    </row>
    <row r="7" spans="3:11" ht="14.4" customHeight="1">
      <c r="C7" s="46" t="s">
        <v>211</v>
      </c>
      <c r="D7" s="215" t="s">
        <v>165</v>
      </c>
      <c r="E7" s="215"/>
      <c r="F7" s="215"/>
      <c r="G7" s="215"/>
      <c r="H7" s="215"/>
      <c r="I7" s="215"/>
      <c r="J7" s="215"/>
      <c r="K7" s="215"/>
    </row>
    <row r="8" spans="3:11">
      <c r="C8" s="46" t="s">
        <v>212</v>
      </c>
      <c r="D8" s="215" t="s">
        <v>165</v>
      </c>
      <c r="E8" s="215"/>
      <c r="F8" s="215"/>
      <c r="G8" s="215"/>
      <c r="H8" s="215"/>
      <c r="I8" s="215"/>
      <c r="J8" s="215"/>
      <c r="K8" s="215"/>
    </row>
    <row r="9" spans="3:11">
      <c r="C9" s="46" t="s">
        <v>213</v>
      </c>
      <c r="D9" s="215" t="s">
        <v>165</v>
      </c>
      <c r="E9" s="215"/>
      <c r="F9" s="215"/>
      <c r="G9" s="215"/>
      <c r="H9" s="215"/>
      <c r="I9" s="215"/>
      <c r="J9" s="215"/>
      <c r="K9" s="215"/>
    </row>
    <row r="10" spans="3:11">
      <c r="C10" s="46" t="s">
        <v>214</v>
      </c>
      <c r="D10" s="215" t="s">
        <v>165</v>
      </c>
      <c r="E10" s="215"/>
      <c r="F10" s="215"/>
      <c r="G10" s="215"/>
      <c r="H10" s="215"/>
      <c r="I10" s="215"/>
      <c r="J10" s="215"/>
      <c r="K10" s="215"/>
    </row>
  </sheetData>
  <mergeCells count="2">
    <mergeCell ref="C4:C5"/>
    <mergeCell ref="D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Equipe_Projet</vt:lpstr>
      <vt:lpstr>Dimensionnement </vt:lpstr>
      <vt:lpstr>Registre des traitements CNIL</vt:lpstr>
      <vt:lpstr>Fiches_de_registres REF 001-003</vt:lpstr>
      <vt:lpstr>Planification Sprint</vt:lpstr>
      <vt:lpstr>Evaluation_Risques</vt:lpstr>
      <vt:lpstr>Suivi_du_projet</vt:lpstr>
      <vt:lpstr>Chiffrage</vt:lpstr>
      <vt:lpstr>Point de revue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lamisse bouti</dc:creator>
  <cp:lastModifiedBy>lamisse bouti</cp:lastModifiedBy>
  <dcterms:created xsi:type="dcterms:W3CDTF">2015-06-05T18:17:20Z</dcterms:created>
  <dcterms:modified xsi:type="dcterms:W3CDTF">2024-08-01T10:01:08Z</dcterms:modified>
</cp:coreProperties>
</file>