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y\Academic\Research\Master Degree\Master Work\Plan A [preparing]\ANN Codes\[THAT'S IT]_Trying with FFNN\Final Dataset &amp; Apply on SOHO_HCMEs\NN_CME_transitTime\FINAL_EXP_WORK\semimanual_matching\"/>
    </mc:Choice>
  </mc:AlternateContent>
  <xr:revisionPtr revIDLastSave="0" documentId="13_ncr:1_{865B12D6-EEF3-48AF-BCFF-1FC09F1D2814}" xr6:coauthVersionLast="45" xr6:coauthVersionMax="45" xr10:uidLastSave="{00000000-0000-0000-0000-000000000000}"/>
  <bookViews>
    <workbookView xWindow="7260" yWindow="1080" windowWidth="15375" windowHeight="7875" xr2:uid="{E9A797D9-347B-4945-83A9-D1B1ABF98174}"/>
  </bookViews>
  <sheets>
    <sheet name="Halo_TEST" sheetId="2" r:id="rId1"/>
    <sheet name="RAW (2)" sheetId="4" r:id="rId2"/>
    <sheet name="RAW" sheetId="1" r:id="rId3"/>
  </sheets>
  <definedNames>
    <definedName name="_xlnm._FilterDatabase" localSheetId="0" hidden="1">Halo_TEST!$E$1:$E$289</definedName>
    <definedName name="_xlnm._FilterDatabase" localSheetId="2" hidden="1">RAW!$H$1:$H$271</definedName>
    <definedName name="_xlnm._FilterDatabase" localSheetId="1" hidden="1">'RAW (2)'!$H$1:$H$136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2" i="4"/>
  <c r="E132" i="2" l="1"/>
  <c r="E130" i="2"/>
  <c r="E127" i="2"/>
  <c r="E117" i="2"/>
  <c r="E113" i="2"/>
  <c r="E106" i="2"/>
  <c r="E105" i="2"/>
  <c r="E100" i="2"/>
  <c r="E95" i="2"/>
  <c r="E91" i="2"/>
  <c r="E84" i="2"/>
  <c r="E76" i="2"/>
  <c r="E75" i="2"/>
  <c r="E69" i="2"/>
  <c r="E60" i="2"/>
  <c r="E59" i="2"/>
  <c r="E58" i="2"/>
  <c r="E55" i="2"/>
  <c r="E53" i="2"/>
  <c r="E47" i="2"/>
  <c r="E43" i="2"/>
  <c r="E42" i="2"/>
  <c r="E37" i="2"/>
  <c r="E22" i="2"/>
  <c r="E19" i="2"/>
  <c r="E14" i="2"/>
  <c r="E5" i="2"/>
  <c r="E4" i="2"/>
  <c r="F132" i="4"/>
  <c r="F130" i="4"/>
  <c r="F127" i="4"/>
  <c r="F117" i="4"/>
  <c r="F113" i="4"/>
  <c r="F106" i="4"/>
  <c r="F105" i="4"/>
  <c r="F100" i="4"/>
  <c r="F95" i="4"/>
  <c r="F91" i="4"/>
  <c r="F84" i="4"/>
  <c r="F76" i="4"/>
  <c r="F75" i="4"/>
  <c r="F69" i="4"/>
  <c r="F60" i="4"/>
  <c r="F59" i="4"/>
  <c r="F58" i="4"/>
  <c r="F55" i="4"/>
  <c r="F53" i="4"/>
  <c r="F47" i="4"/>
  <c r="F43" i="4"/>
  <c r="F42" i="4"/>
  <c r="F37" i="4"/>
  <c r="F22" i="4"/>
  <c r="F19" i="4"/>
  <c r="F14" i="4"/>
  <c r="F5" i="4"/>
  <c r="F4" i="4"/>
  <c r="O32" i="1"/>
  <c r="O64" i="1"/>
  <c r="O96" i="1"/>
  <c r="O128" i="1"/>
  <c r="O160" i="1"/>
  <c r="O192" i="1"/>
  <c r="O224" i="1"/>
  <c r="O256" i="1"/>
  <c r="E234" i="1"/>
  <c r="H234" i="1"/>
  <c r="K234" i="1" s="1"/>
  <c r="I234" i="1"/>
  <c r="N234" i="1" s="1"/>
  <c r="E117" i="1"/>
  <c r="H117" i="1"/>
  <c r="I117" i="1"/>
  <c r="N117" i="1" s="1"/>
  <c r="I3" i="1"/>
  <c r="O3" i="1" s="1"/>
  <c r="I4" i="1"/>
  <c r="O4" i="1" s="1"/>
  <c r="I5" i="1"/>
  <c r="O5" i="1" s="1"/>
  <c r="I6" i="1"/>
  <c r="O6" i="1" s="1"/>
  <c r="I7" i="1"/>
  <c r="O7" i="1" s="1"/>
  <c r="I8" i="1"/>
  <c r="O8" i="1" s="1"/>
  <c r="I9" i="1"/>
  <c r="O9" i="1" s="1"/>
  <c r="I10" i="1"/>
  <c r="O10" i="1" s="1"/>
  <c r="I11" i="1"/>
  <c r="O11" i="1" s="1"/>
  <c r="I12" i="1"/>
  <c r="N12" i="1" s="1"/>
  <c r="I13" i="1"/>
  <c r="N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I27" i="1"/>
  <c r="O27" i="1" s="1"/>
  <c r="I28" i="1"/>
  <c r="N28" i="1" s="1"/>
  <c r="I29" i="1"/>
  <c r="N29" i="1" s="1"/>
  <c r="I30" i="1"/>
  <c r="O30" i="1" s="1"/>
  <c r="I31" i="1"/>
  <c r="O31" i="1" s="1"/>
  <c r="I32" i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O39" i="1" s="1"/>
  <c r="I40" i="1"/>
  <c r="O40" i="1" s="1"/>
  <c r="I41" i="1"/>
  <c r="O41" i="1" s="1"/>
  <c r="I42" i="1"/>
  <c r="O42" i="1" s="1"/>
  <c r="I43" i="1"/>
  <c r="N43" i="1" s="1"/>
  <c r="I44" i="1"/>
  <c r="N44" i="1" s="1"/>
  <c r="I45" i="1"/>
  <c r="O45" i="1" s="1"/>
  <c r="I46" i="1"/>
  <c r="O46" i="1" s="1"/>
  <c r="I47" i="1"/>
  <c r="O47" i="1" s="1"/>
  <c r="I48" i="1"/>
  <c r="O48" i="1" s="1"/>
  <c r="I49" i="1"/>
  <c r="O49" i="1" s="1"/>
  <c r="I50" i="1"/>
  <c r="O50" i="1" s="1"/>
  <c r="I51" i="1"/>
  <c r="O51" i="1" s="1"/>
  <c r="I52" i="1"/>
  <c r="O52" i="1" s="1"/>
  <c r="I53" i="1"/>
  <c r="N53" i="1" s="1"/>
  <c r="I54" i="1"/>
  <c r="N54" i="1" s="1"/>
  <c r="I55" i="1"/>
  <c r="O55" i="1" s="1"/>
  <c r="I56" i="1"/>
  <c r="O56" i="1" s="1"/>
  <c r="I57" i="1"/>
  <c r="O57" i="1" s="1"/>
  <c r="I58" i="1"/>
  <c r="O58" i="1" s="1"/>
  <c r="I59" i="1"/>
  <c r="O59" i="1" s="1"/>
  <c r="I60" i="1"/>
  <c r="O60" i="1" s="1"/>
  <c r="I61" i="1"/>
  <c r="O61" i="1" s="1"/>
  <c r="I62" i="1"/>
  <c r="O62" i="1" s="1"/>
  <c r="I63" i="1"/>
  <c r="N63" i="1" s="1"/>
  <c r="I64" i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N75" i="1" s="1"/>
  <c r="I76" i="1"/>
  <c r="N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N85" i="1" s="1"/>
  <c r="I86" i="1"/>
  <c r="N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N95" i="1" s="1"/>
  <c r="I96" i="1"/>
  <c r="I97" i="1"/>
  <c r="N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N107" i="1" s="1"/>
  <c r="I108" i="1"/>
  <c r="N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8" i="1"/>
  <c r="N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N127" i="1" s="1"/>
  <c r="I128" i="1"/>
  <c r="I129" i="1"/>
  <c r="N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N139" i="1" s="1"/>
  <c r="I140" i="1"/>
  <c r="N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N149" i="1" s="1"/>
  <c r="I150" i="1"/>
  <c r="N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N159" i="1" s="1"/>
  <c r="I160" i="1"/>
  <c r="I161" i="1"/>
  <c r="O161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N171" i="1" s="1"/>
  <c r="I172" i="1"/>
  <c r="N172" i="1" s="1"/>
  <c r="I173" i="1"/>
  <c r="O173" i="1" s="1"/>
  <c r="I174" i="1"/>
  <c r="O174" i="1" s="1"/>
  <c r="I175" i="1"/>
  <c r="O175" i="1" s="1"/>
  <c r="I176" i="1"/>
  <c r="O176" i="1" s="1"/>
  <c r="I177" i="1"/>
  <c r="O177" i="1" s="1"/>
  <c r="I178" i="1"/>
  <c r="O178" i="1" s="1"/>
  <c r="I179" i="1"/>
  <c r="O179" i="1" s="1"/>
  <c r="I180" i="1"/>
  <c r="O180" i="1" s="1"/>
  <c r="I181" i="1"/>
  <c r="N181" i="1" s="1"/>
  <c r="I182" i="1"/>
  <c r="N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N191" i="1" s="1"/>
  <c r="I192" i="1"/>
  <c r="I193" i="1"/>
  <c r="O193" i="1" s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N203" i="1" s="1"/>
  <c r="I204" i="1"/>
  <c r="N204" i="1" s="1"/>
  <c r="I205" i="1"/>
  <c r="O205" i="1" s="1"/>
  <c r="I206" i="1"/>
  <c r="O206" i="1" s="1"/>
  <c r="I207" i="1"/>
  <c r="O207" i="1" s="1"/>
  <c r="I208" i="1"/>
  <c r="O208" i="1" s="1"/>
  <c r="I209" i="1"/>
  <c r="O209" i="1" s="1"/>
  <c r="I210" i="1"/>
  <c r="O210" i="1" s="1"/>
  <c r="I211" i="1"/>
  <c r="O211" i="1" s="1"/>
  <c r="I212" i="1"/>
  <c r="O212" i="1" s="1"/>
  <c r="I213" i="1"/>
  <c r="N213" i="1" s="1"/>
  <c r="I214" i="1"/>
  <c r="N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N223" i="1" s="1"/>
  <c r="I224" i="1"/>
  <c r="I225" i="1"/>
  <c r="O225" i="1" s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5" i="1"/>
  <c r="N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N241" i="1" s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N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I257" i="1"/>
  <c r="O257" i="1" s="1"/>
  <c r="I258" i="1"/>
  <c r="O258" i="1" s="1"/>
  <c r="I259" i="1"/>
  <c r="N259" i="1" s="1"/>
  <c r="I260" i="1"/>
  <c r="N260" i="1" s="1"/>
  <c r="I261" i="1"/>
  <c r="O261" i="1" s="1"/>
  <c r="I262" i="1"/>
  <c r="O262" i="1" s="1"/>
  <c r="I263" i="1"/>
  <c r="O263" i="1" s="1"/>
  <c r="I264" i="1"/>
  <c r="O264" i="1" s="1"/>
  <c r="I265" i="1"/>
  <c r="O265" i="1" s="1"/>
  <c r="I266" i="1"/>
  <c r="O266" i="1" s="1"/>
  <c r="I2" i="1"/>
  <c r="O2" i="1" s="1"/>
  <c r="H3" i="1"/>
  <c r="L3" i="1" s="1"/>
  <c r="H4" i="1"/>
  <c r="L4" i="1" s="1"/>
  <c r="H5" i="1"/>
  <c r="H6" i="1"/>
  <c r="H7" i="1"/>
  <c r="H8" i="1"/>
  <c r="H9" i="1"/>
  <c r="H10" i="1"/>
  <c r="H11" i="1"/>
  <c r="L11" i="1" s="1"/>
  <c r="H12" i="1"/>
  <c r="L12" i="1" s="1"/>
  <c r="H13" i="1"/>
  <c r="H14" i="1"/>
  <c r="K14" i="1" s="1"/>
  <c r="H15" i="1"/>
  <c r="H16" i="1"/>
  <c r="H17" i="1"/>
  <c r="H18" i="1"/>
  <c r="H19" i="1"/>
  <c r="L19" i="1" s="1"/>
  <c r="H20" i="1"/>
  <c r="L20" i="1" s="1"/>
  <c r="H21" i="1"/>
  <c r="H22" i="1"/>
  <c r="H23" i="1"/>
  <c r="H24" i="1"/>
  <c r="K24" i="1" s="1"/>
  <c r="H25" i="1"/>
  <c r="K25" i="1" s="1"/>
  <c r="H26" i="1"/>
  <c r="H27" i="1"/>
  <c r="L27" i="1" s="1"/>
  <c r="H28" i="1"/>
  <c r="L28" i="1" s="1"/>
  <c r="H29" i="1"/>
  <c r="H30" i="1"/>
  <c r="H31" i="1"/>
  <c r="H32" i="1"/>
  <c r="H33" i="1"/>
  <c r="H34" i="1"/>
  <c r="K34" i="1" s="1"/>
  <c r="H35" i="1"/>
  <c r="L35" i="1" s="1"/>
  <c r="H36" i="1"/>
  <c r="L36" i="1" s="1"/>
  <c r="H37" i="1"/>
  <c r="H38" i="1"/>
  <c r="H39" i="1"/>
  <c r="H40" i="1"/>
  <c r="H41" i="1"/>
  <c r="H42" i="1"/>
  <c r="H43" i="1"/>
  <c r="L43" i="1" s="1"/>
  <c r="H44" i="1"/>
  <c r="L44" i="1" s="1"/>
  <c r="H45" i="1"/>
  <c r="H46" i="1"/>
  <c r="K46" i="1" s="1"/>
  <c r="H47" i="1"/>
  <c r="H48" i="1"/>
  <c r="H49" i="1"/>
  <c r="H50" i="1"/>
  <c r="H51" i="1"/>
  <c r="L51" i="1" s="1"/>
  <c r="H52" i="1"/>
  <c r="L52" i="1" s="1"/>
  <c r="H53" i="1"/>
  <c r="H54" i="1"/>
  <c r="H55" i="1"/>
  <c r="H56" i="1"/>
  <c r="K56" i="1" s="1"/>
  <c r="H57" i="1"/>
  <c r="K57" i="1" s="1"/>
  <c r="H58" i="1"/>
  <c r="H59" i="1"/>
  <c r="L59" i="1" s="1"/>
  <c r="H60" i="1"/>
  <c r="L60" i="1" s="1"/>
  <c r="H61" i="1"/>
  <c r="H62" i="1"/>
  <c r="H63" i="1"/>
  <c r="H64" i="1"/>
  <c r="H65" i="1"/>
  <c r="K65" i="1" s="1"/>
  <c r="H66" i="1"/>
  <c r="K66" i="1" s="1"/>
  <c r="H67" i="1"/>
  <c r="L67" i="1" s="1"/>
  <c r="H68" i="1"/>
  <c r="L68" i="1" s="1"/>
  <c r="H69" i="1"/>
  <c r="H70" i="1"/>
  <c r="H71" i="1"/>
  <c r="H72" i="1"/>
  <c r="H73" i="1"/>
  <c r="H74" i="1"/>
  <c r="K74" i="1" s="1"/>
  <c r="H75" i="1"/>
  <c r="L75" i="1" s="1"/>
  <c r="H76" i="1"/>
  <c r="L76" i="1" s="1"/>
  <c r="H77" i="1"/>
  <c r="H78" i="1"/>
  <c r="H79" i="1"/>
  <c r="H80" i="1"/>
  <c r="H81" i="1"/>
  <c r="H82" i="1"/>
  <c r="H83" i="1"/>
  <c r="L83" i="1" s="1"/>
  <c r="H84" i="1"/>
  <c r="L84" i="1" s="1"/>
  <c r="H85" i="1"/>
  <c r="H86" i="1"/>
  <c r="H87" i="1"/>
  <c r="H88" i="1"/>
  <c r="H89" i="1"/>
  <c r="H90" i="1"/>
  <c r="H91" i="1"/>
  <c r="L91" i="1" s="1"/>
  <c r="H92" i="1"/>
  <c r="L92" i="1" s="1"/>
  <c r="H93" i="1"/>
  <c r="K93" i="1" s="1"/>
  <c r="H94" i="1"/>
  <c r="H95" i="1"/>
  <c r="H96" i="1"/>
  <c r="H97" i="1"/>
  <c r="H98" i="1"/>
  <c r="H99" i="1"/>
  <c r="L99" i="1" s="1"/>
  <c r="H100" i="1"/>
  <c r="L100" i="1" s="1"/>
  <c r="H101" i="1"/>
  <c r="K101" i="1" s="1"/>
  <c r="H102" i="1"/>
  <c r="K102" i="1" s="1"/>
  <c r="H103" i="1"/>
  <c r="H104" i="1"/>
  <c r="H105" i="1"/>
  <c r="H106" i="1"/>
  <c r="H107" i="1"/>
  <c r="L107" i="1" s="1"/>
  <c r="H108" i="1"/>
  <c r="L108" i="1" s="1"/>
  <c r="H109" i="1"/>
  <c r="H110" i="1"/>
  <c r="K110" i="1" s="1"/>
  <c r="H111" i="1"/>
  <c r="H112" i="1"/>
  <c r="K112" i="1" s="1"/>
  <c r="H113" i="1"/>
  <c r="H114" i="1"/>
  <c r="H115" i="1"/>
  <c r="L115" i="1" s="1"/>
  <c r="H116" i="1"/>
  <c r="L116" i="1" s="1"/>
  <c r="H118" i="1"/>
  <c r="H119" i="1"/>
  <c r="H120" i="1"/>
  <c r="K120" i="1" s="1"/>
  <c r="H121" i="1"/>
  <c r="K121" i="1" s="1"/>
  <c r="H122" i="1"/>
  <c r="L122" i="1" s="1"/>
  <c r="H123" i="1"/>
  <c r="L123" i="1" s="1"/>
  <c r="H124" i="1"/>
  <c r="L124" i="1" s="1"/>
  <c r="H125" i="1"/>
  <c r="H126" i="1"/>
  <c r="H127" i="1"/>
  <c r="H128" i="1"/>
  <c r="H129" i="1"/>
  <c r="K129" i="1" s="1"/>
  <c r="H130" i="1"/>
  <c r="L130" i="1" s="1"/>
  <c r="H131" i="1"/>
  <c r="L131" i="1" s="1"/>
  <c r="H132" i="1"/>
  <c r="L132" i="1" s="1"/>
  <c r="H133" i="1"/>
  <c r="H134" i="1"/>
  <c r="H135" i="1"/>
  <c r="H136" i="1"/>
  <c r="H137" i="1"/>
  <c r="H138" i="1"/>
  <c r="K138" i="1" s="1"/>
  <c r="H139" i="1"/>
  <c r="L139" i="1" s="1"/>
  <c r="H140" i="1"/>
  <c r="L140" i="1" s="1"/>
  <c r="H141" i="1"/>
  <c r="H142" i="1"/>
  <c r="H143" i="1"/>
  <c r="H144" i="1"/>
  <c r="H145" i="1"/>
  <c r="H146" i="1"/>
  <c r="L146" i="1" s="1"/>
  <c r="H147" i="1"/>
  <c r="L147" i="1" s="1"/>
  <c r="H148" i="1"/>
  <c r="L148" i="1" s="1"/>
  <c r="H149" i="1"/>
  <c r="H150" i="1"/>
  <c r="H151" i="1"/>
  <c r="H152" i="1"/>
  <c r="H153" i="1"/>
  <c r="H154" i="1"/>
  <c r="L154" i="1" s="1"/>
  <c r="H155" i="1"/>
  <c r="L155" i="1" s="1"/>
  <c r="H156" i="1"/>
  <c r="L156" i="1" s="1"/>
  <c r="H157" i="1"/>
  <c r="K157" i="1" s="1"/>
  <c r="H158" i="1"/>
  <c r="H159" i="1"/>
  <c r="H160" i="1"/>
  <c r="H161" i="1"/>
  <c r="H162" i="1"/>
  <c r="H163" i="1"/>
  <c r="L163" i="1" s="1"/>
  <c r="H164" i="1"/>
  <c r="L164" i="1" s="1"/>
  <c r="H165" i="1"/>
  <c r="K165" i="1" s="1"/>
  <c r="H166" i="1"/>
  <c r="K166" i="1" s="1"/>
  <c r="H167" i="1"/>
  <c r="H168" i="1"/>
  <c r="H169" i="1"/>
  <c r="H170" i="1"/>
  <c r="L170" i="1" s="1"/>
  <c r="H171" i="1"/>
  <c r="L171" i="1" s="1"/>
  <c r="H172" i="1"/>
  <c r="L172" i="1" s="1"/>
  <c r="H173" i="1"/>
  <c r="H174" i="1"/>
  <c r="K174" i="1" s="1"/>
  <c r="H175" i="1"/>
  <c r="H176" i="1"/>
  <c r="K176" i="1" s="1"/>
  <c r="H177" i="1"/>
  <c r="H178" i="1"/>
  <c r="L178" i="1" s="1"/>
  <c r="H179" i="1"/>
  <c r="L179" i="1" s="1"/>
  <c r="H180" i="1"/>
  <c r="L180" i="1" s="1"/>
  <c r="H181" i="1"/>
  <c r="H182" i="1"/>
  <c r="H183" i="1"/>
  <c r="H184" i="1"/>
  <c r="K184" i="1" s="1"/>
  <c r="H185" i="1"/>
  <c r="K185" i="1" s="1"/>
  <c r="H186" i="1"/>
  <c r="L186" i="1" s="1"/>
  <c r="H187" i="1"/>
  <c r="L187" i="1" s="1"/>
  <c r="H188" i="1"/>
  <c r="L188" i="1" s="1"/>
  <c r="H189" i="1"/>
  <c r="H190" i="1"/>
  <c r="H191" i="1"/>
  <c r="H192" i="1"/>
  <c r="H193" i="1"/>
  <c r="K193" i="1" s="1"/>
  <c r="H194" i="1"/>
  <c r="L194" i="1" s="1"/>
  <c r="H195" i="1"/>
  <c r="L195" i="1" s="1"/>
  <c r="H196" i="1"/>
  <c r="L196" i="1" s="1"/>
  <c r="H197" i="1"/>
  <c r="H198" i="1"/>
  <c r="H199" i="1"/>
  <c r="H200" i="1"/>
  <c r="H201" i="1"/>
  <c r="H202" i="1"/>
  <c r="K202" i="1" s="1"/>
  <c r="H203" i="1"/>
  <c r="L203" i="1" s="1"/>
  <c r="H204" i="1"/>
  <c r="L204" i="1" s="1"/>
  <c r="H205" i="1"/>
  <c r="H206" i="1"/>
  <c r="H207" i="1"/>
  <c r="H208" i="1"/>
  <c r="H209" i="1"/>
  <c r="H210" i="1"/>
  <c r="L210" i="1" s="1"/>
  <c r="H211" i="1"/>
  <c r="L211" i="1" s="1"/>
  <c r="H212" i="1"/>
  <c r="L212" i="1" s="1"/>
  <c r="H213" i="1"/>
  <c r="H214" i="1"/>
  <c r="H215" i="1"/>
  <c r="H216" i="1"/>
  <c r="H217" i="1"/>
  <c r="H218" i="1"/>
  <c r="L218" i="1" s="1"/>
  <c r="H219" i="1"/>
  <c r="L219" i="1" s="1"/>
  <c r="H220" i="1"/>
  <c r="L220" i="1" s="1"/>
  <c r="H221" i="1"/>
  <c r="K221" i="1" s="1"/>
  <c r="H222" i="1"/>
  <c r="H223" i="1"/>
  <c r="H224" i="1"/>
  <c r="H225" i="1"/>
  <c r="H226" i="1"/>
  <c r="L226" i="1" s="1"/>
  <c r="H227" i="1"/>
  <c r="L227" i="1" s="1"/>
  <c r="H228" i="1"/>
  <c r="H229" i="1"/>
  <c r="K229" i="1" s="1"/>
  <c r="H230" i="1"/>
  <c r="K230" i="1" s="1"/>
  <c r="H231" i="1"/>
  <c r="H232" i="1"/>
  <c r="H233" i="1"/>
  <c r="H235" i="1"/>
  <c r="H236" i="1"/>
  <c r="H237" i="1"/>
  <c r="K237" i="1" s="1"/>
  <c r="H238" i="1"/>
  <c r="H239" i="1"/>
  <c r="L239" i="1" s="1"/>
  <c r="H240" i="1"/>
  <c r="H241" i="1"/>
  <c r="H242" i="1"/>
  <c r="H243" i="1"/>
  <c r="L243" i="1" s="1"/>
  <c r="H244" i="1"/>
  <c r="L244" i="1" s="1"/>
  <c r="H245" i="1"/>
  <c r="L245" i="1" s="1"/>
  <c r="H246" i="1"/>
  <c r="H247" i="1"/>
  <c r="H248" i="1"/>
  <c r="H249" i="1"/>
  <c r="H250" i="1"/>
  <c r="L250" i="1" s="1"/>
  <c r="H251" i="1"/>
  <c r="L251" i="1" s="1"/>
  <c r="H252" i="1"/>
  <c r="H253" i="1"/>
  <c r="H254" i="1"/>
  <c r="H255" i="1"/>
  <c r="H256" i="1"/>
  <c r="H257" i="1"/>
  <c r="H258" i="1"/>
  <c r="L258" i="1" s="1"/>
  <c r="H259" i="1"/>
  <c r="L259" i="1" s="1"/>
  <c r="H260" i="1"/>
  <c r="H261" i="1"/>
  <c r="H262" i="1"/>
  <c r="H263" i="1"/>
  <c r="H264" i="1"/>
  <c r="H265" i="1"/>
  <c r="L265" i="1" s="1"/>
  <c r="H266" i="1"/>
  <c r="L266" i="1" s="1"/>
  <c r="H2" i="1"/>
  <c r="L2" i="1" s="1"/>
  <c r="O129" i="1" l="1"/>
  <c r="O97" i="1"/>
  <c r="O248" i="1"/>
  <c r="O241" i="1"/>
  <c r="O223" i="1"/>
  <c r="O191" i="1"/>
  <c r="O159" i="1"/>
  <c r="O127" i="1"/>
  <c r="O95" i="1"/>
  <c r="O63" i="1"/>
  <c r="O214" i="1"/>
  <c r="O182" i="1"/>
  <c r="O150" i="1"/>
  <c r="O118" i="1"/>
  <c r="O86" i="1"/>
  <c r="O54" i="1"/>
  <c r="O213" i="1"/>
  <c r="O181" i="1"/>
  <c r="O149" i="1"/>
  <c r="O117" i="1"/>
  <c r="O85" i="1"/>
  <c r="O53" i="1"/>
  <c r="O29" i="1"/>
  <c r="O13" i="1"/>
  <c r="O260" i="1"/>
  <c r="O204" i="1"/>
  <c r="O172" i="1"/>
  <c r="O140" i="1"/>
  <c r="O108" i="1"/>
  <c r="O76" i="1"/>
  <c r="O44" i="1"/>
  <c r="O28" i="1"/>
  <c r="O12" i="1"/>
  <c r="O259" i="1"/>
  <c r="O235" i="1"/>
  <c r="O203" i="1"/>
  <c r="O171" i="1"/>
  <c r="O139" i="1"/>
  <c r="O107" i="1"/>
  <c r="O75" i="1"/>
  <c r="O43" i="1"/>
  <c r="O234" i="1"/>
  <c r="L234" i="1"/>
  <c r="N218" i="1"/>
  <c r="N47" i="1"/>
  <c r="L110" i="1"/>
  <c r="K44" i="1"/>
  <c r="N193" i="1"/>
  <c r="N18" i="1"/>
  <c r="L102" i="1"/>
  <c r="K12" i="1"/>
  <c r="N186" i="1"/>
  <c r="L74" i="1"/>
  <c r="N264" i="1"/>
  <c r="N161" i="1"/>
  <c r="L66" i="1"/>
  <c r="N263" i="1"/>
  <c r="N154" i="1"/>
  <c r="L184" i="1"/>
  <c r="L34" i="1"/>
  <c r="N250" i="1"/>
  <c r="N128" i="1"/>
  <c r="L176" i="1"/>
  <c r="N244" i="1"/>
  <c r="N120" i="1"/>
  <c r="N225" i="1"/>
  <c r="N55" i="1"/>
  <c r="K33" i="1"/>
  <c r="L33" i="1"/>
  <c r="N212" i="1"/>
  <c r="N59" i="1"/>
  <c r="K233" i="1"/>
  <c r="L233" i="1"/>
  <c r="K201" i="1"/>
  <c r="L201" i="1"/>
  <c r="K88" i="1"/>
  <c r="L88" i="1"/>
  <c r="K64" i="1"/>
  <c r="L64" i="1"/>
  <c r="K32" i="1"/>
  <c r="L32" i="1"/>
  <c r="K252" i="1"/>
  <c r="L252" i="1"/>
  <c r="K240" i="1"/>
  <c r="L240" i="1"/>
  <c r="K114" i="1"/>
  <c r="L114" i="1"/>
  <c r="K106" i="1"/>
  <c r="L106" i="1"/>
  <c r="K98" i="1"/>
  <c r="L98" i="1"/>
  <c r="K90" i="1"/>
  <c r="L90" i="1"/>
  <c r="K82" i="1"/>
  <c r="L82" i="1"/>
  <c r="K58" i="1"/>
  <c r="L58" i="1"/>
  <c r="K50" i="1"/>
  <c r="L50" i="1"/>
  <c r="K42" i="1"/>
  <c r="L42" i="1"/>
  <c r="K26" i="1"/>
  <c r="L26" i="1"/>
  <c r="K18" i="1"/>
  <c r="L18" i="1"/>
  <c r="K10" i="1"/>
  <c r="L10" i="1"/>
  <c r="N253" i="1"/>
  <c r="N236" i="1"/>
  <c r="N229" i="1"/>
  <c r="N221" i="1"/>
  <c r="N205" i="1"/>
  <c r="N197" i="1"/>
  <c r="N189" i="1"/>
  <c r="N173" i="1"/>
  <c r="N165" i="1"/>
  <c r="N157" i="1"/>
  <c r="N141" i="1"/>
  <c r="N133" i="1"/>
  <c r="N125" i="1"/>
  <c r="N116" i="1"/>
  <c r="N100" i="1"/>
  <c r="N92" i="1"/>
  <c r="N84" i="1"/>
  <c r="N68" i="1"/>
  <c r="N60" i="1"/>
  <c r="N52" i="1"/>
  <c r="N36" i="1"/>
  <c r="N20" i="1"/>
  <c r="N4" i="1"/>
  <c r="K60" i="1"/>
  <c r="N226" i="1"/>
  <c r="N194" i="1"/>
  <c r="N162" i="1"/>
  <c r="N93" i="1"/>
  <c r="N56" i="1"/>
  <c r="N19" i="1"/>
  <c r="L221" i="1"/>
  <c r="L185" i="1"/>
  <c r="L112" i="1"/>
  <c r="K113" i="1"/>
  <c r="L113" i="1"/>
  <c r="K89" i="1"/>
  <c r="L89" i="1"/>
  <c r="K73" i="1"/>
  <c r="L73" i="1"/>
  <c r="K41" i="1"/>
  <c r="L41" i="1"/>
  <c r="K9" i="1"/>
  <c r="L9" i="1"/>
  <c r="N240" i="1"/>
  <c r="N3" i="1"/>
  <c r="N91" i="1"/>
  <c r="K209" i="1"/>
  <c r="L209" i="1"/>
  <c r="K169" i="1"/>
  <c r="L169" i="1"/>
  <c r="K72" i="1"/>
  <c r="L72" i="1"/>
  <c r="N179" i="1"/>
  <c r="N163" i="1"/>
  <c r="N131" i="1"/>
  <c r="N50" i="1"/>
  <c r="K264" i="1"/>
  <c r="L264" i="1"/>
  <c r="K256" i="1"/>
  <c r="L256" i="1"/>
  <c r="K249" i="1"/>
  <c r="L249" i="1"/>
  <c r="K232" i="1"/>
  <c r="L232" i="1"/>
  <c r="K224" i="1"/>
  <c r="L224" i="1"/>
  <c r="K216" i="1"/>
  <c r="L216" i="1"/>
  <c r="K208" i="1"/>
  <c r="L208" i="1"/>
  <c r="K200" i="1"/>
  <c r="L200" i="1"/>
  <c r="K192" i="1"/>
  <c r="L192" i="1"/>
  <c r="K168" i="1"/>
  <c r="L168" i="1"/>
  <c r="K160" i="1"/>
  <c r="L160" i="1"/>
  <c r="K152" i="1"/>
  <c r="L152" i="1"/>
  <c r="K144" i="1"/>
  <c r="L144" i="1"/>
  <c r="K136" i="1"/>
  <c r="L136" i="1"/>
  <c r="K128" i="1"/>
  <c r="L128" i="1"/>
  <c r="K111" i="1"/>
  <c r="L111" i="1"/>
  <c r="K103" i="1"/>
  <c r="L103" i="1"/>
  <c r="K95" i="1"/>
  <c r="L95" i="1"/>
  <c r="K87" i="1"/>
  <c r="L87" i="1"/>
  <c r="K79" i="1"/>
  <c r="L79" i="1"/>
  <c r="K71" i="1"/>
  <c r="L71" i="1"/>
  <c r="K63" i="1"/>
  <c r="L63" i="1"/>
  <c r="K55" i="1"/>
  <c r="L55" i="1"/>
  <c r="K47" i="1"/>
  <c r="L47" i="1"/>
  <c r="K39" i="1"/>
  <c r="L39" i="1"/>
  <c r="K31" i="1"/>
  <c r="L31" i="1"/>
  <c r="K23" i="1"/>
  <c r="L23" i="1"/>
  <c r="K15" i="1"/>
  <c r="L15" i="1"/>
  <c r="K7" i="1"/>
  <c r="L7" i="1"/>
  <c r="N130" i="1"/>
  <c r="N122" i="1"/>
  <c r="N113" i="1"/>
  <c r="N105" i="1"/>
  <c r="N89" i="1"/>
  <c r="N81" i="1"/>
  <c r="N57" i="1"/>
  <c r="N49" i="1"/>
  <c r="N41" i="1"/>
  <c r="N33" i="1"/>
  <c r="N25" i="1"/>
  <c r="N17" i="1"/>
  <c r="K117" i="1"/>
  <c r="L117" i="1"/>
  <c r="K4" i="1"/>
  <c r="N262" i="1"/>
  <c r="N243" i="1"/>
  <c r="N217" i="1"/>
  <c r="N185" i="1"/>
  <c r="N153" i="1"/>
  <c r="N119" i="1"/>
  <c r="N82" i="1"/>
  <c r="N46" i="1"/>
  <c r="N9" i="1"/>
  <c r="L174" i="1"/>
  <c r="L138" i="1"/>
  <c r="L101" i="1"/>
  <c r="L65" i="1"/>
  <c r="L24" i="1"/>
  <c r="K97" i="1"/>
  <c r="L97" i="1"/>
  <c r="N252" i="1"/>
  <c r="N220" i="1"/>
  <c r="N180" i="1"/>
  <c r="N115" i="1"/>
  <c r="K225" i="1"/>
  <c r="L225" i="1"/>
  <c r="K177" i="1"/>
  <c r="L177" i="1"/>
  <c r="K145" i="1"/>
  <c r="L145" i="1"/>
  <c r="K104" i="1"/>
  <c r="L104" i="1"/>
  <c r="K8" i="1"/>
  <c r="L8" i="1"/>
  <c r="N245" i="1"/>
  <c r="N211" i="1"/>
  <c r="N187" i="1"/>
  <c r="N147" i="1"/>
  <c r="N34" i="1"/>
  <c r="K255" i="1"/>
  <c r="L255" i="1"/>
  <c r="K242" i="1"/>
  <c r="L242" i="1"/>
  <c r="K238" i="1"/>
  <c r="L238" i="1"/>
  <c r="K223" i="1"/>
  <c r="L223" i="1"/>
  <c r="K207" i="1"/>
  <c r="L207" i="1"/>
  <c r="K199" i="1"/>
  <c r="L199" i="1"/>
  <c r="K191" i="1"/>
  <c r="L191" i="1"/>
  <c r="K183" i="1"/>
  <c r="L183" i="1"/>
  <c r="K175" i="1"/>
  <c r="L175" i="1"/>
  <c r="K167" i="1"/>
  <c r="L167" i="1"/>
  <c r="K159" i="1"/>
  <c r="L159" i="1"/>
  <c r="K151" i="1"/>
  <c r="L151" i="1"/>
  <c r="K143" i="1"/>
  <c r="L143" i="1"/>
  <c r="K135" i="1"/>
  <c r="L135" i="1"/>
  <c r="K127" i="1"/>
  <c r="L127" i="1"/>
  <c r="K119" i="1"/>
  <c r="L119" i="1"/>
  <c r="K94" i="1"/>
  <c r="L94" i="1"/>
  <c r="K86" i="1"/>
  <c r="L86" i="1"/>
  <c r="K78" i="1"/>
  <c r="L78" i="1"/>
  <c r="K70" i="1"/>
  <c r="L70" i="1"/>
  <c r="K62" i="1"/>
  <c r="L62" i="1"/>
  <c r="K54" i="1"/>
  <c r="L54" i="1"/>
  <c r="K38" i="1"/>
  <c r="L38" i="1"/>
  <c r="K30" i="1"/>
  <c r="L30" i="1"/>
  <c r="K22" i="1"/>
  <c r="L22" i="1"/>
  <c r="K6" i="1"/>
  <c r="L6" i="1"/>
  <c r="N121" i="1"/>
  <c r="N112" i="1"/>
  <c r="N104" i="1"/>
  <c r="N96" i="1"/>
  <c r="N88" i="1"/>
  <c r="N80" i="1"/>
  <c r="N72" i="1"/>
  <c r="N48" i="1"/>
  <c r="N40" i="1"/>
  <c r="N32" i="1"/>
  <c r="N24" i="1"/>
  <c r="N16" i="1"/>
  <c r="N8" i="1"/>
  <c r="N2" i="1"/>
  <c r="N261" i="1"/>
  <c r="N239" i="1"/>
  <c r="N210" i="1"/>
  <c r="N178" i="1"/>
  <c r="N146" i="1"/>
  <c r="N111" i="1"/>
  <c r="N74" i="1"/>
  <c r="N38" i="1"/>
  <c r="L166" i="1"/>
  <c r="L93" i="1"/>
  <c r="L57" i="1"/>
  <c r="L14" i="1"/>
  <c r="K17" i="1"/>
  <c r="L17" i="1"/>
  <c r="N246" i="1"/>
  <c r="N228" i="1"/>
  <c r="N188" i="1"/>
  <c r="N148" i="1"/>
  <c r="N132" i="1"/>
  <c r="N99" i="1"/>
  <c r="N67" i="1"/>
  <c r="N35" i="1"/>
  <c r="K153" i="1"/>
  <c r="L153" i="1"/>
  <c r="K40" i="1"/>
  <c r="L40" i="1"/>
  <c r="K16" i="1"/>
  <c r="L16" i="1"/>
  <c r="N251" i="1"/>
  <c r="N227" i="1"/>
  <c r="N195" i="1"/>
  <c r="N114" i="1"/>
  <c r="N98" i="1"/>
  <c r="N66" i="1"/>
  <c r="N42" i="1"/>
  <c r="N26" i="1"/>
  <c r="N83" i="1"/>
  <c r="N10" i="1"/>
  <c r="K263" i="1"/>
  <c r="L263" i="1"/>
  <c r="K248" i="1"/>
  <c r="L248" i="1"/>
  <c r="K231" i="1"/>
  <c r="L231" i="1"/>
  <c r="K215" i="1"/>
  <c r="L215" i="1"/>
  <c r="K262" i="1"/>
  <c r="L262" i="1"/>
  <c r="K254" i="1"/>
  <c r="L254" i="1"/>
  <c r="K247" i="1"/>
  <c r="L247" i="1"/>
  <c r="K241" i="1"/>
  <c r="L241" i="1"/>
  <c r="K222" i="1"/>
  <c r="L222" i="1"/>
  <c r="K214" i="1"/>
  <c r="L214" i="1"/>
  <c r="K206" i="1"/>
  <c r="L206" i="1"/>
  <c r="K198" i="1"/>
  <c r="L198" i="1"/>
  <c r="K190" i="1"/>
  <c r="L190" i="1"/>
  <c r="K182" i="1"/>
  <c r="L182" i="1"/>
  <c r="K158" i="1"/>
  <c r="L158" i="1"/>
  <c r="K150" i="1"/>
  <c r="L150" i="1"/>
  <c r="K142" i="1"/>
  <c r="L142" i="1"/>
  <c r="K134" i="1"/>
  <c r="L134" i="1"/>
  <c r="K126" i="1"/>
  <c r="L126" i="1"/>
  <c r="K118" i="1"/>
  <c r="L118" i="1"/>
  <c r="K109" i="1"/>
  <c r="L109" i="1"/>
  <c r="K85" i="1"/>
  <c r="L85" i="1"/>
  <c r="K77" i="1"/>
  <c r="L77" i="1"/>
  <c r="K69" i="1"/>
  <c r="L69" i="1"/>
  <c r="K61" i="1"/>
  <c r="L61" i="1"/>
  <c r="K53" i="1"/>
  <c r="L53" i="1"/>
  <c r="K45" i="1"/>
  <c r="L45" i="1"/>
  <c r="K37" i="1"/>
  <c r="L37" i="1"/>
  <c r="K29" i="1"/>
  <c r="L29" i="1"/>
  <c r="K21" i="1"/>
  <c r="L21" i="1"/>
  <c r="K13" i="1"/>
  <c r="L13" i="1"/>
  <c r="K5" i="1"/>
  <c r="L5" i="1"/>
  <c r="N256" i="1"/>
  <c r="N249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03" i="1"/>
  <c r="N87" i="1"/>
  <c r="N79" i="1"/>
  <c r="N71" i="1"/>
  <c r="N39" i="1"/>
  <c r="N31" i="1"/>
  <c r="N23" i="1"/>
  <c r="N15" i="1"/>
  <c r="N7" i="1"/>
  <c r="K108" i="1"/>
  <c r="N209" i="1"/>
  <c r="N177" i="1"/>
  <c r="N145" i="1"/>
  <c r="N110" i="1"/>
  <c r="N73" i="1"/>
  <c r="N37" i="1"/>
  <c r="L237" i="1"/>
  <c r="L202" i="1"/>
  <c r="L165" i="1"/>
  <c r="L129" i="1"/>
  <c r="L56" i="1"/>
  <c r="K162" i="1"/>
  <c r="L162" i="1"/>
  <c r="K105" i="1"/>
  <c r="L105" i="1"/>
  <c r="N164" i="1"/>
  <c r="K161" i="1"/>
  <c r="L161" i="1"/>
  <c r="K137" i="1"/>
  <c r="L137" i="1"/>
  <c r="K96" i="1"/>
  <c r="L96" i="1"/>
  <c r="K48" i="1"/>
  <c r="L48" i="1"/>
  <c r="N219" i="1"/>
  <c r="N155" i="1"/>
  <c r="N123" i="1"/>
  <c r="N106" i="1"/>
  <c r="N90" i="1"/>
  <c r="N58" i="1"/>
  <c r="L25" i="1"/>
  <c r="K261" i="1"/>
  <c r="L261" i="1"/>
  <c r="K253" i="1"/>
  <c r="L253" i="1"/>
  <c r="K236" i="1"/>
  <c r="L236" i="1"/>
  <c r="K213" i="1"/>
  <c r="L213" i="1"/>
  <c r="K205" i="1"/>
  <c r="L205" i="1"/>
  <c r="K197" i="1"/>
  <c r="L197" i="1"/>
  <c r="K189" i="1"/>
  <c r="L189" i="1"/>
  <c r="K181" i="1"/>
  <c r="L181" i="1"/>
  <c r="K173" i="1"/>
  <c r="L173" i="1"/>
  <c r="K149" i="1"/>
  <c r="L149" i="1"/>
  <c r="K141" i="1"/>
  <c r="L141" i="1"/>
  <c r="K133" i="1"/>
  <c r="L133" i="1"/>
  <c r="K125" i="1"/>
  <c r="L125" i="1"/>
  <c r="N255" i="1"/>
  <c r="N242" i="1"/>
  <c r="N238" i="1"/>
  <c r="N231" i="1"/>
  <c r="N215" i="1"/>
  <c r="N207" i="1"/>
  <c r="N199" i="1"/>
  <c r="N183" i="1"/>
  <c r="N175" i="1"/>
  <c r="N167" i="1"/>
  <c r="N151" i="1"/>
  <c r="N143" i="1"/>
  <c r="N135" i="1"/>
  <c r="N94" i="1"/>
  <c r="N78" i="1"/>
  <c r="N70" i="1"/>
  <c r="N62" i="1"/>
  <c r="N30" i="1"/>
  <c r="N22" i="1"/>
  <c r="N14" i="1"/>
  <c r="N6" i="1"/>
  <c r="K76" i="1"/>
  <c r="N266" i="1"/>
  <c r="N258" i="1"/>
  <c r="N202" i="1"/>
  <c r="N170" i="1"/>
  <c r="N138" i="1"/>
  <c r="N102" i="1"/>
  <c r="N65" i="1"/>
  <c r="L230" i="1"/>
  <c r="L157" i="1"/>
  <c r="L121" i="1"/>
  <c r="L46" i="1"/>
  <c r="K81" i="1"/>
  <c r="L81" i="1"/>
  <c r="K49" i="1"/>
  <c r="L49" i="1"/>
  <c r="N196" i="1"/>
  <c r="N156" i="1"/>
  <c r="N124" i="1"/>
  <c r="N51" i="1"/>
  <c r="N11" i="1"/>
  <c r="K257" i="1"/>
  <c r="L257" i="1"/>
  <c r="K217" i="1"/>
  <c r="L217" i="1"/>
  <c r="K80" i="1"/>
  <c r="L80" i="1"/>
  <c r="K260" i="1"/>
  <c r="L260" i="1"/>
  <c r="K246" i="1"/>
  <c r="L246" i="1"/>
  <c r="K235" i="1"/>
  <c r="L235" i="1"/>
  <c r="K228" i="1"/>
  <c r="L228" i="1"/>
  <c r="N254" i="1"/>
  <c r="N247" i="1"/>
  <c r="N237" i="1"/>
  <c r="N230" i="1"/>
  <c r="N222" i="1"/>
  <c r="N206" i="1"/>
  <c r="N198" i="1"/>
  <c r="N190" i="1"/>
  <c r="N174" i="1"/>
  <c r="N166" i="1"/>
  <c r="N158" i="1"/>
  <c r="N142" i="1"/>
  <c r="N134" i="1"/>
  <c r="N126" i="1"/>
  <c r="N109" i="1"/>
  <c r="N77" i="1"/>
  <c r="N69" i="1"/>
  <c r="N61" i="1"/>
  <c r="N45" i="1"/>
  <c r="N21" i="1"/>
  <c r="N5" i="1"/>
  <c r="K68" i="1"/>
  <c r="N265" i="1"/>
  <c r="N257" i="1"/>
  <c r="N233" i="1"/>
  <c r="N201" i="1"/>
  <c r="N169" i="1"/>
  <c r="N137" i="1"/>
  <c r="N101" i="1"/>
  <c r="N64" i="1"/>
  <c r="N27" i="1"/>
  <c r="L229" i="1"/>
  <c r="L193" i="1"/>
  <c r="L120" i="1"/>
  <c r="K259" i="1"/>
  <c r="K251" i="1"/>
  <c r="K196" i="1"/>
  <c r="K245" i="1"/>
  <c r="K188" i="1"/>
  <c r="K124" i="1"/>
  <c r="K180" i="1"/>
  <c r="K116" i="1"/>
  <c r="K52" i="1"/>
  <c r="K172" i="1"/>
  <c r="K164" i="1"/>
  <c r="K100" i="1"/>
  <c r="K36" i="1"/>
  <c r="K140" i="1"/>
  <c r="K132" i="1"/>
  <c r="K220" i="1"/>
  <c r="K156" i="1"/>
  <c r="K92" i="1"/>
  <c r="K28" i="1"/>
  <c r="K204" i="1"/>
  <c r="K266" i="1"/>
  <c r="K212" i="1"/>
  <c r="K148" i="1"/>
  <c r="K84" i="1"/>
  <c r="K20" i="1"/>
  <c r="K265" i="1"/>
  <c r="K258" i="1"/>
  <c r="K244" i="1"/>
  <c r="K239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250" i="1"/>
  <c r="K243" i="1"/>
  <c r="K226" i="1"/>
  <c r="K218" i="1"/>
  <c r="K210" i="1"/>
  <c r="K194" i="1"/>
  <c r="K186" i="1"/>
  <c r="K178" i="1"/>
  <c r="K170" i="1"/>
  <c r="K154" i="1"/>
  <c r="K146" i="1"/>
  <c r="K130" i="1"/>
  <c r="K122" i="1"/>
  <c r="K2" i="1"/>
  <c r="E4" i="1"/>
  <c r="E5" i="1"/>
  <c r="E6" i="1"/>
  <c r="E11" i="1"/>
  <c r="E16" i="1"/>
  <c r="E24" i="1"/>
  <c r="E25" i="1"/>
  <c r="E30" i="1"/>
  <c r="E35" i="1"/>
  <c r="E41" i="1"/>
  <c r="E43" i="1"/>
  <c r="E53" i="1"/>
  <c r="E63" i="1"/>
  <c r="E75" i="1"/>
  <c r="E77" i="1"/>
  <c r="E82" i="1"/>
  <c r="E84" i="1"/>
  <c r="E86" i="1"/>
  <c r="E87" i="1"/>
  <c r="E94" i="1"/>
  <c r="E95" i="1"/>
  <c r="E97" i="1"/>
  <c r="E98" i="1"/>
  <c r="E100" i="1"/>
  <c r="E102" i="1"/>
  <c r="E104" i="1"/>
  <c r="E110" i="1"/>
  <c r="E111" i="1"/>
  <c r="E118" i="1"/>
  <c r="E119" i="1"/>
  <c r="E122" i="1"/>
  <c r="E123" i="1"/>
  <c r="E124" i="1"/>
  <c r="E132" i="1"/>
  <c r="E133" i="1"/>
  <c r="E134" i="1"/>
  <c r="E136" i="1"/>
  <c r="E138" i="1"/>
  <c r="E148" i="1"/>
  <c r="E149" i="1"/>
  <c r="E160" i="1"/>
  <c r="E162" i="1"/>
  <c r="E171" i="1"/>
  <c r="E177" i="1"/>
  <c r="E178" i="1"/>
  <c r="E180" i="1"/>
  <c r="E191" i="1"/>
  <c r="E193" i="1"/>
  <c r="E198" i="1"/>
  <c r="E204" i="1"/>
  <c r="E205" i="1"/>
  <c r="E206" i="1"/>
  <c r="E211" i="1"/>
  <c r="E213" i="1"/>
  <c r="E214" i="1"/>
  <c r="E219" i="1"/>
  <c r="E222" i="1"/>
  <c r="E223" i="1"/>
  <c r="E224" i="1"/>
  <c r="E231" i="1"/>
  <c r="E237" i="1"/>
  <c r="E247" i="1"/>
  <c r="E248" i="1"/>
  <c r="E252" i="1"/>
  <c r="E255" i="1"/>
  <c r="E257" i="1"/>
  <c r="E258" i="1"/>
</calcChain>
</file>

<file path=xl/sharedStrings.xml><?xml version="1.0" encoding="utf-8"?>
<sst xmlns="http://schemas.openxmlformats.org/spreadsheetml/2006/main" count="661" uniqueCount="349">
  <si>
    <t>----</t>
  </si>
  <si>
    <t>Backside</t>
  </si>
  <si>
    <t>N30W06</t>
  </si>
  <si>
    <t>N21E10</t>
  </si>
  <si>
    <t>N26E11</t>
  </si>
  <si>
    <t>S25E00</t>
  </si>
  <si>
    <t>N11W178</t>
  </si>
  <si>
    <t>N11E34</t>
  </si>
  <si>
    <t>N17W52</t>
  </si>
  <si>
    <t>S22W146</t>
  </si>
  <si>
    <t>N16W55</t>
  </si>
  <si>
    <t>N07E182</t>
  </si>
  <si>
    <t>S20W12</t>
  </si>
  <si>
    <t>N31W53</t>
  </si>
  <si>
    <t>N16W129</t>
  </si>
  <si>
    <t>N13E164</t>
  </si>
  <si>
    <t>N17E153</t>
  </si>
  <si>
    <t>N24E136</t>
  </si>
  <si>
    <t>S19E25</t>
  </si>
  <si>
    <t>N16W144</t>
  </si>
  <si>
    <t>N16W153</t>
  </si>
  <si>
    <t>S21W54</t>
  </si>
  <si>
    <t>S19E135</t>
  </si>
  <si>
    <t>N16W08</t>
  </si>
  <si>
    <t>N11E175</t>
  </si>
  <si>
    <t>N16W30</t>
  </si>
  <si>
    <t>N19W36</t>
  </si>
  <si>
    <t>N17W69</t>
  </si>
  <si>
    <t>N09E89</t>
  </si>
  <si>
    <t>N10E56</t>
  </si>
  <si>
    <t>N12E42</t>
  </si>
  <si>
    <t>N24E119</t>
  </si>
  <si>
    <t>N26E153</t>
  </si>
  <si>
    <t>N35W40</t>
  </si>
  <si>
    <t>N25W77</t>
  </si>
  <si>
    <t>N33E15</t>
  </si>
  <si>
    <t>N09E154</t>
  </si>
  <si>
    <t>N20E108</t>
  </si>
  <si>
    <t>N24E35</t>
  </si>
  <si>
    <t>N15E175</t>
  </si>
  <si>
    <t>N18E120</t>
  </si>
  <si>
    <t>N21W161</t>
  </si>
  <si>
    <t>N17W49</t>
  </si>
  <si>
    <t>N06E158</t>
  </si>
  <si>
    <t>N26W186</t>
  </si>
  <si>
    <t>S22E151</t>
  </si>
  <si>
    <t>N08W104</t>
  </si>
  <si>
    <t>N29E117</t>
  </si>
  <si>
    <t>N34E86</t>
  </si>
  <si>
    <t>N32E22</t>
  </si>
  <si>
    <t>N28W21</t>
  </si>
  <si>
    <t>N41W84</t>
  </si>
  <si>
    <t>N27W71</t>
  </si>
  <si>
    <t>N34W152</t>
  </si>
  <si>
    <t>N18E80</t>
  </si>
  <si>
    <t>N25E05</t>
  </si>
  <si>
    <t>N10W158</t>
  </si>
  <si>
    <t>N10W138</t>
  </si>
  <si>
    <t>N19E61</t>
  </si>
  <si>
    <t>N17E52</t>
  </si>
  <si>
    <t>N17E27</t>
  </si>
  <si>
    <t>N15E26</t>
  </si>
  <si>
    <t>N15W03</t>
  </si>
  <si>
    <t>N17W24</t>
  </si>
  <si>
    <t>N17W66</t>
  </si>
  <si>
    <t>N18W116</t>
  </si>
  <si>
    <t>N18W160</t>
  </si>
  <si>
    <t>N18E164</t>
  </si>
  <si>
    <t>N17E164</t>
  </si>
  <si>
    <t>N21E116</t>
  </si>
  <si>
    <t>N18W29</t>
  </si>
  <si>
    <t>N14W160</t>
  </si>
  <si>
    <t>S24E168</t>
  </si>
  <si>
    <t>N20W65</t>
  </si>
  <si>
    <t>N14W17</t>
  </si>
  <si>
    <t>S22W135</t>
  </si>
  <si>
    <t>S12E08</t>
  </si>
  <si>
    <t>N11W76</t>
  </si>
  <si>
    <t>N15W121</t>
  </si>
  <si>
    <t>S17E06</t>
  </si>
  <si>
    <t>S11E60</t>
  </si>
  <si>
    <t>S16W166</t>
  </si>
  <si>
    <t>S16E134</t>
  </si>
  <si>
    <t>N14W34</t>
  </si>
  <si>
    <t>S13W59</t>
  </si>
  <si>
    <t>S17W178</t>
  </si>
  <si>
    <t>S18W162</t>
  </si>
  <si>
    <t>N17W172</t>
  </si>
  <si>
    <t>S13W88</t>
  </si>
  <si>
    <t>S17W132</t>
  </si>
  <si>
    <t>S25E54</t>
  </si>
  <si>
    <t>N19E59</t>
  </si>
  <si>
    <t>S19E39</t>
  </si>
  <si>
    <t>N22W03</t>
  </si>
  <si>
    <t>S21W176</t>
  </si>
  <si>
    <t>S20E170</t>
  </si>
  <si>
    <t>S20E161</t>
  </si>
  <si>
    <t>S22E156</t>
  </si>
  <si>
    <t>S20E120</t>
  </si>
  <si>
    <t>S40W175</t>
  </si>
  <si>
    <t>S25E59</t>
  </si>
  <si>
    <t>N03W05</t>
  </si>
  <si>
    <t>S23W136</t>
  </si>
  <si>
    <t>S15E170</t>
  </si>
  <si>
    <t>S15E160</t>
  </si>
  <si>
    <t>S15E155</t>
  </si>
  <si>
    <t>S13E143</t>
  </si>
  <si>
    <t>S25W151</t>
  </si>
  <si>
    <t>N06W34</t>
  </si>
  <si>
    <t>S24W166</t>
  </si>
  <si>
    <t>S24W178</t>
  </si>
  <si>
    <t>N13E137</t>
  </si>
  <si>
    <t>N13E89</t>
  </si>
  <si>
    <t>S14W160</t>
  </si>
  <si>
    <t>S29E120</t>
  </si>
  <si>
    <t>S14E110</t>
  </si>
  <si>
    <t>N11W99</t>
  </si>
  <si>
    <t>N05E05</t>
  </si>
  <si>
    <t>S38W10</t>
  </si>
  <si>
    <t>N14W130</t>
  </si>
  <si>
    <t>N13E68</t>
  </si>
  <si>
    <t>N17W176</t>
  </si>
  <si>
    <t>N18W172</t>
  </si>
  <si>
    <t>N16E173</t>
  </si>
  <si>
    <t>N07W123</t>
  </si>
  <si>
    <t>N11E12</t>
  </si>
  <si>
    <t>N09E12</t>
  </si>
  <si>
    <t>N11E85</t>
  </si>
  <si>
    <t>N08E77</t>
  </si>
  <si>
    <t>N12E57</t>
  </si>
  <si>
    <t>N15W70</t>
  </si>
  <si>
    <t>S14E171</t>
  </si>
  <si>
    <t>S13W172</t>
  </si>
  <si>
    <t>S13E174</t>
  </si>
  <si>
    <t>S18W19</t>
  </si>
  <si>
    <t>N19E14</t>
  </si>
  <si>
    <t>N16W155</t>
  </si>
  <si>
    <t>S18E163</t>
  </si>
  <si>
    <t>S05W30</t>
  </si>
  <si>
    <t>N12W178</t>
  </si>
  <si>
    <t>S31W18</t>
  </si>
  <si>
    <t>N15E46</t>
  </si>
  <si>
    <t>N10E135</t>
  </si>
  <si>
    <t>N26E70</t>
  </si>
  <si>
    <t>N17W29</t>
  </si>
  <si>
    <t>S22E118</t>
  </si>
  <si>
    <t>N21E103</t>
  </si>
  <si>
    <t>N04W01</t>
  </si>
  <si>
    <t>S10E08</t>
  </si>
  <si>
    <t>S08E73</t>
  </si>
  <si>
    <t>S06E69</t>
  </si>
  <si>
    <t>S05E58</t>
  </si>
  <si>
    <t>N04W66</t>
  </si>
  <si>
    <t>S06E28</t>
  </si>
  <si>
    <t>N05W89</t>
  </si>
  <si>
    <t>N03W139</t>
  </si>
  <si>
    <t>N03W165</t>
  </si>
  <si>
    <t>S11W97</t>
  </si>
  <si>
    <t>N02E151</t>
  </si>
  <si>
    <t>S13E23</t>
  </si>
  <si>
    <t>S26W180</t>
  </si>
  <si>
    <t>S14W162</t>
  </si>
  <si>
    <t>S14W70</t>
  </si>
  <si>
    <t>S22W123</t>
  </si>
  <si>
    <t>S16W49</t>
  </si>
  <si>
    <t>S21E165</t>
  </si>
  <si>
    <t>S09E166</t>
  </si>
  <si>
    <t>S15W125</t>
  </si>
  <si>
    <t>S15W112</t>
  </si>
  <si>
    <t>S15W11</t>
  </si>
  <si>
    <t>S10E175</t>
  </si>
  <si>
    <t>S07E67</t>
  </si>
  <si>
    <t>S17E173</t>
  </si>
  <si>
    <t>S12E52</t>
  </si>
  <si>
    <t>S13E58</t>
  </si>
  <si>
    <t>S15E103</t>
  </si>
  <si>
    <t>S14E146</t>
  </si>
  <si>
    <t>S12W124</t>
  </si>
  <si>
    <t>S13W142</t>
  </si>
  <si>
    <t>S11E01</t>
  </si>
  <si>
    <t>S24E34</t>
  </si>
  <si>
    <t>S13E153</t>
  </si>
  <si>
    <t>S17E143</t>
  </si>
  <si>
    <t>S15W73</t>
  </si>
  <si>
    <t>S15E121</t>
  </si>
  <si>
    <t>S12E82</t>
  </si>
  <si>
    <t>N13W170</t>
  </si>
  <si>
    <t>S20E163</t>
  </si>
  <si>
    <t>N14E180</t>
  </si>
  <si>
    <t>N18E158</t>
  </si>
  <si>
    <t>S14E35</t>
  </si>
  <si>
    <t>S12E40</t>
  </si>
  <si>
    <t>S08W152</t>
  </si>
  <si>
    <t>N11W32</t>
  </si>
  <si>
    <t>N11E53</t>
  </si>
  <si>
    <t>S06E154</t>
  </si>
  <si>
    <t>S20W34</t>
  </si>
  <si>
    <t>S12E15</t>
  </si>
  <si>
    <t>S11W100</t>
  </si>
  <si>
    <t>S09W108</t>
  </si>
  <si>
    <t>S11W122</t>
  </si>
  <si>
    <t>S11W136</t>
  </si>
  <si>
    <t>S29E40</t>
  </si>
  <si>
    <t>S16E139</t>
  </si>
  <si>
    <t>S19E132</t>
  </si>
  <si>
    <t>S13W160</t>
  </si>
  <si>
    <t>S17E82</t>
  </si>
  <si>
    <t>S13W123</t>
  </si>
  <si>
    <t>N12E56</t>
  </si>
  <si>
    <t>S10E11</t>
  </si>
  <si>
    <t>S10W160</t>
  </si>
  <si>
    <t>N12E161</t>
  </si>
  <si>
    <t>S10W05</t>
  </si>
  <si>
    <t>N12E01</t>
  </si>
  <si>
    <t>S07E75</t>
  </si>
  <si>
    <t>N05W36</t>
  </si>
  <si>
    <t>S19E162</t>
  </si>
  <si>
    <t>N14E127</t>
  </si>
  <si>
    <t>S13E113</t>
  </si>
  <si>
    <t>N12E29</t>
  </si>
  <si>
    <t>N14E02</t>
  </si>
  <si>
    <t>S15E161</t>
  </si>
  <si>
    <t>S15E148</t>
  </si>
  <si>
    <t>S12E142</t>
  </si>
  <si>
    <t>N13E179</t>
  </si>
  <si>
    <t>S13E111</t>
  </si>
  <si>
    <t>S15E111</t>
  </si>
  <si>
    <t>S20W143</t>
  </si>
  <si>
    <t>S20E09</t>
  </si>
  <si>
    <t>S11E15</t>
  </si>
  <si>
    <t>S14W25</t>
  </si>
  <si>
    <t>N12E61</t>
  </si>
  <si>
    <t>S16W164</t>
  </si>
  <si>
    <t>S19E74</t>
  </si>
  <si>
    <t>S18E45</t>
  </si>
  <si>
    <t>S15E40</t>
  </si>
  <si>
    <t>S22W25</t>
  </si>
  <si>
    <t>N12W89</t>
  </si>
  <si>
    <t>S44E11</t>
  </si>
  <si>
    <t>N15E79</t>
  </si>
  <si>
    <t>N13W16</t>
  </si>
  <si>
    <t>N15E50</t>
  </si>
  <si>
    <t>S27E06</t>
  </si>
  <si>
    <t>N12W08</t>
  </si>
  <si>
    <t>N09W42</t>
  </si>
  <si>
    <t>N10E179</t>
  </si>
  <si>
    <t>S15E13</t>
  </si>
  <si>
    <t>S20W24</t>
  </si>
  <si>
    <t>S11W27</t>
  </si>
  <si>
    <t>S08E176</t>
  </si>
  <si>
    <t>S13W04</t>
  </si>
  <si>
    <t>S25W82</t>
  </si>
  <si>
    <t>S20W133</t>
  </si>
  <si>
    <t>N11W07</t>
  </si>
  <si>
    <t>N11W146</t>
  </si>
  <si>
    <t>N08W155</t>
  </si>
  <si>
    <t>N11W152</t>
  </si>
  <si>
    <t>N17W168</t>
  </si>
  <si>
    <t>N14E77</t>
  </si>
  <si>
    <t>S06W29</t>
  </si>
  <si>
    <t>S09W151</t>
  </si>
  <si>
    <t>S10W12</t>
  </si>
  <si>
    <t>S08W33</t>
  </si>
  <si>
    <t>S08E170</t>
  </si>
  <si>
    <t>S12E122</t>
  </si>
  <si>
    <t xml:space="preserve">Date </t>
  </si>
  <si>
    <t xml:space="preserve">Time </t>
  </si>
  <si>
    <t xml:space="preserve">Vl </t>
  </si>
  <si>
    <t xml:space="preserve">Vsp </t>
  </si>
  <si>
    <t xml:space="preserve">a </t>
  </si>
  <si>
    <t xml:space="preserve">MPA </t>
  </si>
  <si>
    <t xml:space="preserve">Loc </t>
  </si>
  <si>
    <t xml:space="preserve">Lat </t>
  </si>
  <si>
    <t xml:space="preserve">Long </t>
  </si>
  <si>
    <t xml:space="preserve">N-lat </t>
  </si>
  <si>
    <t xml:space="preserve">S-lat </t>
  </si>
  <si>
    <t xml:space="preserve">E-long </t>
  </si>
  <si>
    <t xml:space="preserve">W-long </t>
  </si>
  <si>
    <t>30</t>
  </si>
  <si>
    <t>21</t>
  </si>
  <si>
    <t>10</t>
  </si>
  <si>
    <t>26</t>
  </si>
  <si>
    <t>11</t>
  </si>
  <si>
    <t>00</t>
  </si>
  <si>
    <t>34</t>
  </si>
  <si>
    <t>17</t>
  </si>
  <si>
    <t>16</t>
  </si>
  <si>
    <t>07</t>
  </si>
  <si>
    <t>31</t>
  </si>
  <si>
    <t>13</t>
  </si>
  <si>
    <t>24</t>
  </si>
  <si>
    <t>25</t>
  </si>
  <si>
    <t>19</t>
  </si>
  <si>
    <t>09</t>
  </si>
  <si>
    <t>89</t>
  </si>
  <si>
    <t>56</t>
  </si>
  <si>
    <t>12</t>
  </si>
  <si>
    <t>42</t>
  </si>
  <si>
    <t>35</t>
  </si>
  <si>
    <t>33</t>
  </si>
  <si>
    <t>15</t>
  </si>
  <si>
    <t>20</t>
  </si>
  <si>
    <t>18</t>
  </si>
  <si>
    <t>06</t>
  </si>
  <si>
    <t>08</t>
  </si>
  <si>
    <t>29</t>
  </si>
  <si>
    <t>86</t>
  </si>
  <si>
    <t>32</t>
  </si>
  <si>
    <t>22</t>
  </si>
  <si>
    <t>28</t>
  </si>
  <si>
    <t>41</t>
  </si>
  <si>
    <t>27</t>
  </si>
  <si>
    <t>80</t>
  </si>
  <si>
    <t>05</t>
  </si>
  <si>
    <t>61</t>
  </si>
  <si>
    <t>52</t>
  </si>
  <si>
    <t>14</t>
  </si>
  <si>
    <t>60</t>
  </si>
  <si>
    <t>54</t>
  </si>
  <si>
    <t>59</t>
  </si>
  <si>
    <t>39</t>
  </si>
  <si>
    <t>03</t>
  </si>
  <si>
    <t>68</t>
  </si>
  <si>
    <t>85</t>
  </si>
  <si>
    <t>77</t>
  </si>
  <si>
    <t>57</t>
  </si>
  <si>
    <t>46</t>
  </si>
  <si>
    <t>70</t>
  </si>
  <si>
    <t>04</t>
  </si>
  <si>
    <t>73</t>
  </si>
  <si>
    <t>69</t>
  </si>
  <si>
    <t>58</t>
  </si>
  <si>
    <t>02</t>
  </si>
  <si>
    <t>23</t>
  </si>
  <si>
    <t>67</t>
  </si>
  <si>
    <t>01</t>
  </si>
  <si>
    <t>82</t>
  </si>
  <si>
    <t>40</t>
  </si>
  <si>
    <t>53</t>
  </si>
  <si>
    <t>75</t>
  </si>
  <si>
    <t>74</t>
  </si>
  <si>
    <t>45</t>
  </si>
  <si>
    <t>79</t>
  </si>
  <si>
    <t>50</t>
  </si>
  <si>
    <t xml:space="preserve">lat </t>
  </si>
  <si>
    <t xml:space="preserve">long </t>
  </si>
  <si>
    <t xml:space="preserve">w </t>
  </si>
  <si>
    <t xml:space="preserve">CME Date  </t>
  </si>
  <si>
    <t xml:space="preserve">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</si>
</sst>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4" fontId="3" fillId="0" borderId="0" xfId="1" applyNumberFormat="1" applyFont="1" applyFill="1" applyBorder="1" applyAlignment="1">
      <alignment horizontal="center" vertical="center" wrapText="1"/>
    </xf>
    <xf numFmtId="21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4" fontId="4" fillId="0" borderId="0" xfId="1" applyNumberFormat="1" applyFont="1" applyFill="1" applyBorder="1" applyAlignment="1">
      <alignment horizontal="center" vertical="center" wrapText="1"/>
    </xf>
    <xf numFmtId="21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center" vertical="center"/>
    </xf>
    <xf numFmtId="164" fontId="3" fillId="4" borderId="0" xfId="1" applyNumberFormat="1" applyFont="1" applyFill="1" applyBorder="1" applyAlignment="1">
      <alignment horizontal="center" vertical="center" wrapText="1"/>
    </xf>
    <xf numFmtId="164" fontId="0" fillId="4" borderId="0" xfId="0" applyNumberFormat="1" applyFont="1" applyFill="1" applyBorder="1" applyAlignment="1">
      <alignment horizontal="center" vertical="center"/>
    </xf>
    <xf numFmtId="21" fontId="3" fillId="4" borderId="0" xfId="1" applyNumberFormat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/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5_04/htpng/20150423.093605.p291g.htp.html" TargetMode="External"/><Relationship Id="rId299" Type="http://schemas.openxmlformats.org/officeDocument/2006/relationships/hyperlink" Target="http://cdaw.gsfc.nasa.gov/CME_list/UNIVERSAL/2012_02/yht/20120209.211736.w360h.v0659.p039g.yht" TargetMode="External"/><Relationship Id="rId21" Type="http://schemas.openxmlformats.org/officeDocument/2006/relationships/hyperlink" Target="http://cdaw.gsfc.nasa.gov/CME_list/UNIVERSAL/2011_10/htpng/20111027.120006.p054g.htp.html" TargetMode="External"/><Relationship Id="rId63" Type="http://schemas.openxmlformats.org/officeDocument/2006/relationships/hyperlink" Target="http://cdaw.gsfc.nasa.gov/CME_list/UNIVERSAL/2013_05/htpng/20130514.012551.p089g.htp.html" TargetMode="External"/><Relationship Id="rId159" Type="http://schemas.openxmlformats.org/officeDocument/2006/relationships/hyperlink" Target="https://cdaw.gsfc.nasa.gov/movie/make_javamovie.php?stime=20120116_0205&amp;etime=20120116_0611&amp;img1=lasc2rdf&amp;title=20120116.031210.p039g;V=1060km/s" TargetMode="External"/><Relationship Id="rId324" Type="http://schemas.openxmlformats.org/officeDocument/2006/relationships/hyperlink" Target="http://cdaw.gsfc.nasa.gov/CME_list/UNIVERSAL/2012_09/yht/20120902.040006.w360h.v0538.p090g.yht" TargetMode="External"/><Relationship Id="rId366" Type="http://schemas.openxmlformats.org/officeDocument/2006/relationships/hyperlink" Target="http://cdaw.gsfc.nasa.gov/CME_list/UNIVERSAL/2014_04/yht/20140402.133620.w360h.v1471.p060g.yht" TargetMode="External"/><Relationship Id="rId170" Type="http://schemas.openxmlformats.org/officeDocument/2006/relationships/hyperlink" Target="https://cdaw.gsfc.nasa.gov/movie/make_javamovie.php?stime=20120307_0002&amp;etime=20120307_0340&amp;img1=lasc2rdf&amp;title=20120307.013024.p082g;V=1825km/s" TargetMode="External"/><Relationship Id="rId226" Type="http://schemas.openxmlformats.org/officeDocument/2006/relationships/hyperlink" Target="https://cdaw.gsfc.nasa.gov/movie/make_javamovie.php?stime=20140220_0640&amp;etime=20140220_1053&amp;img1=lasc2rdf&amp;title=20140220.080007.p268g;V=948km/s" TargetMode="External"/><Relationship Id="rId268" Type="http://schemas.openxmlformats.org/officeDocument/2006/relationships/hyperlink" Target="https://cdaw.gsfc.nasa.gov/movie/make_javamovie.php?stime=20170714_0021&amp;etime=20170714_0419&amp;img1=lasc2rdf&amp;title=20170714.012541.p230g;V=1200km/s" TargetMode="External"/><Relationship Id="rId32" Type="http://schemas.openxmlformats.org/officeDocument/2006/relationships/hyperlink" Target="http://cdaw.gsfc.nasa.gov/CME_list/UNIVERSAL/2012_03/htpng/20120304.110007.p052g.htp.html" TargetMode="External"/><Relationship Id="rId74" Type="http://schemas.openxmlformats.org/officeDocument/2006/relationships/hyperlink" Target="http://cdaw.gsfc.nasa.gov/CME_list/UNIVERSAL/2013_10/htpng/20131024.012529.p217s.htp.html" TargetMode="External"/><Relationship Id="rId128" Type="http://schemas.openxmlformats.org/officeDocument/2006/relationships/hyperlink" Target="http://cdaw.gsfc.nasa.gov/CME_list/UNIVERSAL/2015_12/htpng/20151216.093604.p334g.htp.html" TargetMode="External"/><Relationship Id="rId335" Type="http://schemas.openxmlformats.org/officeDocument/2006/relationships/hyperlink" Target="http://cdaw.gsfc.nasa.gov/CME_list/UNIVERSAL/2013_05/yht/20130522.132550.w360h.v1466.p287g.yht" TargetMode="External"/><Relationship Id="rId377" Type="http://schemas.openxmlformats.org/officeDocument/2006/relationships/hyperlink" Target="http://cdaw.gsfc.nasa.gov/CME_list/UNIVERSAL/2014_09/yht/20140909.000626.w360h.v0920.p059g.yht" TargetMode="External"/><Relationship Id="rId5" Type="http://schemas.openxmlformats.org/officeDocument/2006/relationships/hyperlink" Target="http://cdaw.gsfc.nasa.gov/CME_list/UNIVERSAL/2010_08/htpng/20100807.183606.p094g.htp.html" TargetMode="External"/><Relationship Id="rId181" Type="http://schemas.openxmlformats.org/officeDocument/2006/relationships/hyperlink" Target="https://cdaw.gsfc.nasa.gov/movie/make_javamovie.php?stime=20120704_1607&amp;etime=20120704_1954&amp;img1=lasc2rdf&amp;title=20120704.172404.p124g;V=662km/s" TargetMode="External"/><Relationship Id="rId237" Type="http://schemas.openxmlformats.org/officeDocument/2006/relationships/hyperlink" Target="https://cdaw.gsfc.nasa.gov/movie/make_javamovie.php?stime=20140801_1708&amp;etime=20140801_2137&amp;img1=lasc2rdf&amp;title=20140801.183605.p131g;V=789km/s" TargetMode="External"/><Relationship Id="rId402" Type="http://schemas.openxmlformats.org/officeDocument/2006/relationships/hyperlink" Target="http://cdaw.gsfc.nasa.gov/CME_list/UNIVERSAL/2017_09/yht/20170904.203605.w360h.v1418.p184g.yht" TargetMode="External"/><Relationship Id="rId279" Type="http://schemas.openxmlformats.org/officeDocument/2006/relationships/hyperlink" Target="http://cdaw.gsfc.nasa.gov/CME_list/UNIVERSAL/2011_03/yht/20110307.200005.w360h.v2125.p313g.yht" TargetMode="External"/><Relationship Id="rId43" Type="http://schemas.openxmlformats.org/officeDocument/2006/relationships/hyperlink" Target="http://cdaw.gsfc.nasa.gov/CME_list/UNIVERSAL/2012_05/htpng/20120517.014805.p261g.htp.html" TargetMode="External"/><Relationship Id="rId139" Type="http://schemas.openxmlformats.org/officeDocument/2006/relationships/hyperlink" Target="https://cdaw.gsfc.nasa.gov/movie/make_javamovie.php?stime=20100403_0855&amp;etime=20100403_1339&amp;img1=lasc2rdf&amp;title=20100403.103358.p171g;V=668km/s" TargetMode="External"/><Relationship Id="rId290" Type="http://schemas.openxmlformats.org/officeDocument/2006/relationships/hyperlink" Target="http://cdaw.gsfc.nasa.gov/CME_list/UNIVERSAL/2011_10/yht/20111022.102405.w360h.v1005.p311g.yht" TargetMode="External"/><Relationship Id="rId304" Type="http://schemas.openxmlformats.org/officeDocument/2006/relationships/hyperlink" Target="http://cdaw.gsfc.nasa.gov/CME_list/UNIVERSAL/2012_03/yht/20120307.002406.w360h.v2684.p057g.yht" TargetMode="External"/><Relationship Id="rId346" Type="http://schemas.openxmlformats.org/officeDocument/2006/relationships/hyperlink" Target="http://cdaw.gsfc.nasa.gov/CME_list/UNIVERSAL/2013_10/yht/20131025.151209.w360h.v1081.p068g.yht" TargetMode="External"/><Relationship Id="rId388" Type="http://schemas.openxmlformats.org/officeDocument/2006/relationships/hyperlink" Target="http://cdaw.gsfc.nasa.gov/CME_list/UNIVERSAL/2015_05/yht/20150502.202405.w360h.v0335.p115g.yht" TargetMode="External"/><Relationship Id="rId85" Type="http://schemas.openxmlformats.org/officeDocument/2006/relationships/hyperlink" Target="http://cdaw.gsfc.nasa.gov/CME_list/UNIVERSAL/2014_01/htpng/20140107.182405.p231g.htp.html" TargetMode="External"/><Relationship Id="rId150" Type="http://schemas.openxmlformats.org/officeDocument/2006/relationships/hyperlink" Target="https://cdaw.gsfc.nasa.gov/movie/make_javamovie.php?stime=20110809_0659&amp;etime=20110809_1042&amp;img1=lasc2rdf&amp;title=20110809.081206.p279g;V=1610km/s" TargetMode="External"/><Relationship Id="rId192" Type="http://schemas.openxmlformats.org/officeDocument/2006/relationships/hyperlink" Target="https://cdaw.gsfc.nasa.gov/movie/make_javamovie.php?stime=20121121_1417&amp;etime=20121121_1929&amp;img1=lasc2rdf&amp;title=20121121.160005.p194g;V=529km/s" TargetMode="External"/><Relationship Id="rId206" Type="http://schemas.openxmlformats.org/officeDocument/2006/relationships/hyperlink" Target="https://cdaw.gsfc.nasa.gov/movie/make_javamovie.php?stime=20130924_1931&amp;etime=20130924_2347&amp;img1=lasc2rdf&amp;title=20130924.203605.p043g;V=919km/s" TargetMode="External"/><Relationship Id="rId248" Type="http://schemas.openxmlformats.org/officeDocument/2006/relationships/hyperlink" Target="https://cdaw.gsfc.nasa.gov/movie/make_javamovie.php?stime=20150307_2107&amp;etime=20150308_0102&amp;img1=lasc2rdf&amp;title=20150307.221205.p125g;V=1261km/s" TargetMode="External"/><Relationship Id="rId12" Type="http://schemas.openxmlformats.org/officeDocument/2006/relationships/hyperlink" Target="http://cdaw.gsfc.nasa.gov/CME_list/UNIVERSAL/2011_06/htpng/20110621.031610.p065g.htp.html" TargetMode="External"/><Relationship Id="rId108" Type="http://schemas.openxmlformats.org/officeDocument/2006/relationships/hyperlink" Target="http://cdaw.gsfc.nasa.gov/CME_list/UNIVERSAL/2014_09/htpng/20140910.180005.p175g.htp.html" TargetMode="External"/><Relationship Id="rId315" Type="http://schemas.openxmlformats.org/officeDocument/2006/relationships/hyperlink" Target="http://cdaw.gsfc.nasa.gov/CME_list/UNIVERSAL/2012_06/yht/20120623.072405.w360h.v1263.p290g.yht" TargetMode="External"/><Relationship Id="rId357" Type="http://schemas.openxmlformats.org/officeDocument/2006/relationships/hyperlink" Target="http://cdaw.gsfc.nasa.gov/CME_list/UNIVERSAL/2014_01/yht/20140130.082405.w360h.v0458.p112g.yht" TargetMode="External"/><Relationship Id="rId54" Type="http://schemas.openxmlformats.org/officeDocument/2006/relationships/hyperlink" Target="http://cdaw.gsfc.nasa.gov/CME_list/UNIVERSAL/2012_09/htpng/20120902.040006.p090g.htp.html" TargetMode="External"/><Relationship Id="rId96" Type="http://schemas.openxmlformats.org/officeDocument/2006/relationships/hyperlink" Target="http://cdaw.gsfc.nasa.gov/CME_list/UNIVERSAL/2014_04/htpng/20140402.133620.p060g.htp.html" TargetMode="External"/><Relationship Id="rId161" Type="http://schemas.openxmlformats.org/officeDocument/2006/relationships/hyperlink" Target="https://cdaw.gsfc.nasa.gov/movie/make_javamovie.php?stime=20120123_0251&amp;etime=20120123_0623&amp;img1=lasc2rdf&amp;title=20120123.040005.p326g;V=2175km/s" TargetMode="External"/><Relationship Id="rId217" Type="http://schemas.openxmlformats.org/officeDocument/2006/relationships/hyperlink" Target="https://cdaw.gsfc.nasa.gov/movie/make_javamovie.php?stime=20131107_1328&amp;etime=20131107_1918&amp;img1=lasc2rdf&amp;title=20131107.151210.p130s;V=411km/s" TargetMode="External"/><Relationship Id="rId399" Type="http://schemas.openxmlformats.org/officeDocument/2006/relationships/hyperlink" Target="http://cdaw.gsfc.nasa.gov/CME_list/UNIVERSAL/2016_01/yht/20160101.232404.w360h.v1730.p227g.yht" TargetMode="External"/><Relationship Id="rId259" Type="http://schemas.openxmlformats.org/officeDocument/2006/relationships/hyperlink" Target="https://cdaw.gsfc.nasa.gov/movie/make_javamovie.php?stime=20150625_0724&amp;etime=20150625_1107&amp;img1=lasc2rdf&amp;title=20150625.083605.p330g;V=1627km/s" TargetMode="External"/><Relationship Id="rId23" Type="http://schemas.openxmlformats.org/officeDocument/2006/relationships/hyperlink" Target="http://cdaw.gsfc.nasa.gov/CME_list/UNIVERSAL/2011_11/htpng/20111126.071206.p327g.htp.html" TargetMode="External"/><Relationship Id="rId119" Type="http://schemas.openxmlformats.org/officeDocument/2006/relationships/hyperlink" Target="http://cdaw.gsfc.nasa.gov/CME_list/UNIVERSAL/2015_05/htpng/20150505.222405.p041g.htp.html" TargetMode="External"/><Relationship Id="rId270" Type="http://schemas.openxmlformats.org/officeDocument/2006/relationships/hyperlink" Target="https://cdaw.gsfc.nasa.gov/movie/make_javamovie.php?stime=20121121_0258&amp;etime=20121121_0713&amp;img1=lasc2rdf&amp;title=20121121.042407.p317g;V=920km/s" TargetMode="External"/><Relationship Id="rId326" Type="http://schemas.openxmlformats.org/officeDocument/2006/relationships/hyperlink" Target="http://cdaw.gsfc.nasa.gov/CME_list/UNIVERSAL/2012_11/yht/20121108.023606.w360h.v0855.p046g.yht" TargetMode="External"/><Relationship Id="rId65" Type="http://schemas.openxmlformats.org/officeDocument/2006/relationships/hyperlink" Target="http://cdaw.gsfc.nasa.gov/CME_list/UNIVERSAL/2013_05/htpng/20130522.132550.p287g.htp.html" TargetMode="External"/><Relationship Id="rId130" Type="http://schemas.openxmlformats.org/officeDocument/2006/relationships/hyperlink" Target="http://cdaw.gsfc.nasa.gov/CME_list/UNIVERSAL/2016_02/htpng/20160211.211732.p260g.htp.html" TargetMode="External"/><Relationship Id="rId368" Type="http://schemas.openxmlformats.org/officeDocument/2006/relationships/hyperlink" Target="http://cdaw.gsfc.nasa.gov/CME_list/UNIVERSAL/2014_04/yht/20140429.232405.w360h.v0553.p180g.yht" TargetMode="External"/><Relationship Id="rId172" Type="http://schemas.openxmlformats.org/officeDocument/2006/relationships/hyperlink" Target="https://cdaw.gsfc.nasa.gov/movie/make_javamovie.php?stime=20120310_1644&amp;etime=20120310_2038&amp;img1=lasc2rdf&amp;title=20120310.180005.p005g;V=1296km/s" TargetMode="External"/><Relationship Id="rId228" Type="http://schemas.openxmlformats.org/officeDocument/2006/relationships/hyperlink" Target="https://cdaw.gsfc.nasa.gov/movie/make_javamovie.php?stime=20140320_0324&amp;etime=20140320_0758&amp;img1=lasc2rdf&amp;title=20140320.043606.p140g;V=740km/s" TargetMode="External"/><Relationship Id="rId281" Type="http://schemas.openxmlformats.org/officeDocument/2006/relationships/hyperlink" Target="http://cdaw.gsfc.nasa.gov/CME_list/UNIVERSAL/2011_06/yht/20110607.064912.w360h.v1255.p250g.yht" TargetMode="External"/><Relationship Id="rId337" Type="http://schemas.openxmlformats.org/officeDocument/2006/relationships/hyperlink" Target="http://cdaw.gsfc.nasa.gov/CME_list/UNIVERSAL/2013_07/yht/20130709.151209.w360h.v0449.p174g.yht" TargetMode="External"/><Relationship Id="rId34" Type="http://schemas.openxmlformats.org/officeDocument/2006/relationships/hyperlink" Target="http://cdaw.gsfc.nasa.gov/CME_list/UNIVERSAL/2012_03/htpng/20120307.002406.p057g.htp.html" TargetMode="External"/><Relationship Id="rId76" Type="http://schemas.openxmlformats.org/officeDocument/2006/relationships/hyperlink" Target="http://cdaw.gsfc.nasa.gov/CME_list/UNIVERSAL/2013_10/htpng/20131025.151209.p068g.htp.html" TargetMode="External"/><Relationship Id="rId141" Type="http://schemas.openxmlformats.org/officeDocument/2006/relationships/hyperlink" Target="https://cdaw.gsfc.nasa.gov/movie/make_javamovie.php?stime=20100814_0858&amp;etime=20100814_1256&amp;img1=lasc2rdf&amp;title=20100814.101205.p224g;V=1205km/s" TargetMode="External"/><Relationship Id="rId379" Type="http://schemas.openxmlformats.org/officeDocument/2006/relationships/hyperlink" Target="http://cdaw.gsfc.nasa.gov/CME_list/UNIVERSAL/2014_12/yht/20141217.050005.w360h.v0587.p162g.yht" TargetMode="External"/><Relationship Id="rId7" Type="http://schemas.openxmlformats.org/officeDocument/2006/relationships/hyperlink" Target="http://cdaw.gsfc.nasa.gov/CME_list/UNIVERSAL/2010_12/htpng/20101214.153605.p343g.htp.html" TargetMode="External"/><Relationship Id="rId183" Type="http://schemas.openxmlformats.org/officeDocument/2006/relationships/hyperlink" Target="https://cdaw.gsfc.nasa.gov/movie/make_javamovie.php?stime=20120719_0420&amp;etime=20120719_0802&amp;img1=lasc2rdf&amp;title=20120719.052405.p275g;V=1631km/s" TargetMode="External"/><Relationship Id="rId239" Type="http://schemas.openxmlformats.org/officeDocument/2006/relationships/hyperlink" Target="https://cdaw.gsfc.nasa.gov/movie/make_javamovie.php?stime=20140822_0946&amp;etime=20140822_1442&amp;img1=lasc2rdf&amp;title=20140822.111205.p359g;V=600km/s" TargetMode="External"/><Relationship Id="rId390" Type="http://schemas.openxmlformats.org/officeDocument/2006/relationships/hyperlink" Target="http://cdaw.gsfc.nasa.gov/CME_list/UNIVERSAL/2015_05/yht/20150513.184805.w360h.v0438.p353g.yht" TargetMode="External"/><Relationship Id="rId404" Type="http://schemas.openxmlformats.org/officeDocument/2006/relationships/hyperlink" Target="http://cdaw.gsfc.nasa.gov/CME_list/UNIVERSAL/2017_04/yht/20170418.194805.w360h.v0926.p067g.yht" TargetMode="External"/><Relationship Id="rId250" Type="http://schemas.openxmlformats.org/officeDocument/2006/relationships/hyperlink" Target="https://cdaw.gsfc.nasa.gov/movie/make_javamovie.php?stime=20150310_0212&amp;etime=20150310_0619&amp;img1=lasc2rdf&amp;title=20150310.033605.p071g;V=1040km/s" TargetMode="External"/><Relationship Id="rId292" Type="http://schemas.openxmlformats.org/officeDocument/2006/relationships/hyperlink" Target="http://cdaw.gsfc.nasa.gov/CME_list/UNIVERSAL/2011_11/yht/20111109.133605.w360h.v0907.p048g.yht" TargetMode="External"/><Relationship Id="rId306" Type="http://schemas.openxmlformats.org/officeDocument/2006/relationships/hyperlink" Target="http://cdaw.gsfc.nasa.gov/CME_list/UNIVERSAL/2012_03/yht/20120309.042609.w360h.v0950.p029g.yht" TargetMode="External"/><Relationship Id="rId45" Type="http://schemas.openxmlformats.org/officeDocument/2006/relationships/hyperlink" Target="http://cdaw.gsfc.nasa.gov/CME_list/UNIVERSAL/2012_06/htpng/20120623.072405.p290g.htp.html" TargetMode="External"/><Relationship Id="rId87" Type="http://schemas.openxmlformats.org/officeDocument/2006/relationships/hyperlink" Target="http://cdaw.gsfc.nasa.gov/CME_list/UNIVERSAL/2014_01/htpng/20140130.082405.p112g.htp.html" TargetMode="External"/><Relationship Id="rId110" Type="http://schemas.openxmlformats.org/officeDocument/2006/relationships/hyperlink" Target="http://cdaw.gsfc.nasa.gov/CME_list/UNIVERSAL/2014_12/htpng/20141219.010442.p098g.htp.html" TargetMode="External"/><Relationship Id="rId348" Type="http://schemas.openxmlformats.org/officeDocument/2006/relationships/hyperlink" Target="http://cdaw.gsfc.nasa.gov/CME_list/UNIVERSAL/2013_10/yht/20131028.022405.w360h.v0695.p296g.yht" TargetMode="External"/><Relationship Id="rId152" Type="http://schemas.openxmlformats.org/officeDocument/2006/relationships/hyperlink" Target="https://cdaw.gsfc.nasa.gov/movie/make_javamovie.php?stime=20110924_1144&amp;etime=20110924_1521&amp;img1=lasc2rdf&amp;title=20110924.124807.p078g;V=1915km/s" TargetMode="External"/><Relationship Id="rId194" Type="http://schemas.openxmlformats.org/officeDocument/2006/relationships/hyperlink" Target="https://cdaw.gsfc.nasa.gov/movie/make_javamovie.php?stime=20121127_0136&amp;etime=20121127_0559&amp;img1=lasc2rdf&amp;title=20121127.023605.p042g;V=844km/s" TargetMode="External"/><Relationship Id="rId208" Type="http://schemas.openxmlformats.org/officeDocument/2006/relationships/hyperlink" Target="https://cdaw.gsfc.nasa.gov/movie/make_javamovie.php?stime=20131022_2021&amp;etime=20131023_0152&amp;img1=lasc2rdf&amp;title=20131022.214806.p190g;V=459km/s" TargetMode="External"/><Relationship Id="rId261" Type="http://schemas.openxmlformats.org/officeDocument/2006/relationships/hyperlink" Target="https://cdaw.gsfc.nasa.gov/movie/make_javamovie.php?stime=20150920_1710&amp;etime=20150920_2106&amp;img1=lasc2rdf&amp;title=20150920.181204.p219g;V=1239km/s" TargetMode="External"/><Relationship Id="rId14" Type="http://schemas.openxmlformats.org/officeDocument/2006/relationships/hyperlink" Target="http://cdaw.gsfc.nasa.gov/CME_list/UNIVERSAL/2011_08/htpng/20110804.041205.p298g.htp.html" TargetMode="External"/><Relationship Id="rId56" Type="http://schemas.openxmlformats.org/officeDocument/2006/relationships/hyperlink" Target="http://cdaw.gsfc.nasa.gov/CME_list/UNIVERSAL/2012_11/htpng/20121108.023606.p046g.htp.html" TargetMode="External"/><Relationship Id="rId317" Type="http://schemas.openxmlformats.org/officeDocument/2006/relationships/hyperlink" Target="http://cdaw.gsfc.nasa.gov/CME_list/UNIVERSAL/2012_07/yht/20120706.232406.w360h.v1828.p233g.yht" TargetMode="External"/><Relationship Id="rId359" Type="http://schemas.openxmlformats.org/officeDocument/2006/relationships/hyperlink" Target="http://cdaw.gsfc.nasa.gov/CME_list/UNIVERSAL/2014_02/yht/20140216.100005.w360h.v0634.p227g.yht" TargetMode="External"/><Relationship Id="rId98" Type="http://schemas.openxmlformats.org/officeDocument/2006/relationships/hyperlink" Target="http://cdaw.gsfc.nasa.gov/CME_list/UNIVERSAL/2014_04/htpng/20140429.232405.p180g.htp.html" TargetMode="External"/><Relationship Id="rId121" Type="http://schemas.openxmlformats.org/officeDocument/2006/relationships/hyperlink" Target="http://cdaw.gsfc.nasa.gov/CME_list/UNIVERSAL/2015_06/htpng/20150618.172424.p092g.htp.html" TargetMode="External"/><Relationship Id="rId163" Type="http://schemas.openxmlformats.org/officeDocument/2006/relationships/hyperlink" Target="https://cdaw.gsfc.nasa.gov/movie/make_javamovie.php?stime=20120127_1723&amp;etime=20120127_2051&amp;img1=lasc2rdf&amp;title=20120127.182752.p296g;V=2508km/s" TargetMode="External"/><Relationship Id="rId219" Type="http://schemas.openxmlformats.org/officeDocument/2006/relationships/hyperlink" Target="https://cdaw.gsfc.nasa.gov/movie/make_javamovie.php?stime=20131207_0622&amp;etime=20131207_1026&amp;img1=lasc2rdf&amp;title=20131207.073605.p274g;V=1085km/s" TargetMode="External"/><Relationship Id="rId370" Type="http://schemas.openxmlformats.org/officeDocument/2006/relationships/hyperlink" Target="http://cdaw.gsfc.nasa.gov/CME_list/UNIVERSAL/2014_06/yht/20140610.133023.w360h.v1469.p156g.yht" TargetMode="External"/><Relationship Id="rId230" Type="http://schemas.openxmlformats.org/officeDocument/2006/relationships/hyperlink" Target="https://cdaw.gsfc.nasa.gov/movie/make_javamovie.php?stime=20140329_1634&amp;etime=20140329_2145&amp;img1=lasc2rdf&amp;title=20140329.181205.p325g;V=528km/s" TargetMode="External"/><Relationship Id="rId25" Type="http://schemas.openxmlformats.org/officeDocument/2006/relationships/hyperlink" Target="http://cdaw.gsfc.nasa.gov/CME_list/UNIVERSAL/2012_01/htpng/20120119.143605.p020g.htp.html" TargetMode="External"/><Relationship Id="rId67" Type="http://schemas.openxmlformats.org/officeDocument/2006/relationships/hyperlink" Target="http://cdaw.gsfc.nasa.gov/CME_list/UNIVERSAL/2013_07/htpng/20130709.151209.p174g.htp.html" TargetMode="External"/><Relationship Id="rId272" Type="http://schemas.openxmlformats.org/officeDocument/2006/relationships/hyperlink" Target="http://cdaw.gsfc.nasa.gov/CME_list/UNIVERSAL/2010_02/yht/20100207.035403.w360h.v0421.p113g.yht" TargetMode="External"/><Relationship Id="rId328" Type="http://schemas.openxmlformats.org/officeDocument/2006/relationships/hyperlink" Target="http://cdaw.gsfc.nasa.gov/CME_list/UNIVERSAL/2012_11/yht/20121123.134806.w360h.v0519.p136g.yht" TargetMode="External"/><Relationship Id="rId132" Type="http://schemas.openxmlformats.org/officeDocument/2006/relationships/hyperlink" Target="http://cdaw.gsfc.nasa.gov/CME_list/UNIVERSAL/2017_09/htpng/20170904.203605.p184g.htp.html" TargetMode="External"/><Relationship Id="rId174" Type="http://schemas.openxmlformats.org/officeDocument/2006/relationships/hyperlink" Target="https://cdaw.gsfc.nasa.gov/movie/make_javamovie.php?stime=20120405_2015&amp;etime=20120406_0039&amp;img1=lasc2rdf&amp;title=20120405.212507.p311g;V=828km/s" TargetMode="External"/><Relationship Id="rId381" Type="http://schemas.openxmlformats.org/officeDocument/2006/relationships/hyperlink" Target="http://cdaw.gsfc.nasa.gov/CME_list/UNIVERSAL/2014_12/yht/20141221.121205.w360h.v0669.p189g.yht" TargetMode="External"/><Relationship Id="rId241" Type="http://schemas.openxmlformats.org/officeDocument/2006/relationships/hyperlink" Target="https://cdaw.gsfc.nasa.gov/movie/make_javamovie.php?stime=20140825_1401&amp;etime=20140825_1907&amp;img1=lasc2rdf&amp;title=20140825.153605.p270g;V=555km/s" TargetMode="External"/><Relationship Id="rId36" Type="http://schemas.openxmlformats.org/officeDocument/2006/relationships/hyperlink" Target="http://cdaw.gsfc.nasa.gov/CME_list/UNIVERSAL/2012_03/htpng/20120309.042609.p029g.htp.html" TargetMode="External"/><Relationship Id="rId283" Type="http://schemas.openxmlformats.org/officeDocument/2006/relationships/hyperlink" Target="http://cdaw.gsfc.nasa.gov/CME_list/UNIVERSAL/2011_08/yht/20110803.140007.w360h.v0610.p307g.yht" TargetMode="External"/><Relationship Id="rId339" Type="http://schemas.openxmlformats.org/officeDocument/2006/relationships/hyperlink" Target="http://cdaw.gsfc.nasa.gov/CME_list/UNIVERSAL/2013_08/yht/20130820.081205.w360h.v0784.p210g.yht" TargetMode="External"/><Relationship Id="rId78" Type="http://schemas.openxmlformats.org/officeDocument/2006/relationships/hyperlink" Target="http://cdaw.gsfc.nasa.gov/CME_list/UNIVERSAL/2013_10/htpng/20131028.022405.p296g.htp.html" TargetMode="External"/><Relationship Id="rId101" Type="http://schemas.openxmlformats.org/officeDocument/2006/relationships/hyperlink" Target="http://cdaw.gsfc.nasa.gov/CME_list/UNIVERSAL/2014_07/htpng/20140708.163605.p067g.htp.html" TargetMode="External"/><Relationship Id="rId143" Type="http://schemas.openxmlformats.org/officeDocument/2006/relationships/hyperlink" Target="https://cdaw.gsfc.nasa.gov/movie/make_javamovie.php?stime=20110215_0107&amp;etime=20110215_0551&amp;img1=lasc2rdf&amp;title=20110215.022405.p189g;V=669km/s" TargetMode="External"/><Relationship Id="rId185" Type="http://schemas.openxmlformats.org/officeDocument/2006/relationships/hyperlink" Target="https://cdaw.gsfc.nasa.gov/movie/make_javamovie.php?stime=20120731_0959&amp;etime=20120731_1501&amp;img1=lasc2rdf&amp;title=20120731.112406.p051g;V=567km/s" TargetMode="External"/><Relationship Id="rId350" Type="http://schemas.openxmlformats.org/officeDocument/2006/relationships/hyperlink" Target="http://cdaw.gsfc.nasa.gov/CME_list/UNIVERSAL/2013_10/yht/20131029.220006.w360h.v1001.p249g.yht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://cdaw.gsfc.nasa.gov/CME_list/UNIVERSAL/2011_03/htpng/20110307.200005.p313g.htp.html" TargetMode="External"/><Relationship Id="rId210" Type="http://schemas.openxmlformats.org/officeDocument/2006/relationships/hyperlink" Target="https://cdaw.gsfc.nasa.gov/movie/make_javamovie.php?stime=20131025_0644&amp;etime=20131025_1143&amp;img1=lasc2rdf&amp;title=20131025.081205.p109g;V=587km/s" TargetMode="External"/><Relationship Id="rId392" Type="http://schemas.openxmlformats.org/officeDocument/2006/relationships/hyperlink" Target="http://cdaw.gsfc.nasa.gov/CME_list/UNIVERSAL/2015_06/yht/20150619.064250.w360h.v0584.p177g.yht" TargetMode="External"/><Relationship Id="rId252" Type="http://schemas.openxmlformats.org/officeDocument/2006/relationships/hyperlink" Target="https://cdaw.gsfc.nasa.gov/movie/make_javamovie.php?stime=20150423_0819&amp;etime=20150423_1241&amp;img1=lasc2rdf&amp;title=20150423.093605.p291g;V=857km/s" TargetMode="External"/><Relationship Id="rId294" Type="http://schemas.openxmlformats.org/officeDocument/2006/relationships/hyperlink" Target="http://cdaw.gsfc.nasa.gov/CME_list/UNIVERSAL/2012_01/yht/20120116.031210.w360h.v1060.p039g.yht" TargetMode="External"/><Relationship Id="rId308" Type="http://schemas.openxmlformats.org/officeDocument/2006/relationships/hyperlink" Target="http://cdaw.gsfc.nasa.gov/CME_list/UNIVERSAL/2012_03/yht/20120313.173605.w360h.v1884.p286g.yht" TargetMode="External"/><Relationship Id="rId47" Type="http://schemas.openxmlformats.org/officeDocument/2006/relationships/hyperlink" Target="http://cdaw.gsfc.nasa.gov/CME_list/UNIVERSAL/2012_07/htpng/20120706.232406.p233g.htp.html" TargetMode="External"/><Relationship Id="rId89" Type="http://schemas.openxmlformats.org/officeDocument/2006/relationships/hyperlink" Target="http://cdaw.gsfc.nasa.gov/CME_list/UNIVERSAL/2014_02/htpng/20140216.100005.p227g.htp.html" TargetMode="External"/><Relationship Id="rId112" Type="http://schemas.openxmlformats.org/officeDocument/2006/relationships/hyperlink" Target="http://cdaw.gsfc.nasa.gov/CME_list/UNIVERSAL/2015_02/htpng/20150209.232405.p051g.htp.html" TargetMode="External"/><Relationship Id="rId154" Type="http://schemas.openxmlformats.org/officeDocument/2006/relationships/hyperlink" Target="https://cdaw.gsfc.nasa.gov/movie/make_javamovie.php?stime=20111022_0026&amp;etime=20111022_0524&amp;img1=lasc2rdf&amp;title=20111022.012553.p354g;V=593km/s" TargetMode="External"/><Relationship Id="rId361" Type="http://schemas.openxmlformats.org/officeDocument/2006/relationships/hyperlink" Target="http://cdaw.gsfc.nasa.gov/CME_list/UNIVERSAL/2014_02/yht/20140220.080007.w360h.v0948.p268g.yht" TargetMode="External"/><Relationship Id="rId196" Type="http://schemas.openxmlformats.org/officeDocument/2006/relationships/hyperlink" Target="https://cdaw.gsfc.nasa.gov/movie/make_javamovie.php?stime=20130411_0603&amp;etime=20130411_1024&amp;img1=lasc2rdf&amp;title=20130411.072406.p085g;V=861km/s" TargetMode="External"/><Relationship Id="rId16" Type="http://schemas.openxmlformats.org/officeDocument/2006/relationships/hyperlink" Target="http://cdaw.gsfc.nasa.gov/CME_list/UNIVERSAL/2011_09/htpng/20110922.104806.p072g.htp.html" TargetMode="External"/><Relationship Id="rId221" Type="http://schemas.openxmlformats.org/officeDocument/2006/relationships/hyperlink" Target="https://cdaw.gsfc.nasa.gov/movie/make_javamovie.php?stime=20140120_2038&amp;etime=20140121_0115&amp;img1=lasc2rdf&amp;title=20140120.220005.p097g;V=721km/s" TargetMode="External"/><Relationship Id="rId263" Type="http://schemas.openxmlformats.org/officeDocument/2006/relationships/hyperlink" Target="https://cdaw.gsfc.nasa.gov/movie/make_javamovie.php?stime=20151216_0807&amp;etime=20151216_1307&amp;img1=lasc2rdf&amp;title=20151216.093604.p334g;V=579km/s" TargetMode="External"/><Relationship Id="rId319" Type="http://schemas.openxmlformats.org/officeDocument/2006/relationships/hyperlink" Target="http://cdaw.gsfc.nasa.gov/CME_list/UNIVERSAL/2012_07/yht/20120728.211208.w360h.v0420.p134g.yht" TargetMode="External"/><Relationship Id="rId58" Type="http://schemas.openxmlformats.org/officeDocument/2006/relationships/hyperlink" Target="http://cdaw.gsfc.nasa.gov/CME_list/UNIVERSAL/2012_11/htpng/20121123.134806.p136g.htp.html" TargetMode="External"/><Relationship Id="rId123" Type="http://schemas.openxmlformats.org/officeDocument/2006/relationships/hyperlink" Target="http://cdaw.gsfc.nasa.gov/CME_list/UNIVERSAL/2015_06/htpng/20150622.183605.p358g.htp.html" TargetMode="External"/><Relationship Id="rId330" Type="http://schemas.openxmlformats.org/officeDocument/2006/relationships/hyperlink" Target="http://cdaw.gsfc.nasa.gov/CME_list/UNIVERSAL/2013_03/yht/20130315.071205.w360h.v1063.p112g.yht" TargetMode="External"/><Relationship Id="rId165" Type="http://schemas.openxmlformats.org/officeDocument/2006/relationships/hyperlink" Target="https://cdaw.gsfc.nasa.gov/movie/make_javamovie.php?stime=20120210_1900&amp;etime=20120211_0011&amp;img1=lasc2rdf&amp;title=20120210.200005.p039g;V=533km/s" TargetMode="External"/><Relationship Id="rId372" Type="http://schemas.openxmlformats.org/officeDocument/2006/relationships/hyperlink" Target="http://cdaw.gsfc.nasa.gov/CME_list/UNIVERSAL/2014_08/yht/20140801.183605.w360h.v0789.p131g.yht" TargetMode="External"/><Relationship Id="rId211" Type="http://schemas.openxmlformats.org/officeDocument/2006/relationships/hyperlink" Target="https://cdaw.gsfc.nasa.gov/movie/make_javamovie.php?stime=20131025_1352&amp;etime=20131025_1756&amp;img1=lasc2rdf&amp;title=20131025.151209.p068g;V=1081km/s" TargetMode="External"/><Relationship Id="rId232" Type="http://schemas.openxmlformats.org/officeDocument/2006/relationships/hyperlink" Target="https://cdaw.gsfc.nasa.gov/movie/make_javamovie.php?stime=20140418_1153&amp;etime=20140418_1550&amp;img1=lasc2rdf&amp;title=20140418.132551.p238g;V=1203km/s" TargetMode="External"/><Relationship Id="rId253" Type="http://schemas.openxmlformats.org/officeDocument/2006/relationships/hyperlink" Target="https://cdaw.gsfc.nasa.gov/movie/make_javamovie.php?stime=20150502_2000&amp;etime=20150503_0227&amp;img1=lasc2rdf&amp;title=20150502.202405.p115g;V=335km/s" TargetMode="External"/><Relationship Id="rId274" Type="http://schemas.openxmlformats.org/officeDocument/2006/relationships/hyperlink" Target="http://cdaw.gsfc.nasa.gov/CME_list/UNIVERSAL/2010_04/yht/20100403.103358.w360h.v0668.p171g.yht" TargetMode="External"/><Relationship Id="rId295" Type="http://schemas.openxmlformats.org/officeDocument/2006/relationships/hyperlink" Target="http://cdaw.gsfc.nasa.gov/CME_list/UNIVERSAL/2012_01/yht/20120119.143605.w360h.v1120.p020g.yht" TargetMode="External"/><Relationship Id="rId309" Type="http://schemas.openxmlformats.org/officeDocument/2006/relationships/hyperlink" Target="http://cdaw.gsfc.nasa.gov/CME_list/UNIVERSAL/2012_04/yht/20120405.212507.w360h.v0828.p311g.yht" TargetMode="External"/><Relationship Id="rId27" Type="http://schemas.openxmlformats.org/officeDocument/2006/relationships/hyperlink" Target="http://cdaw.gsfc.nasa.gov/CME_list/UNIVERSAL/2012_01/htpng/20120126.043605.p327g.htp.html" TargetMode="External"/><Relationship Id="rId48" Type="http://schemas.openxmlformats.org/officeDocument/2006/relationships/hyperlink" Target="http://cdaw.gsfc.nasa.gov/CME_list/UNIVERSAL/2012_07/htpng/20120719.052405.p275g.htp.html" TargetMode="External"/><Relationship Id="rId69" Type="http://schemas.openxmlformats.org/officeDocument/2006/relationships/hyperlink" Target="http://cdaw.gsfc.nasa.gov/CME_list/UNIVERSAL/2013_08/htpng/20130820.081205.p210g.htp.html" TargetMode="External"/><Relationship Id="rId113" Type="http://schemas.openxmlformats.org/officeDocument/2006/relationships/hyperlink" Target="http://cdaw.gsfc.nasa.gov/CME_list/UNIVERSAL/2015_03/htpng/20150307.221205.p125g.htp.html" TargetMode="External"/><Relationship Id="rId134" Type="http://schemas.openxmlformats.org/officeDocument/2006/relationships/hyperlink" Target="http://cdaw.gsfc.nasa.gov/CME_list/UNIVERSAL/2017_04/htpng/20170418.194805.p067g.htp.html" TargetMode="External"/><Relationship Id="rId320" Type="http://schemas.openxmlformats.org/officeDocument/2006/relationships/hyperlink" Target="http://cdaw.gsfc.nasa.gov/CME_list/UNIVERSAL/2012_07/yht/20120731.112406.w360h.v0567.p051g.yht" TargetMode="External"/><Relationship Id="rId80" Type="http://schemas.openxmlformats.org/officeDocument/2006/relationships/hyperlink" Target="http://cdaw.gsfc.nasa.gov/CME_list/UNIVERSAL/2013_10/htpng/20131029.220006.p249g.htp.html" TargetMode="External"/><Relationship Id="rId155" Type="http://schemas.openxmlformats.org/officeDocument/2006/relationships/hyperlink" Target="https://cdaw.gsfc.nasa.gov/movie/make_javamovie.php?stime=20111022_0930&amp;etime=20111022_1339&amp;img1=lasc2rdf&amp;title=20111022.102405.p311g;V=1005km/s" TargetMode="External"/><Relationship Id="rId176" Type="http://schemas.openxmlformats.org/officeDocument/2006/relationships/hyperlink" Target="https://cdaw.gsfc.nasa.gov/movie/make_javamovie.php?stime=20120423_1702&amp;etime=20120423_2214&amp;img1=lasc2rdf&amp;title=20120423.182405.p234g;V=528km/s" TargetMode="External"/><Relationship Id="rId197" Type="http://schemas.openxmlformats.org/officeDocument/2006/relationships/hyperlink" Target="https://cdaw.gsfc.nasa.gov/movie/make_javamovie.php?stime=20130513_1454&amp;etime=20130513_1831&amp;img1=lasc2rdf&amp;title=20130513.160755.p063g;V=1850km/s" TargetMode="External"/><Relationship Id="rId341" Type="http://schemas.openxmlformats.org/officeDocument/2006/relationships/hyperlink" Target="http://cdaw.gsfc.nasa.gov/CME_list/UNIVERSAL/2013_09/yht/20130924.203605.w360h.v0919.p043g.yht" TargetMode="External"/><Relationship Id="rId362" Type="http://schemas.openxmlformats.org/officeDocument/2006/relationships/hyperlink" Target="http://cdaw.gsfc.nasa.gov/CME_list/UNIVERSAL/2014_02/yht/20140225.012550.w360h.v2147.p073g.yht" TargetMode="External"/><Relationship Id="rId383" Type="http://schemas.openxmlformats.org/officeDocument/2006/relationships/hyperlink" Target="http://cdaw.gsfc.nasa.gov/CME_list/UNIVERSAL/2015_03/yht/20150307.221205.w360h.v1261.p125g.yht" TargetMode="External"/><Relationship Id="rId201" Type="http://schemas.openxmlformats.org/officeDocument/2006/relationships/hyperlink" Target="https://cdaw.gsfc.nasa.gov/movie/make_javamovie.php?stime=20130628_0036&amp;etime=20130628_0443&amp;img1=lasc2rdf&amp;title=20130628.020005.p214g;V=1037km/s" TargetMode="External"/><Relationship Id="rId222" Type="http://schemas.openxmlformats.org/officeDocument/2006/relationships/hyperlink" Target="https://cdaw.gsfc.nasa.gov/movie/make_javamovie.php?stime=20140130_0653&amp;etime=20140130_1225&amp;img1=lasc2rdf&amp;title=20140130.082405.p112g;V=458km/s" TargetMode="External"/><Relationship Id="rId243" Type="http://schemas.openxmlformats.org/officeDocument/2006/relationships/hyperlink" Target="https://cdaw.gsfc.nasa.gov/movie/make_javamovie.php?stime=20140910_1636&amp;etime=20140910_2031&amp;img1=lasc2rdf&amp;title=20140910.180005.p175g;V=1267km/s" TargetMode="External"/><Relationship Id="rId264" Type="http://schemas.openxmlformats.org/officeDocument/2006/relationships/hyperlink" Target="https://cdaw.gsfc.nasa.gov/movie/make_javamovie.php?stime=20160101_2222&amp;etime=20160102_0202&amp;img1=lasc2rdf&amp;title=20160101.232404.p227g;V=1730km/s" TargetMode="External"/><Relationship Id="rId285" Type="http://schemas.openxmlformats.org/officeDocument/2006/relationships/hyperlink" Target="http://cdaw.gsfc.nasa.gov/CME_list/UNIVERSAL/2011_08/yht/20110809.081206.w360h.v1610.p279g.yht" TargetMode="External"/><Relationship Id="rId17" Type="http://schemas.openxmlformats.org/officeDocument/2006/relationships/hyperlink" Target="http://cdaw.gsfc.nasa.gov/CME_list/UNIVERSAL/2011_09/htpng/20110924.124807.p078g.htp.html" TargetMode="External"/><Relationship Id="rId38" Type="http://schemas.openxmlformats.org/officeDocument/2006/relationships/hyperlink" Target="http://cdaw.gsfc.nasa.gov/CME_list/UNIVERSAL/2012_03/htpng/20120313.173605.p286g.htp.html" TargetMode="External"/><Relationship Id="rId59" Type="http://schemas.openxmlformats.org/officeDocument/2006/relationships/hyperlink" Target="http://cdaw.gsfc.nasa.gov/CME_list/UNIVERSAL/2012_11/htpng/20121127.023605.p042g.htp.html" TargetMode="External"/><Relationship Id="rId103" Type="http://schemas.openxmlformats.org/officeDocument/2006/relationships/hyperlink" Target="http://cdaw.gsfc.nasa.gov/CME_list/UNIVERSAL/2014_08/htpng/20140815.174807.p323g.htp.html" TargetMode="External"/><Relationship Id="rId124" Type="http://schemas.openxmlformats.org/officeDocument/2006/relationships/hyperlink" Target="http://cdaw.gsfc.nasa.gov/CME_list/UNIVERSAL/2015_06/htpng/20150625.083605.p330g.htp.html" TargetMode="External"/><Relationship Id="rId310" Type="http://schemas.openxmlformats.org/officeDocument/2006/relationships/hyperlink" Target="http://cdaw.gsfc.nasa.gov/CME_list/UNIVERSAL/2012_04/yht/20120409.123607.w360h.v0921.p310g.yht" TargetMode="External"/><Relationship Id="rId70" Type="http://schemas.openxmlformats.org/officeDocument/2006/relationships/hyperlink" Target="http://cdaw.gsfc.nasa.gov/CME_list/UNIVERSAL/2013_08/htpng/20130830.024805.p055g.htp.html" TargetMode="External"/><Relationship Id="rId91" Type="http://schemas.openxmlformats.org/officeDocument/2006/relationships/hyperlink" Target="http://cdaw.gsfc.nasa.gov/CME_list/UNIVERSAL/2014_02/htpng/20140220.080007.p268g.htp.html" TargetMode="External"/><Relationship Id="rId145" Type="http://schemas.openxmlformats.org/officeDocument/2006/relationships/hyperlink" Target="https://cdaw.gsfc.nasa.gov/movie/make_javamovie.php?stime=20110602_0655&amp;etime=20110602_1107&amp;img1=lasc2rdf&amp;title=20110602.081206.p098g;V=976km/s" TargetMode="External"/><Relationship Id="rId166" Type="http://schemas.openxmlformats.org/officeDocument/2006/relationships/hyperlink" Target="https://cdaw.gsfc.nasa.gov/movie/make_javamovie.php?stime=20120223_0708&amp;etime=20120223_1226&amp;img1=lasc2rdf&amp;title=20120223.081206.p300g;V=505km/s" TargetMode="External"/><Relationship Id="rId187" Type="http://schemas.openxmlformats.org/officeDocument/2006/relationships/hyperlink" Target="https://cdaw.gsfc.nasa.gov/movie/make_javamovie.php?stime=20120813_1132&amp;etime=20120813_1712&amp;img1=lasc2rdf&amp;title=20120813.132549.p359g;V=435km/s" TargetMode="External"/><Relationship Id="rId331" Type="http://schemas.openxmlformats.org/officeDocument/2006/relationships/hyperlink" Target="http://cdaw.gsfc.nasa.gov/CME_list/UNIVERSAL/2013_04/yht/20130411.072406.w360h.v0861.p085g.yht" TargetMode="External"/><Relationship Id="rId352" Type="http://schemas.openxmlformats.org/officeDocument/2006/relationships/hyperlink" Target="http://cdaw.gsfc.nasa.gov/CME_list/UNIVERSAL/2013_11/yht/20131107.151210.w360h.v0411.p130s.yht" TargetMode="External"/><Relationship Id="rId373" Type="http://schemas.openxmlformats.org/officeDocument/2006/relationships/hyperlink" Target="http://cdaw.gsfc.nasa.gov/CME_list/UNIVERSAL/2014_08/yht/20140815.174807.w360h.v0342.p323g.yht" TargetMode="External"/><Relationship Id="rId394" Type="http://schemas.openxmlformats.org/officeDocument/2006/relationships/hyperlink" Target="http://cdaw.gsfc.nasa.gov/CME_list/UNIVERSAL/2015_06/yht/20150625.083605.w360h.v1627.p330g.yht" TargetMode="External"/><Relationship Id="rId1" Type="http://schemas.openxmlformats.org/officeDocument/2006/relationships/hyperlink" Target="http://cdaw.gsfc.nasa.gov/CME_list/UNIVERSAL/2009_12/htpng/20091216.043003.p047g.htp.html" TargetMode="External"/><Relationship Id="rId212" Type="http://schemas.openxmlformats.org/officeDocument/2006/relationships/hyperlink" Target="https://cdaw.gsfc.nasa.gov/movie/make_javamovie.php?stime=20131026_0951&amp;etime=20131026_1418&amp;img1=lasc2rdf&amp;title=20131026.112405.p075g;V=796km/s" TargetMode="External"/><Relationship Id="rId233" Type="http://schemas.openxmlformats.org/officeDocument/2006/relationships/hyperlink" Target="https://cdaw.gsfc.nasa.gov/movie/make_javamovie.php?stime=20140429_2143&amp;etime=20140430_0249&amp;img1=lasc2rdf&amp;title=20140429.232405.p180g;V=553km/s" TargetMode="External"/><Relationship Id="rId254" Type="http://schemas.openxmlformats.org/officeDocument/2006/relationships/hyperlink" Target="https://cdaw.gsfc.nasa.gov/movie/make_javamovie.php?stime=20150505_2024&amp;etime=20150506_0054&amp;img1=lasc2rdf&amp;title=20150505.222405.p041g;V=715km/s" TargetMode="External"/><Relationship Id="rId28" Type="http://schemas.openxmlformats.org/officeDocument/2006/relationships/hyperlink" Target="http://cdaw.gsfc.nasa.gov/CME_list/UNIVERSAL/2012_01/htpng/20120127.182752.p296g.htp.html" TargetMode="External"/><Relationship Id="rId49" Type="http://schemas.openxmlformats.org/officeDocument/2006/relationships/hyperlink" Target="http://cdaw.gsfc.nasa.gov/CME_list/UNIVERSAL/2012_07/htpng/20120728.211208.p134g.htp.html" TargetMode="External"/><Relationship Id="rId114" Type="http://schemas.openxmlformats.org/officeDocument/2006/relationships/hyperlink" Target="http://cdaw.gsfc.nasa.gov/CME_list/UNIVERSAL/2015_03/htpng/20150310.000005.p107g.htp.html" TargetMode="External"/><Relationship Id="rId275" Type="http://schemas.openxmlformats.org/officeDocument/2006/relationships/hyperlink" Target="http://cdaw.gsfc.nasa.gov/CME_list/UNIVERSAL/2010_08/yht/20100807.183606.w360h.v0871.p094g.yht" TargetMode="External"/><Relationship Id="rId296" Type="http://schemas.openxmlformats.org/officeDocument/2006/relationships/hyperlink" Target="http://cdaw.gsfc.nasa.gov/CME_list/UNIVERSAL/2012_01/yht/20120123.040005.w360h.v2175.p326g.yht" TargetMode="External"/><Relationship Id="rId300" Type="http://schemas.openxmlformats.org/officeDocument/2006/relationships/hyperlink" Target="http://cdaw.gsfc.nasa.gov/CME_list/UNIVERSAL/2012_02/yht/20120210.200005.w360h.v0533.p039g.yht" TargetMode="External"/><Relationship Id="rId60" Type="http://schemas.openxmlformats.org/officeDocument/2006/relationships/hyperlink" Target="http://cdaw.gsfc.nasa.gov/CME_list/UNIVERSAL/2013_03/htpng/20130315.071205.p112g.htp.html" TargetMode="External"/><Relationship Id="rId81" Type="http://schemas.openxmlformats.org/officeDocument/2006/relationships/hyperlink" Target="http://cdaw.gsfc.nasa.gov/CME_list/UNIVERSAL/2013_11/htpng/20131107.000006.p233g.htp.html" TargetMode="External"/><Relationship Id="rId135" Type="http://schemas.openxmlformats.org/officeDocument/2006/relationships/hyperlink" Target="http://cdaw.gsfc.nasa.gov/CME_list/UNIVERSAL/2012_11/htpng/20121121.042407.p317g.htp.html" TargetMode="External"/><Relationship Id="rId156" Type="http://schemas.openxmlformats.org/officeDocument/2006/relationships/hyperlink" Target="https://cdaw.gsfc.nasa.gov/movie/make_javamovie.php?stime=20111027_1040&amp;etime=20111027_1542&amp;img1=lasc2rdf&amp;title=20111027.120006.p054g;V=570km/s" TargetMode="External"/><Relationship Id="rId177" Type="http://schemas.openxmlformats.org/officeDocument/2006/relationships/hyperlink" Target="https://cdaw.gsfc.nasa.gov/movie/make_javamovie.php?stime=20120511_2239&amp;etime=20120512_0306&amp;img1=lasc2rdf&amp;title=20120512.000005.p107g;V=805km/s" TargetMode="External"/><Relationship Id="rId198" Type="http://schemas.openxmlformats.org/officeDocument/2006/relationships/hyperlink" Target="https://cdaw.gsfc.nasa.gov/movie/make_javamovie.php?stime=20130514_0008&amp;etime=20130514_0334&amp;img1=lasc2rdf&amp;title=20130514.012551.p089g;V=2625km/s" TargetMode="External"/><Relationship Id="rId321" Type="http://schemas.openxmlformats.org/officeDocument/2006/relationships/hyperlink" Target="http://cdaw.gsfc.nasa.gov/CME_list/UNIVERSAL/2012_08/yht/20120804.133623.w360h.v0856.p110g.yht" TargetMode="External"/><Relationship Id="rId342" Type="http://schemas.openxmlformats.org/officeDocument/2006/relationships/hyperlink" Target="http://cdaw.gsfc.nasa.gov/CME_list/UNIVERSAL/2013_09/yht/20130929.221205.w360h.v1179.p343g.yht" TargetMode="External"/><Relationship Id="rId363" Type="http://schemas.openxmlformats.org/officeDocument/2006/relationships/hyperlink" Target="http://cdaw.gsfc.nasa.gov/CME_list/UNIVERSAL/2014_03/yht/20140320.043606.w360h.v0740.p140g.yht" TargetMode="External"/><Relationship Id="rId384" Type="http://schemas.openxmlformats.org/officeDocument/2006/relationships/hyperlink" Target="http://cdaw.gsfc.nasa.gov/CME_list/UNIVERSAL/2015_03/yht/20150310.000005.w360h.v0995.p107g.yht" TargetMode="External"/><Relationship Id="rId202" Type="http://schemas.openxmlformats.org/officeDocument/2006/relationships/hyperlink" Target="https://cdaw.gsfc.nasa.gov/movie/make_javamovie.php?stime=20130709_1349&amp;etime=20130709_1924&amp;img1=lasc2rdf&amp;title=20130709.151209.p174g;V=449km/s" TargetMode="External"/><Relationship Id="rId223" Type="http://schemas.openxmlformats.org/officeDocument/2006/relationships/hyperlink" Target="https://cdaw.gsfc.nasa.gov/movie/make_javamovie.php?stime=20140130_1458&amp;etime=20140130_1902&amp;img1=lasc2rdf&amp;title=20140130.162405.p117g;V=1087km/s" TargetMode="External"/><Relationship Id="rId244" Type="http://schemas.openxmlformats.org/officeDocument/2006/relationships/hyperlink" Target="https://cdaw.gsfc.nasa.gov/movie/make_javamovie.php?stime=20141217_0320&amp;etime=20141217_0819&amp;img1=lasc2rdf&amp;title=20141217.050005.p162g;V=587km/s" TargetMode="External"/><Relationship Id="rId18" Type="http://schemas.openxmlformats.org/officeDocument/2006/relationships/hyperlink" Target="http://cdaw.gsfc.nasa.gov/CME_list/UNIVERSAL/2011_09/htpng/20110924.193606.p043g.htp.html" TargetMode="External"/><Relationship Id="rId39" Type="http://schemas.openxmlformats.org/officeDocument/2006/relationships/hyperlink" Target="http://cdaw.gsfc.nasa.gov/CME_list/UNIVERSAL/2012_04/htpng/20120405.212507.p311g.htp.html" TargetMode="External"/><Relationship Id="rId265" Type="http://schemas.openxmlformats.org/officeDocument/2006/relationships/hyperlink" Target="https://cdaw.gsfc.nasa.gov/movie/make_javamovie.php?stime=20160211_2005&amp;etime=20160212_0042&amp;img1=lasc2rdf&amp;title=20160211.211732.p260g;V=719km/s" TargetMode="External"/><Relationship Id="rId286" Type="http://schemas.openxmlformats.org/officeDocument/2006/relationships/hyperlink" Target="http://cdaw.gsfc.nasa.gov/CME_list/UNIVERSAL/2011_09/yht/20110922.104806.w360h.v1905.p072g.yht" TargetMode="External"/><Relationship Id="rId50" Type="http://schemas.openxmlformats.org/officeDocument/2006/relationships/hyperlink" Target="http://cdaw.gsfc.nasa.gov/CME_list/UNIVERSAL/2012_07/htpng/20120731.112406.p051g.htp.html" TargetMode="External"/><Relationship Id="rId104" Type="http://schemas.openxmlformats.org/officeDocument/2006/relationships/hyperlink" Target="http://cdaw.gsfc.nasa.gov/CME_list/UNIVERSAL/2014_08/htpng/20140822.111205.p359g.htp.html" TargetMode="External"/><Relationship Id="rId125" Type="http://schemas.openxmlformats.org/officeDocument/2006/relationships/hyperlink" Target="http://cdaw.gsfc.nasa.gov/CME_list/UNIVERSAL/2015_08/htpng/20150822.071204.p095g.htp.html" TargetMode="External"/><Relationship Id="rId146" Type="http://schemas.openxmlformats.org/officeDocument/2006/relationships/hyperlink" Target="https://cdaw.gsfc.nasa.gov/movie/make_javamovie.php?stime=20110607_0525&amp;etime=20110607_0920&amp;img1=lasc2rdf&amp;title=20110607.064912.p250g;V=1255km/s" TargetMode="External"/><Relationship Id="rId167" Type="http://schemas.openxmlformats.org/officeDocument/2006/relationships/hyperlink" Target="https://cdaw.gsfc.nasa.gov/movie/make_javamovie.php?stime=20120304_0949&amp;etime=20120304_1342&amp;img1=lasc2rdf&amp;title=20120304.110007.p052g;V=1306km/s" TargetMode="External"/><Relationship Id="rId188" Type="http://schemas.openxmlformats.org/officeDocument/2006/relationships/hyperlink" Target="https://cdaw.gsfc.nasa.gov/movie/make_javamovie.php?stime=20120831_1852&amp;etime=20120831_2240&amp;img1=lasc2rdf&amp;title=20120831.200005.p090g;V=1442km/s" TargetMode="External"/><Relationship Id="rId311" Type="http://schemas.openxmlformats.org/officeDocument/2006/relationships/hyperlink" Target="http://cdaw.gsfc.nasa.gov/CME_list/UNIVERSAL/2012_04/yht/20120423.182405.w360h.v0528.p234g.yht" TargetMode="External"/><Relationship Id="rId332" Type="http://schemas.openxmlformats.org/officeDocument/2006/relationships/hyperlink" Target="http://cdaw.gsfc.nasa.gov/CME_list/UNIVERSAL/2013_05/yht/20130513.160755.w360h.v1850.p063g.yht" TargetMode="External"/><Relationship Id="rId353" Type="http://schemas.openxmlformats.org/officeDocument/2006/relationships/hyperlink" Target="http://cdaw.gsfc.nasa.gov/CME_list/UNIVERSAL/2013_11/yht/20131119.103605.w360h.v0740.p222g.yht" TargetMode="External"/><Relationship Id="rId374" Type="http://schemas.openxmlformats.org/officeDocument/2006/relationships/hyperlink" Target="http://cdaw.gsfc.nasa.gov/CME_list/UNIVERSAL/2014_08/yht/20140822.111205.w360h.v0600.p359g.yht" TargetMode="External"/><Relationship Id="rId395" Type="http://schemas.openxmlformats.org/officeDocument/2006/relationships/hyperlink" Target="http://cdaw.gsfc.nasa.gov/CME_list/UNIVERSAL/2015_08/yht/20150822.071204.w360h.v0547.p095g.yht" TargetMode="External"/><Relationship Id="rId71" Type="http://schemas.openxmlformats.org/officeDocument/2006/relationships/hyperlink" Target="http://cdaw.gsfc.nasa.gov/CME_list/UNIVERSAL/2013_09/htpng/20130924.203605.p043g.htp.html" TargetMode="External"/><Relationship Id="rId92" Type="http://schemas.openxmlformats.org/officeDocument/2006/relationships/hyperlink" Target="http://cdaw.gsfc.nasa.gov/CME_list/UNIVERSAL/2014_02/htpng/20140225.012550.p073g.htp.html" TargetMode="External"/><Relationship Id="rId213" Type="http://schemas.openxmlformats.org/officeDocument/2006/relationships/hyperlink" Target="https://cdaw.gsfc.nasa.gov/movie/make_javamovie.php?stime=20131028_0042&amp;etime=20131028_0522&amp;img1=lasc2rdf&amp;title=20131028.022405.p296g;V=695km/s" TargetMode="External"/><Relationship Id="rId234" Type="http://schemas.openxmlformats.org/officeDocument/2006/relationships/hyperlink" Target="https://cdaw.gsfc.nasa.gov/movie/make_javamovie.php?stime=20140604_1248&amp;etime=20140604_1933&amp;img1=lasc2rdf&amp;title=20140604.124805.p160g;V=467km/s" TargetMode="External"/><Relationship Id="rId2" Type="http://schemas.openxmlformats.org/officeDocument/2006/relationships/hyperlink" Target="http://cdaw.gsfc.nasa.gov/CME_list/UNIVERSAL/2010_02/htpng/20100207.035403.p113g.htp.html" TargetMode="External"/><Relationship Id="rId29" Type="http://schemas.openxmlformats.org/officeDocument/2006/relationships/hyperlink" Target="http://cdaw.gsfc.nasa.gov/CME_list/UNIVERSAL/2012_02/htpng/20120209.211736.p039g.htp.html" TargetMode="External"/><Relationship Id="rId255" Type="http://schemas.openxmlformats.org/officeDocument/2006/relationships/hyperlink" Target="https://cdaw.gsfc.nasa.gov/movie/make_javamovie.php?stime=20150513_1655&amp;etime=20150513_2234&amp;img1=lasc2rdf&amp;title=20150513.184805.p353g;V=438km/s" TargetMode="External"/><Relationship Id="rId276" Type="http://schemas.openxmlformats.org/officeDocument/2006/relationships/hyperlink" Target="http://cdaw.gsfc.nasa.gov/CME_list/UNIVERSAL/2010_08/yht/20100814.101205.w360h.v1205.p224g.yht" TargetMode="External"/><Relationship Id="rId297" Type="http://schemas.openxmlformats.org/officeDocument/2006/relationships/hyperlink" Target="http://cdaw.gsfc.nasa.gov/CME_list/UNIVERSAL/2012_01/yht/20120126.043605.w360h.v1194.p327g.yht" TargetMode="External"/><Relationship Id="rId40" Type="http://schemas.openxmlformats.org/officeDocument/2006/relationships/hyperlink" Target="http://cdaw.gsfc.nasa.gov/CME_list/UNIVERSAL/2012_04/htpng/20120409.123607.p310g.htp.html" TargetMode="External"/><Relationship Id="rId115" Type="http://schemas.openxmlformats.org/officeDocument/2006/relationships/hyperlink" Target="http://cdaw.gsfc.nasa.gov/CME_list/UNIVERSAL/2015_03/htpng/20150310.033605.p071g.htp.html" TargetMode="External"/><Relationship Id="rId136" Type="http://schemas.openxmlformats.org/officeDocument/2006/relationships/hyperlink" Target="https://cdaw.gsfc.nasa.gov/movie/make_javamovie.php?stime=20091216_0342&amp;etime=20091216_1055&amp;img1=lasc2rdf&amp;title=20091216.043003.p047g;V=276km/s" TargetMode="External"/><Relationship Id="rId157" Type="http://schemas.openxmlformats.org/officeDocument/2006/relationships/hyperlink" Target="https://cdaw.gsfc.nasa.gov/movie/make_javamovie.php?stime=20111109_1209&amp;etime=20111109_1626&amp;img1=lasc2rdf&amp;title=20111109.133605.p048g;V=907km/s" TargetMode="External"/><Relationship Id="rId178" Type="http://schemas.openxmlformats.org/officeDocument/2006/relationships/hyperlink" Target="https://cdaw.gsfc.nasa.gov/movie/make_javamovie.php?stime=20120517_0032&amp;etime=20120517_0416&amp;img1=lasc2rdf&amp;title=20120517.014805.p261g;V=1582km/s" TargetMode="External"/><Relationship Id="rId301" Type="http://schemas.openxmlformats.org/officeDocument/2006/relationships/hyperlink" Target="http://cdaw.gsfc.nasa.gov/CME_list/UNIVERSAL/2012_02/yht/20120223.081206.w360h.v0505.p300g.yht" TargetMode="External"/><Relationship Id="rId322" Type="http://schemas.openxmlformats.org/officeDocument/2006/relationships/hyperlink" Target="http://cdaw.gsfc.nasa.gov/CME_list/UNIVERSAL/2012_08/yht/20120813.132549.w360h.v0435.p359g.yht" TargetMode="External"/><Relationship Id="rId343" Type="http://schemas.openxmlformats.org/officeDocument/2006/relationships/hyperlink" Target="http://cdaw.gsfc.nasa.gov/CME_list/UNIVERSAL/2013_10/yht/20131022.214806.w360h.v0459.p190g.yht" TargetMode="External"/><Relationship Id="rId364" Type="http://schemas.openxmlformats.org/officeDocument/2006/relationships/hyperlink" Target="http://cdaw.gsfc.nasa.gov/CME_list/UNIVERSAL/2014_03/yht/20140323.033605.w360h.v0820.p097g.yht" TargetMode="External"/><Relationship Id="rId61" Type="http://schemas.openxmlformats.org/officeDocument/2006/relationships/hyperlink" Target="http://cdaw.gsfc.nasa.gov/CME_list/UNIVERSAL/2013_04/htpng/20130411.072406.p085g.htp.html" TargetMode="External"/><Relationship Id="rId82" Type="http://schemas.openxmlformats.org/officeDocument/2006/relationships/hyperlink" Target="http://cdaw.gsfc.nasa.gov/CME_list/UNIVERSAL/2013_11/htpng/20131107.151210.p130s.htp.html" TargetMode="External"/><Relationship Id="rId199" Type="http://schemas.openxmlformats.org/officeDocument/2006/relationships/hyperlink" Target="https://cdaw.gsfc.nasa.gov/movie/make_javamovie.php?stime=20130517_0755&amp;etime=20130517_1146&amp;img1=lasc2rdf&amp;title=20130517.091210.p050g;V=1345km/s" TargetMode="External"/><Relationship Id="rId203" Type="http://schemas.openxmlformats.org/officeDocument/2006/relationships/hyperlink" Target="https://cdaw.gsfc.nasa.gov/movie/make_javamovie.php?stime=20130817_1809&amp;etime=20130817_2207&amp;img1=lasc2rdf&amp;title=20130817.191206.p274g;V=1202km/s" TargetMode="External"/><Relationship Id="rId385" Type="http://schemas.openxmlformats.org/officeDocument/2006/relationships/hyperlink" Target="http://cdaw.gsfc.nasa.gov/CME_list/UNIVERSAL/2015_03/yht/20150310.033605.w360h.v1040.p071g.yht" TargetMode="External"/><Relationship Id="rId19" Type="http://schemas.openxmlformats.org/officeDocument/2006/relationships/hyperlink" Target="http://cdaw.gsfc.nasa.gov/CME_list/UNIVERSAL/2011_10/htpng/20111022.012553.p354g.htp.html" TargetMode="External"/><Relationship Id="rId224" Type="http://schemas.openxmlformats.org/officeDocument/2006/relationships/hyperlink" Target="https://cdaw.gsfc.nasa.gov/movie/make_javamovie.php?stime=20140216_0843&amp;etime=20140216_1218&amp;img1=lasc2rdf&amp;title=20140216.100005.p227g;V=634km/s" TargetMode="External"/><Relationship Id="rId245" Type="http://schemas.openxmlformats.org/officeDocument/2006/relationships/hyperlink" Target="https://cdaw.gsfc.nasa.gov/movie/make_javamovie.php?stime=20141218_2304&amp;etime=20141219_0110&amp;img1=lasc2rdf&amp;title=20141219.010442.p098g;V=1195km/s" TargetMode="External"/><Relationship Id="rId266" Type="http://schemas.openxmlformats.org/officeDocument/2006/relationships/hyperlink" Target="https://cdaw.gsfc.nasa.gov/movie/make_javamovie.php?stime=20170906_1109&amp;etime=20170906_1453&amp;img1=lasc2rdf&amp;title=20170906.122405.p201g;V=1571km/s" TargetMode="External"/><Relationship Id="rId287" Type="http://schemas.openxmlformats.org/officeDocument/2006/relationships/hyperlink" Target="http://cdaw.gsfc.nasa.gov/CME_list/UNIVERSAL/2011_09/yht/20110924.124807.w360h.v1915.p078g.yht" TargetMode="External"/><Relationship Id="rId30" Type="http://schemas.openxmlformats.org/officeDocument/2006/relationships/hyperlink" Target="http://cdaw.gsfc.nasa.gov/CME_list/UNIVERSAL/2012_02/htpng/20120210.200005.p039g.htp.html" TargetMode="External"/><Relationship Id="rId105" Type="http://schemas.openxmlformats.org/officeDocument/2006/relationships/hyperlink" Target="http://cdaw.gsfc.nasa.gov/CME_list/UNIVERSAL/2014_08/htpng/20140824.123605.p100g.htp.html" TargetMode="External"/><Relationship Id="rId126" Type="http://schemas.openxmlformats.org/officeDocument/2006/relationships/hyperlink" Target="http://cdaw.gsfc.nasa.gov/CME_list/UNIVERSAL/2015_09/htpng/20150920.181204.p219g.htp.html" TargetMode="External"/><Relationship Id="rId147" Type="http://schemas.openxmlformats.org/officeDocument/2006/relationships/hyperlink" Target="https://cdaw.gsfc.nasa.gov/movie/make_javamovie.php?stime=20110621_0159&amp;etime=20110621_0636&amp;img1=lasc2rdf&amp;title=20110621.031610.p065g;V=719km/s" TargetMode="External"/><Relationship Id="rId168" Type="http://schemas.openxmlformats.org/officeDocument/2006/relationships/hyperlink" Target="https://cdaw.gsfc.nasa.gov/movie/make_javamovie.php?stime=20120305_0239&amp;etime=20120305_0624&amp;img1=lasc2rdf&amp;title=20120305.040005.p061g;V=1531km/s" TargetMode="External"/><Relationship Id="rId312" Type="http://schemas.openxmlformats.org/officeDocument/2006/relationships/hyperlink" Target="http://cdaw.gsfc.nasa.gov/CME_list/UNIVERSAL/2012_05/yht/20120512.000005.w360h.v0805.p107g.yht" TargetMode="External"/><Relationship Id="rId333" Type="http://schemas.openxmlformats.org/officeDocument/2006/relationships/hyperlink" Target="http://cdaw.gsfc.nasa.gov/CME_list/UNIVERSAL/2013_05/yht/20130514.012551.w360h.v2625.p089g.yht" TargetMode="External"/><Relationship Id="rId354" Type="http://schemas.openxmlformats.org/officeDocument/2006/relationships/hyperlink" Target="http://cdaw.gsfc.nasa.gov/CME_list/UNIVERSAL/2013_12/yht/20131207.073605.w360h.v1085.p274g.yht" TargetMode="External"/><Relationship Id="rId51" Type="http://schemas.openxmlformats.org/officeDocument/2006/relationships/hyperlink" Target="http://cdaw.gsfc.nasa.gov/CME_list/UNIVERSAL/2012_08/htpng/20120804.133623.p110g.htp.html" TargetMode="External"/><Relationship Id="rId72" Type="http://schemas.openxmlformats.org/officeDocument/2006/relationships/hyperlink" Target="http://cdaw.gsfc.nasa.gov/CME_list/UNIVERSAL/2013_09/htpng/20130929.221205.p343g.htp.html" TargetMode="External"/><Relationship Id="rId93" Type="http://schemas.openxmlformats.org/officeDocument/2006/relationships/hyperlink" Target="http://cdaw.gsfc.nasa.gov/CME_list/UNIVERSAL/2014_03/htpng/20140320.043606.p140g.htp.html" TargetMode="External"/><Relationship Id="rId189" Type="http://schemas.openxmlformats.org/officeDocument/2006/relationships/hyperlink" Target="https://cdaw.gsfc.nasa.gov/movie/make_javamovie.php?stime=20120902_0238&amp;etime=20120902_0748&amp;img1=lasc2rdf&amp;title=20120902.040006.p090g;V=538km/s" TargetMode="External"/><Relationship Id="rId375" Type="http://schemas.openxmlformats.org/officeDocument/2006/relationships/hyperlink" Target="http://cdaw.gsfc.nasa.gov/CME_list/UNIVERSAL/2014_08/yht/20140824.123605.w360h.v0551.p100g.yht" TargetMode="External"/><Relationship Id="rId396" Type="http://schemas.openxmlformats.org/officeDocument/2006/relationships/hyperlink" Target="http://cdaw.gsfc.nasa.gov/CME_list/UNIVERSAL/2015_09/yht/20150920.181204.w360h.v1239.p219g.yht" TargetMode="External"/><Relationship Id="rId3" Type="http://schemas.openxmlformats.org/officeDocument/2006/relationships/hyperlink" Target="http://cdaw.gsfc.nasa.gov/CME_list/UNIVERSAL/2010_02/htpng/20100212.134204.p044g.htp.html" TargetMode="External"/><Relationship Id="rId214" Type="http://schemas.openxmlformats.org/officeDocument/2006/relationships/hyperlink" Target="https://cdaw.gsfc.nasa.gov/movie/make_javamovie.php?stime=20131028_1409&amp;etime=20131028_1835&amp;img1=lasc2rdf&amp;title=20131028.153605.p086g;V=812km/s" TargetMode="External"/><Relationship Id="rId235" Type="http://schemas.openxmlformats.org/officeDocument/2006/relationships/hyperlink" Target="https://cdaw.gsfc.nasa.gov/movie/make_javamovie.php?stime=20140610_1152&amp;etime=20140610_1539&amp;img1=lasc2rdf&amp;title=20140610.133023.p156g;V=1469km/s" TargetMode="External"/><Relationship Id="rId256" Type="http://schemas.openxmlformats.org/officeDocument/2006/relationships/hyperlink" Target="https://cdaw.gsfc.nasa.gov/movie/make_javamovie.php?stime=20150618_1604&amp;etime=20150618_1957&amp;img1=lasc2rdf&amp;title=20150618.172424.p092g;V=1305km/s" TargetMode="External"/><Relationship Id="rId277" Type="http://schemas.openxmlformats.org/officeDocument/2006/relationships/hyperlink" Target="http://cdaw.gsfc.nasa.gov/CME_list/UNIVERSAL/2010_12/yht/20101214.153605.w360h.v0835.p343g.yht" TargetMode="External"/><Relationship Id="rId298" Type="http://schemas.openxmlformats.org/officeDocument/2006/relationships/hyperlink" Target="http://cdaw.gsfc.nasa.gov/CME_list/UNIVERSAL/2012_01/yht/20120127.182752.w360h.v2508.p296g.yht" TargetMode="External"/><Relationship Id="rId400" Type="http://schemas.openxmlformats.org/officeDocument/2006/relationships/hyperlink" Target="http://cdaw.gsfc.nasa.gov/CME_list/UNIVERSAL/2016_02/yht/20160211.211732.w360h.v0719.p260g.yht" TargetMode="External"/><Relationship Id="rId116" Type="http://schemas.openxmlformats.org/officeDocument/2006/relationships/hyperlink" Target="http://cdaw.gsfc.nasa.gov/CME_list/UNIVERSAL/2015_03/htpng/20150315.014805.p240g.htp.html" TargetMode="External"/><Relationship Id="rId137" Type="http://schemas.openxmlformats.org/officeDocument/2006/relationships/hyperlink" Target="https://cdaw.gsfc.nasa.gov/movie/make_javamovie.php?stime=20100207_0228&amp;etime=20100207_0813&amp;img1=lasc2rdf&amp;title=20100207.035403.p113g;V=421km/s" TargetMode="External"/><Relationship Id="rId158" Type="http://schemas.openxmlformats.org/officeDocument/2006/relationships/hyperlink" Target="https://cdaw.gsfc.nasa.gov/movie/make_javamovie.php?stime=20111126_0604&amp;etime=20111126_1019&amp;img1=lasc2rdf&amp;title=20111126.071206.p327g;V=933km/s" TargetMode="External"/><Relationship Id="rId302" Type="http://schemas.openxmlformats.org/officeDocument/2006/relationships/hyperlink" Target="http://cdaw.gsfc.nasa.gov/CME_list/UNIVERSAL/2012_03/yht/20120304.110007.w360h.v1306.p052g.yht" TargetMode="External"/><Relationship Id="rId323" Type="http://schemas.openxmlformats.org/officeDocument/2006/relationships/hyperlink" Target="http://cdaw.gsfc.nasa.gov/CME_list/UNIVERSAL/2012_08/yht/20120831.200005.w360h.v1442.p090g.yht" TargetMode="External"/><Relationship Id="rId344" Type="http://schemas.openxmlformats.org/officeDocument/2006/relationships/hyperlink" Target="http://cdaw.gsfc.nasa.gov/CME_list/UNIVERSAL/2013_10/yht/20131024.012529.w360h.v0399.p217s.yht" TargetMode="External"/><Relationship Id="rId20" Type="http://schemas.openxmlformats.org/officeDocument/2006/relationships/hyperlink" Target="http://cdaw.gsfc.nasa.gov/CME_list/UNIVERSAL/2011_10/htpng/20111022.102405.p311g.htp.html" TargetMode="External"/><Relationship Id="rId41" Type="http://schemas.openxmlformats.org/officeDocument/2006/relationships/hyperlink" Target="http://cdaw.gsfc.nasa.gov/CME_list/UNIVERSAL/2012_04/htpng/20120423.182405.p234g.htp.html" TargetMode="External"/><Relationship Id="rId62" Type="http://schemas.openxmlformats.org/officeDocument/2006/relationships/hyperlink" Target="http://cdaw.gsfc.nasa.gov/CME_list/UNIVERSAL/2013_05/htpng/20130513.160755.p063g.htp.html" TargetMode="External"/><Relationship Id="rId83" Type="http://schemas.openxmlformats.org/officeDocument/2006/relationships/hyperlink" Target="http://cdaw.gsfc.nasa.gov/CME_list/UNIVERSAL/2013_11/htpng/20131119.103605.p222g.htp.html" TargetMode="External"/><Relationship Id="rId179" Type="http://schemas.openxmlformats.org/officeDocument/2006/relationships/hyperlink" Target="https://cdaw.gsfc.nasa.gov/movie/make_javamovie.php?stime=20120614_1251&amp;etime=20120614_1701&amp;img1=lasc2rdf&amp;title=20120614.141207.p144g;V=987km/s" TargetMode="External"/><Relationship Id="rId365" Type="http://schemas.openxmlformats.org/officeDocument/2006/relationships/hyperlink" Target="http://cdaw.gsfc.nasa.gov/CME_list/UNIVERSAL/2014_03/yht/20140329.181205.w360h.v0528.p325g.yht" TargetMode="External"/><Relationship Id="rId386" Type="http://schemas.openxmlformats.org/officeDocument/2006/relationships/hyperlink" Target="http://cdaw.gsfc.nasa.gov/CME_list/UNIVERSAL/2015_03/yht/20150315.014805.w360h.v0719.p240g.yht" TargetMode="External"/><Relationship Id="rId190" Type="http://schemas.openxmlformats.org/officeDocument/2006/relationships/hyperlink" Target="https://cdaw.gsfc.nasa.gov/movie/make_javamovie.php?stime=20120927_2243&amp;etime=20120928_0257&amp;img1=lasc2rdf&amp;title=20120928.001205.p251g;V=947km/s" TargetMode="External"/><Relationship Id="rId204" Type="http://schemas.openxmlformats.org/officeDocument/2006/relationships/hyperlink" Target="https://cdaw.gsfc.nasa.gov/movie/make_javamovie.php?stime=20130820_0713&amp;etime=20130820_1141&amp;img1=lasc2rdf&amp;title=20130820.081205.p210g;V=784km/s" TargetMode="External"/><Relationship Id="rId225" Type="http://schemas.openxmlformats.org/officeDocument/2006/relationships/hyperlink" Target="https://cdaw.gsfc.nasa.gov/movie/make_javamovie.php?stime=20140218_0010&amp;etime=20140218_0440&amp;img1=lasc2rdf&amp;title=20140218.013621.p044g;V=779km/s" TargetMode="External"/><Relationship Id="rId246" Type="http://schemas.openxmlformats.org/officeDocument/2006/relationships/hyperlink" Target="https://cdaw.gsfc.nasa.gov/movie/make_javamovie.php?stime=20141221_1051&amp;etime=20141221_1535&amp;img1=lasc2rdf&amp;title=20141221.121205.p189g;V=669km/s" TargetMode="External"/><Relationship Id="rId267" Type="http://schemas.openxmlformats.org/officeDocument/2006/relationships/hyperlink" Target="https://cdaw.gsfc.nasa.gov/movie/make_javamovie.php?stime=20170904_1929&amp;etime=20170904_2318&amp;img1=lasc2rdf&amp;title=20170904.203605.p184g;V=1418km/s" TargetMode="External"/><Relationship Id="rId288" Type="http://schemas.openxmlformats.org/officeDocument/2006/relationships/hyperlink" Target="http://cdaw.gsfc.nasa.gov/CME_list/UNIVERSAL/2011_09/yht/20110924.193606.w360h.v0972.p043g.yht" TargetMode="External"/><Relationship Id="rId106" Type="http://schemas.openxmlformats.org/officeDocument/2006/relationships/hyperlink" Target="http://cdaw.gsfc.nasa.gov/CME_list/UNIVERSAL/2014_08/htpng/20140825.153605.p270g.htp.html" TargetMode="External"/><Relationship Id="rId127" Type="http://schemas.openxmlformats.org/officeDocument/2006/relationships/hyperlink" Target="http://cdaw.gsfc.nasa.gov/CME_list/UNIVERSAL/2015_10/htpng/20151022.031207.p206g.htp.html" TargetMode="External"/><Relationship Id="rId313" Type="http://schemas.openxmlformats.org/officeDocument/2006/relationships/hyperlink" Target="http://cdaw.gsfc.nasa.gov/CME_list/UNIVERSAL/2012_05/yht/20120517.014805.w360h.v1582.p261g.yht" TargetMode="External"/><Relationship Id="rId10" Type="http://schemas.openxmlformats.org/officeDocument/2006/relationships/hyperlink" Target="http://cdaw.gsfc.nasa.gov/CME_list/UNIVERSAL/2011_06/htpng/20110602.081206.p098g.htp.html" TargetMode="External"/><Relationship Id="rId31" Type="http://schemas.openxmlformats.org/officeDocument/2006/relationships/hyperlink" Target="http://cdaw.gsfc.nasa.gov/CME_list/UNIVERSAL/2012_02/htpng/20120223.081206.p300g.htp.html" TargetMode="External"/><Relationship Id="rId52" Type="http://schemas.openxmlformats.org/officeDocument/2006/relationships/hyperlink" Target="http://cdaw.gsfc.nasa.gov/CME_list/UNIVERSAL/2012_08/htpng/20120813.132549.p359g.htp.html" TargetMode="External"/><Relationship Id="rId73" Type="http://schemas.openxmlformats.org/officeDocument/2006/relationships/hyperlink" Target="http://cdaw.gsfc.nasa.gov/CME_list/UNIVERSAL/2013_10/htpng/20131022.214806.p190g.htp.html" TargetMode="External"/><Relationship Id="rId94" Type="http://schemas.openxmlformats.org/officeDocument/2006/relationships/hyperlink" Target="http://cdaw.gsfc.nasa.gov/CME_list/UNIVERSAL/2014_03/htpng/20140323.033605.p097g.htp.html" TargetMode="External"/><Relationship Id="rId148" Type="http://schemas.openxmlformats.org/officeDocument/2006/relationships/hyperlink" Target="https://cdaw.gsfc.nasa.gov/movie/make_javamovie.php?stime=20110803_1225&amp;etime=20110803_1719&amp;img1=lasc2rdf&amp;title=20110803.140007.p307g;V=610km/s" TargetMode="External"/><Relationship Id="rId169" Type="http://schemas.openxmlformats.org/officeDocument/2006/relationships/hyperlink" Target="https://cdaw.gsfc.nasa.gov/movie/make_javamovie.php?stime=20120306_2320&amp;etime=20120307_0246&amp;img1=lasc2rdf&amp;title=20120307.002406.p057g;V=2684km/s" TargetMode="External"/><Relationship Id="rId334" Type="http://schemas.openxmlformats.org/officeDocument/2006/relationships/hyperlink" Target="http://cdaw.gsfc.nasa.gov/CME_list/UNIVERSAL/2013_05/yht/20130517.091210.w360h.v1345.p050g.yht" TargetMode="External"/><Relationship Id="rId355" Type="http://schemas.openxmlformats.org/officeDocument/2006/relationships/hyperlink" Target="http://cdaw.gsfc.nasa.gov/CME_list/UNIVERSAL/2014_01/yht/20140107.182405.w360h.v1830.p231g.yht" TargetMode="External"/><Relationship Id="rId376" Type="http://schemas.openxmlformats.org/officeDocument/2006/relationships/hyperlink" Target="http://cdaw.gsfc.nasa.gov/CME_list/UNIVERSAL/2014_08/yht/20140825.153605.w360h.v0555.p270g.yht" TargetMode="External"/><Relationship Id="rId397" Type="http://schemas.openxmlformats.org/officeDocument/2006/relationships/hyperlink" Target="http://cdaw.gsfc.nasa.gov/CME_list/UNIVERSAL/2015_10/yht/20151022.031207.w360h.v0817.p206g.yht" TargetMode="External"/><Relationship Id="rId4" Type="http://schemas.openxmlformats.org/officeDocument/2006/relationships/hyperlink" Target="http://cdaw.gsfc.nasa.gov/CME_list/UNIVERSAL/2010_04/htpng/20100403.103358.p171g.htp.html" TargetMode="External"/><Relationship Id="rId180" Type="http://schemas.openxmlformats.org/officeDocument/2006/relationships/hyperlink" Target="https://cdaw.gsfc.nasa.gov/movie/make_javamovie.php?stime=20120623_0607&amp;etime=20120623_1002&amp;img1=lasc2rdf&amp;title=20120623.072405.p290g;V=1263km/s" TargetMode="External"/><Relationship Id="rId215" Type="http://schemas.openxmlformats.org/officeDocument/2006/relationships/hyperlink" Target="https://cdaw.gsfc.nasa.gov/movie/make_javamovie.php?stime=20131029_2040&amp;etime=20131030_0049&amp;img1=lasc2rdf&amp;title=20131029.220006.p249g;V=1001km/s" TargetMode="External"/><Relationship Id="rId236" Type="http://schemas.openxmlformats.org/officeDocument/2006/relationships/hyperlink" Target="https://cdaw.gsfc.nasa.gov/movie/make_javamovie.php?stime=20140708_1502&amp;etime=20140708_1932&amp;img1=lasc2rdf&amp;title=20140708.163605.p067g;V=773km/s" TargetMode="External"/><Relationship Id="rId257" Type="http://schemas.openxmlformats.org/officeDocument/2006/relationships/hyperlink" Target="https://cdaw.gsfc.nasa.gov/movie/make_javamovie.php?stime=20150619_0609&amp;etime=20150619_1108&amp;img1=lasc2rdf&amp;title=20150619.064250.p177g;V=584km/s" TargetMode="External"/><Relationship Id="rId278" Type="http://schemas.openxmlformats.org/officeDocument/2006/relationships/hyperlink" Target="http://cdaw.gsfc.nasa.gov/CME_list/UNIVERSAL/2011_02/yht/20110215.022405.w360h.v0669.p189g.yht" TargetMode="External"/><Relationship Id="rId401" Type="http://schemas.openxmlformats.org/officeDocument/2006/relationships/hyperlink" Target="http://cdaw.gsfc.nasa.gov/CME_list/UNIVERSAL/2017_09/yht/20170906.122405.w360h.v1571.p201g.yht" TargetMode="External"/><Relationship Id="rId303" Type="http://schemas.openxmlformats.org/officeDocument/2006/relationships/hyperlink" Target="http://cdaw.gsfc.nasa.gov/CME_list/UNIVERSAL/2012_03/yht/20120305.040005.w360h.v1531.p061g.yht" TargetMode="External"/><Relationship Id="rId42" Type="http://schemas.openxmlformats.org/officeDocument/2006/relationships/hyperlink" Target="http://cdaw.gsfc.nasa.gov/CME_list/UNIVERSAL/2012_05/htpng/20120512.000005.p107g.htp.html" TargetMode="External"/><Relationship Id="rId84" Type="http://schemas.openxmlformats.org/officeDocument/2006/relationships/hyperlink" Target="http://cdaw.gsfc.nasa.gov/CME_list/UNIVERSAL/2013_12/htpng/20131207.073605.p274g.htp.html" TargetMode="External"/><Relationship Id="rId138" Type="http://schemas.openxmlformats.org/officeDocument/2006/relationships/hyperlink" Target="https://cdaw.gsfc.nasa.gov/movie/make_javamovie.php?stime=20100212_1142&amp;etime=20100212_1437&amp;img1=lasc2rdf&amp;title=20100212.134204.p044g;V=509km/s" TargetMode="External"/><Relationship Id="rId345" Type="http://schemas.openxmlformats.org/officeDocument/2006/relationships/hyperlink" Target="http://cdaw.gsfc.nasa.gov/CME_list/UNIVERSAL/2013_10/yht/20131025.081205.w360h.v0587.p109g.yht" TargetMode="External"/><Relationship Id="rId387" Type="http://schemas.openxmlformats.org/officeDocument/2006/relationships/hyperlink" Target="http://cdaw.gsfc.nasa.gov/CME_list/UNIVERSAL/2015_04/yht/20150423.093605.w360h.v0857.p291g.yht" TargetMode="External"/><Relationship Id="rId191" Type="http://schemas.openxmlformats.org/officeDocument/2006/relationships/hyperlink" Target="https://cdaw.gsfc.nasa.gov/movie/make_javamovie.php?stime=20121108_0114&amp;etime=20121108_0535&amp;img1=lasc2rdf&amp;title=20121108.023606.p046g;V=855km/s" TargetMode="External"/><Relationship Id="rId205" Type="http://schemas.openxmlformats.org/officeDocument/2006/relationships/hyperlink" Target="https://cdaw.gsfc.nasa.gov/movie/make_javamovie.php?stime=20130830_0116&amp;etime=20130830_0529&amp;img1=lasc2rdf&amp;title=20130830.024805.p055g;V=949km/s" TargetMode="External"/><Relationship Id="rId247" Type="http://schemas.openxmlformats.org/officeDocument/2006/relationships/hyperlink" Target="https://cdaw.gsfc.nasa.gov/movie/make_javamovie.php?stime=20150209_2225&amp;etime=20150210_0228&amp;img1=lasc2rdf&amp;title=20150209.232405.p051g;V=1106km/s" TargetMode="External"/><Relationship Id="rId107" Type="http://schemas.openxmlformats.org/officeDocument/2006/relationships/hyperlink" Target="http://cdaw.gsfc.nasa.gov/CME_list/UNIVERSAL/2014_09/htpng/20140909.000626.p059g.htp.html" TargetMode="External"/><Relationship Id="rId289" Type="http://schemas.openxmlformats.org/officeDocument/2006/relationships/hyperlink" Target="http://cdaw.gsfc.nasa.gov/CME_list/UNIVERSAL/2011_10/yht/20111022.012553.w360h.v0593.p354g.yht" TargetMode="External"/><Relationship Id="rId11" Type="http://schemas.openxmlformats.org/officeDocument/2006/relationships/hyperlink" Target="http://cdaw.gsfc.nasa.gov/CME_list/UNIVERSAL/2011_06/htpng/20110607.064912.p250g.htp.html" TargetMode="External"/><Relationship Id="rId53" Type="http://schemas.openxmlformats.org/officeDocument/2006/relationships/hyperlink" Target="http://cdaw.gsfc.nasa.gov/CME_list/UNIVERSAL/2012_08/htpng/20120831.200005.p090g.htp.html" TargetMode="External"/><Relationship Id="rId149" Type="http://schemas.openxmlformats.org/officeDocument/2006/relationships/hyperlink" Target="https://cdaw.gsfc.nasa.gov/movie/make_javamovie.php?stime=20110804_0247&amp;etime=20110804_0640&amp;img1=lasc2rdf&amp;title=20110804.041205.p298g;V=1315km/s" TargetMode="External"/><Relationship Id="rId314" Type="http://schemas.openxmlformats.org/officeDocument/2006/relationships/hyperlink" Target="http://cdaw.gsfc.nasa.gov/CME_list/UNIVERSAL/2012_06/yht/20120614.141207.w360h.v0987.p144g.yht" TargetMode="External"/><Relationship Id="rId356" Type="http://schemas.openxmlformats.org/officeDocument/2006/relationships/hyperlink" Target="http://cdaw.gsfc.nasa.gov/CME_list/UNIVERSAL/2014_01/yht/20140120.220005.w360h.v0721.p097g.yht" TargetMode="External"/><Relationship Id="rId398" Type="http://schemas.openxmlformats.org/officeDocument/2006/relationships/hyperlink" Target="http://cdaw.gsfc.nasa.gov/CME_list/UNIVERSAL/2015_12/yht/20151216.093604.w360h.v0579.p334g.yht" TargetMode="External"/><Relationship Id="rId95" Type="http://schemas.openxmlformats.org/officeDocument/2006/relationships/hyperlink" Target="http://cdaw.gsfc.nasa.gov/CME_list/UNIVERSAL/2014_03/htpng/20140329.181205.p325g.htp.html" TargetMode="External"/><Relationship Id="rId160" Type="http://schemas.openxmlformats.org/officeDocument/2006/relationships/hyperlink" Target="https://cdaw.gsfc.nasa.gov/movie/make_javamovie.php?stime=20120119_1351&amp;etime=20120119_1754&amp;img1=lasc2rdf&amp;title=20120119.143605.p020g;V=1120km/s" TargetMode="External"/><Relationship Id="rId216" Type="http://schemas.openxmlformats.org/officeDocument/2006/relationships/hyperlink" Target="https://cdaw.gsfc.nasa.gov/movie/make_javamovie.php?stime=20131106_2236&amp;etime=20131107_0244&amp;img1=lasc2rdf&amp;title=20131107.000006.p233g;V=1033km/s" TargetMode="External"/><Relationship Id="rId258" Type="http://schemas.openxmlformats.org/officeDocument/2006/relationships/hyperlink" Target="https://cdaw.gsfc.nasa.gov/movie/make_javamovie.php?stime=20150622_1708&amp;etime=20150622_2105&amp;img1=lasc2rdf&amp;title=20150622.183605.p358g;V=1209km/s" TargetMode="External"/><Relationship Id="rId22" Type="http://schemas.openxmlformats.org/officeDocument/2006/relationships/hyperlink" Target="http://cdaw.gsfc.nasa.gov/CME_list/UNIVERSAL/2011_11/htpng/20111109.133605.p048g.htp.html" TargetMode="External"/><Relationship Id="rId64" Type="http://schemas.openxmlformats.org/officeDocument/2006/relationships/hyperlink" Target="http://cdaw.gsfc.nasa.gov/CME_list/UNIVERSAL/2013_05/htpng/20130517.091210.p050g.htp.html" TargetMode="External"/><Relationship Id="rId118" Type="http://schemas.openxmlformats.org/officeDocument/2006/relationships/hyperlink" Target="http://cdaw.gsfc.nasa.gov/CME_list/UNIVERSAL/2015_05/htpng/20150502.202405.p115g.htp.html" TargetMode="External"/><Relationship Id="rId325" Type="http://schemas.openxmlformats.org/officeDocument/2006/relationships/hyperlink" Target="http://cdaw.gsfc.nasa.gov/CME_list/UNIVERSAL/2012_09/yht/20120928.001205.w360h.v0947.p251g.yht" TargetMode="External"/><Relationship Id="rId367" Type="http://schemas.openxmlformats.org/officeDocument/2006/relationships/hyperlink" Target="http://cdaw.gsfc.nasa.gov/CME_list/UNIVERSAL/2014_04/yht/20140418.132551.w360h.v1203.p238g.yht" TargetMode="External"/><Relationship Id="rId171" Type="http://schemas.openxmlformats.org/officeDocument/2006/relationships/hyperlink" Target="https://cdaw.gsfc.nasa.gov/movie/make_javamovie.php?stime=20120309_0256&amp;etime=20120309_0709&amp;img1=lasc2rdf&amp;title=20120309.042609.p029g;V=950km/s" TargetMode="External"/><Relationship Id="rId227" Type="http://schemas.openxmlformats.org/officeDocument/2006/relationships/hyperlink" Target="https://cdaw.gsfc.nasa.gov/movie/make_javamovie.php?stime=20140224_2338&amp;etime=20140225_0310&amp;img1=lasc2rdf&amp;title=20140225.012550.p073g;V=2147km/s" TargetMode="External"/><Relationship Id="rId269" Type="http://schemas.openxmlformats.org/officeDocument/2006/relationships/hyperlink" Target="https://cdaw.gsfc.nasa.gov/movie/make_javamovie.php?stime=20170418_1839&amp;etime=20170418_2254&amp;img1=lasc2rdf&amp;title=20170418.194805.p067g;V=926km/s" TargetMode="External"/><Relationship Id="rId33" Type="http://schemas.openxmlformats.org/officeDocument/2006/relationships/hyperlink" Target="http://cdaw.gsfc.nasa.gov/CME_list/UNIVERSAL/2012_03/htpng/20120305.040005.p061g.htp.html" TargetMode="External"/><Relationship Id="rId129" Type="http://schemas.openxmlformats.org/officeDocument/2006/relationships/hyperlink" Target="http://cdaw.gsfc.nasa.gov/CME_list/UNIVERSAL/2016_01/htpng/20160101.232404.p227g.htp.html" TargetMode="External"/><Relationship Id="rId280" Type="http://schemas.openxmlformats.org/officeDocument/2006/relationships/hyperlink" Target="http://cdaw.gsfc.nasa.gov/CME_list/UNIVERSAL/2011_06/yht/20110602.081206.w360h.v0976.p098g.yht" TargetMode="External"/><Relationship Id="rId336" Type="http://schemas.openxmlformats.org/officeDocument/2006/relationships/hyperlink" Target="http://cdaw.gsfc.nasa.gov/CME_list/UNIVERSAL/2013_06/yht/20130628.020005.w360h.v1037.p214g.yht" TargetMode="External"/><Relationship Id="rId75" Type="http://schemas.openxmlformats.org/officeDocument/2006/relationships/hyperlink" Target="http://cdaw.gsfc.nasa.gov/CME_list/UNIVERSAL/2013_10/htpng/20131025.081205.p109g.htp.html" TargetMode="External"/><Relationship Id="rId140" Type="http://schemas.openxmlformats.org/officeDocument/2006/relationships/hyperlink" Target="https://cdaw.gsfc.nasa.gov/movie/make_javamovie.php?stime=20100807_1706&amp;etime=20100807_2126&amp;img1=lasc2rdf&amp;title=20100807.183606.p094g;V=871km/s" TargetMode="External"/><Relationship Id="rId182" Type="http://schemas.openxmlformats.org/officeDocument/2006/relationships/hyperlink" Target="https://cdaw.gsfc.nasa.gov/movie/make_javamovie.php?stime=20120706_2201&amp;etime=20120707_0139&amp;img1=lasc2rdf&amp;title=20120706.232406.p233g;V=1828km/s" TargetMode="External"/><Relationship Id="rId378" Type="http://schemas.openxmlformats.org/officeDocument/2006/relationships/hyperlink" Target="http://cdaw.gsfc.nasa.gov/CME_list/UNIVERSAL/2014_09/yht/20140910.180005.w360h.v1267.p175g.yht" TargetMode="External"/><Relationship Id="rId403" Type="http://schemas.openxmlformats.org/officeDocument/2006/relationships/hyperlink" Target="http://cdaw.gsfc.nasa.gov/CME_list/UNIVERSAL/2017_07/yht/20170714.012541.w360h.v1200.p230g.yht" TargetMode="External"/><Relationship Id="rId6" Type="http://schemas.openxmlformats.org/officeDocument/2006/relationships/hyperlink" Target="http://cdaw.gsfc.nasa.gov/CME_list/UNIVERSAL/2010_08/htpng/20100814.101205.p224g.htp.html" TargetMode="External"/><Relationship Id="rId238" Type="http://schemas.openxmlformats.org/officeDocument/2006/relationships/hyperlink" Target="https://cdaw.gsfc.nasa.gov/movie/make_javamovie.php?stime=20140815_1620&amp;etime=20140815_2243&amp;img1=lasc2rdf&amp;title=20140815.174807.p323g;V=342km/s" TargetMode="External"/><Relationship Id="rId291" Type="http://schemas.openxmlformats.org/officeDocument/2006/relationships/hyperlink" Target="http://cdaw.gsfc.nasa.gov/CME_list/UNIVERSAL/2011_10/yht/20111027.120006.w360h.v0570.p054g.yht" TargetMode="External"/><Relationship Id="rId305" Type="http://schemas.openxmlformats.org/officeDocument/2006/relationships/hyperlink" Target="http://cdaw.gsfc.nasa.gov/CME_list/UNIVERSAL/2012_03/yht/20120307.013024.w360h.v1825.p082g.yht" TargetMode="External"/><Relationship Id="rId347" Type="http://schemas.openxmlformats.org/officeDocument/2006/relationships/hyperlink" Target="http://cdaw.gsfc.nasa.gov/CME_list/UNIVERSAL/2013_10/yht/20131026.112405.w360h.v0796.p075g.yht" TargetMode="External"/><Relationship Id="rId44" Type="http://schemas.openxmlformats.org/officeDocument/2006/relationships/hyperlink" Target="http://cdaw.gsfc.nasa.gov/CME_list/UNIVERSAL/2012_06/htpng/20120614.141207.p144g.htp.html" TargetMode="External"/><Relationship Id="rId86" Type="http://schemas.openxmlformats.org/officeDocument/2006/relationships/hyperlink" Target="http://cdaw.gsfc.nasa.gov/CME_list/UNIVERSAL/2014_01/htpng/20140120.220005.p097g.htp.html" TargetMode="External"/><Relationship Id="rId151" Type="http://schemas.openxmlformats.org/officeDocument/2006/relationships/hyperlink" Target="https://cdaw.gsfc.nasa.gov/movie/make_javamovie.php?stime=20110922_0939&amp;etime=20110922_1316&amp;img1=lasc2rdf&amp;title=20110922.104806.p072g;V=1905km/s" TargetMode="External"/><Relationship Id="rId389" Type="http://schemas.openxmlformats.org/officeDocument/2006/relationships/hyperlink" Target="http://cdaw.gsfc.nasa.gov/CME_list/UNIVERSAL/2015_05/yht/20150505.222405.w360h.v0715.p041g.yht" TargetMode="External"/><Relationship Id="rId193" Type="http://schemas.openxmlformats.org/officeDocument/2006/relationships/hyperlink" Target="https://cdaw.gsfc.nasa.gov/movie/make_javamovie.php?stime=20121123_1238&amp;etime=20121123_1752&amp;img1=lasc2rdf&amp;title=20121123.134806.p136g;V=519km/s" TargetMode="External"/><Relationship Id="rId207" Type="http://schemas.openxmlformats.org/officeDocument/2006/relationships/hyperlink" Target="https://cdaw.gsfc.nasa.gov/movie/make_javamovie.php?stime=20130929_2102&amp;etime=20130930_0101&amp;img1=lasc2rdf&amp;title=20130929.221205.p343g;V=1179km/s" TargetMode="External"/><Relationship Id="rId249" Type="http://schemas.openxmlformats.org/officeDocument/2006/relationships/hyperlink" Target="https://cdaw.gsfc.nasa.gov/movie/make_javamovie.php?stime=20150309_2237&amp;etime=20150310_0247&amp;img1=lasc2rdf&amp;title=20150310.000005.p107g;V=995km/s" TargetMode="External"/><Relationship Id="rId13" Type="http://schemas.openxmlformats.org/officeDocument/2006/relationships/hyperlink" Target="http://cdaw.gsfc.nasa.gov/CME_list/UNIVERSAL/2011_08/htpng/20110803.140007.p307g.htp.html" TargetMode="External"/><Relationship Id="rId109" Type="http://schemas.openxmlformats.org/officeDocument/2006/relationships/hyperlink" Target="http://cdaw.gsfc.nasa.gov/CME_list/UNIVERSAL/2014_12/htpng/20141217.050005.p162g.htp.html" TargetMode="External"/><Relationship Id="rId260" Type="http://schemas.openxmlformats.org/officeDocument/2006/relationships/hyperlink" Target="https://cdaw.gsfc.nasa.gov/movie/make_javamovie.php?stime=20150822_0539&amp;etime=20150822_1042&amp;img1=lasc2rdf&amp;title=20150822.071204.p095g;V=547km/s" TargetMode="External"/><Relationship Id="rId316" Type="http://schemas.openxmlformats.org/officeDocument/2006/relationships/hyperlink" Target="http://cdaw.gsfc.nasa.gov/CME_list/UNIVERSAL/2012_07/yht/20120704.172404.w360h.v0662.p124g.yht" TargetMode="External"/><Relationship Id="rId55" Type="http://schemas.openxmlformats.org/officeDocument/2006/relationships/hyperlink" Target="http://cdaw.gsfc.nasa.gov/CME_list/UNIVERSAL/2012_09/htpng/20120928.001205.p251g.htp.html" TargetMode="External"/><Relationship Id="rId97" Type="http://schemas.openxmlformats.org/officeDocument/2006/relationships/hyperlink" Target="http://cdaw.gsfc.nasa.gov/CME_list/UNIVERSAL/2014_04/htpng/20140418.132551.p238g.htp.html" TargetMode="External"/><Relationship Id="rId120" Type="http://schemas.openxmlformats.org/officeDocument/2006/relationships/hyperlink" Target="http://cdaw.gsfc.nasa.gov/CME_list/UNIVERSAL/2015_05/htpng/20150513.184805.p353g.htp.html" TargetMode="External"/><Relationship Id="rId358" Type="http://schemas.openxmlformats.org/officeDocument/2006/relationships/hyperlink" Target="http://cdaw.gsfc.nasa.gov/CME_list/UNIVERSAL/2014_01/yht/20140130.162405.w360h.v1087.p117g.yht" TargetMode="External"/><Relationship Id="rId162" Type="http://schemas.openxmlformats.org/officeDocument/2006/relationships/hyperlink" Target="https://cdaw.gsfc.nasa.gov/movie/make_javamovie.php?stime=20120126_0351&amp;etime=20120126_0749&amp;img1=lasc2rdf&amp;title=20120126.043605.p327g;V=1194km/s" TargetMode="External"/><Relationship Id="rId218" Type="http://schemas.openxmlformats.org/officeDocument/2006/relationships/hyperlink" Target="https://cdaw.gsfc.nasa.gov/movie/make_javamovie.php?stime=20131119_0912&amp;etime=20131119_1346&amp;img1=lasc2rdf&amp;title=20131119.103605.p222g;V=740km/s" TargetMode="External"/><Relationship Id="rId271" Type="http://schemas.openxmlformats.org/officeDocument/2006/relationships/hyperlink" Target="http://cdaw.gsfc.nasa.gov/CME_list/UNIVERSAL/2009_12/yht/20091216.043003.w360h.v0276.p047g.yht" TargetMode="External"/><Relationship Id="rId24" Type="http://schemas.openxmlformats.org/officeDocument/2006/relationships/hyperlink" Target="http://cdaw.gsfc.nasa.gov/CME_list/UNIVERSAL/2012_01/htpng/20120116.031210.p039g.htp.html" TargetMode="External"/><Relationship Id="rId66" Type="http://schemas.openxmlformats.org/officeDocument/2006/relationships/hyperlink" Target="http://cdaw.gsfc.nasa.gov/CME_list/UNIVERSAL/2013_06/htpng/20130628.020005.p214g.htp.html" TargetMode="External"/><Relationship Id="rId131" Type="http://schemas.openxmlformats.org/officeDocument/2006/relationships/hyperlink" Target="http://cdaw.gsfc.nasa.gov/CME_list/UNIVERSAL/2017_09/htpng/20170906.122405.p201g.htp.html" TargetMode="External"/><Relationship Id="rId327" Type="http://schemas.openxmlformats.org/officeDocument/2006/relationships/hyperlink" Target="http://cdaw.gsfc.nasa.gov/CME_list/UNIVERSAL/2012_11/yht/20121121.160005.w360h.v0529.p194g.yht" TargetMode="External"/><Relationship Id="rId369" Type="http://schemas.openxmlformats.org/officeDocument/2006/relationships/hyperlink" Target="http://cdaw.gsfc.nasa.gov/CME_list/UNIVERSAL/2014_06/yht/20140604.124805.w360h.v0467.p160g.yht" TargetMode="External"/><Relationship Id="rId173" Type="http://schemas.openxmlformats.org/officeDocument/2006/relationships/hyperlink" Target="https://cdaw.gsfc.nasa.gov/movie/make_javamovie.php?stime=20120313_1626&amp;etime=20120313_2003&amp;img1=lasc2rdf&amp;title=20120313.173605.p286g;V=1884km/s" TargetMode="External"/><Relationship Id="rId229" Type="http://schemas.openxmlformats.org/officeDocument/2006/relationships/hyperlink" Target="https://cdaw.gsfc.nasa.gov/movie/make_javamovie.php?stime=20140323_0233&amp;etime=20140323_0658&amp;img1=lasc2rdf&amp;title=20140323.033605.p097g;V=820km/s" TargetMode="External"/><Relationship Id="rId380" Type="http://schemas.openxmlformats.org/officeDocument/2006/relationships/hyperlink" Target="http://cdaw.gsfc.nasa.gov/CME_list/UNIVERSAL/2014_12/yht/20141219.010442.w360h.v1195.p098g.yht" TargetMode="External"/><Relationship Id="rId240" Type="http://schemas.openxmlformats.org/officeDocument/2006/relationships/hyperlink" Target="https://cdaw.gsfc.nasa.gov/movie/make_javamovie.php?stime=20140824_1110&amp;etime=20140824_1616&amp;img1=lasc2rdf&amp;title=20140824.123605.p100g;V=551km/s" TargetMode="External"/><Relationship Id="rId35" Type="http://schemas.openxmlformats.org/officeDocument/2006/relationships/hyperlink" Target="http://cdaw.gsfc.nasa.gov/CME_list/UNIVERSAL/2012_03/htpng/20120307.013024.p082g.htp.html" TargetMode="External"/><Relationship Id="rId77" Type="http://schemas.openxmlformats.org/officeDocument/2006/relationships/hyperlink" Target="http://cdaw.gsfc.nasa.gov/CME_list/UNIVERSAL/2013_10/htpng/20131026.112405.p075g.htp.html" TargetMode="External"/><Relationship Id="rId100" Type="http://schemas.openxmlformats.org/officeDocument/2006/relationships/hyperlink" Target="http://cdaw.gsfc.nasa.gov/CME_list/UNIVERSAL/2014_06/htpng/20140610.133023.p156g.htp.html" TargetMode="External"/><Relationship Id="rId282" Type="http://schemas.openxmlformats.org/officeDocument/2006/relationships/hyperlink" Target="http://cdaw.gsfc.nasa.gov/CME_list/UNIVERSAL/2011_06/yht/20110621.031610.w360h.v0719.p065g.yht" TargetMode="External"/><Relationship Id="rId338" Type="http://schemas.openxmlformats.org/officeDocument/2006/relationships/hyperlink" Target="http://cdaw.gsfc.nasa.gov/CME_list/UNIVERSAL/2013_08/yht/20130817.191206.w360h.v1202.p274g.yht" TargetMode="External"/><Relationship Id="rId8" Type="http://schemas.openxmlformats.org/officeDocument/2006/relationships/hyperlink" Target="http://cdaw.gsfc.nasa.gov/CME_list/UNIVERSAL/2011_02/htpng/20110215.022405.p189g.htp.html" TargetMode="External"/><Relationship Id="rId142" Type="http://schemas.openxmlformats.org/officeDocument/2006/relationships/hyperlink" Target="https://cdaw.gsfc.nasa.gov/movie/make_javamovie.php?stime=20101214_1434&amp;etime=20101214_1857&amp;img1=lasc2rdf&amp;title=20101214.153605.p343g;V=835km/s" TargetMode="External"/><Relationship Id="rId184" Type="http://schemas.openxmlformats.org/officeDocument/2006/relationships/hyperlink" Target="https://cdaw.gsfc.nasa.gov/movie/make_javamovie.php?stime=20120728_1921&amp;etime=20120729_0107&amp;img1=lasc2rdf&amp;title=20120728.211208.p134g;V=420km/s" TargetMode="External"/><Relationship Id="rId391" Type="http://schemas.openxmlformats.org/officeDocument/2006/relationships/hyperlink" Target="http://cdaw.gsfc.nasa.gov/CME_list/UNIVERSAL/2015_06/yht/20150618.172424.w360h.v1305.p092g.yht" TargetMode="External"/><Relationship Id="rId405" Type="http://schemas.openxmlformats.org/officeDocument/2006/relationships/hyperlink" Target="http://cdaw.gsfc.nasa.gov/CME_list/UNIVERSAL/2012_11/yht/20121121.042407.w360h.v0920.p317g.yht" TargetMode="External"/><Relationship Id="rId251" Type="http://schemas.openxmlformats.org/officeDocument/2006/relationships/hyperlink" Target="https://cdaw.gsfc.nasa.gov/movie/make_javamovie.php?stime=20150315_0017&amp;etime=20150315_0454&amp;img1=lasc2rdf&amp;title=20150315.014805.p240g;V=719km/s" TargetMode="External"/><Relationship Id="rId46" Type="http://schemas.openxmlformats.org/officeDocument/2006/relationships/hyperlink" Target="http://cdaw.gsfc.nasa.gov/CME_list/UNIVERSAL/2012_07/htpng/20120704.172404.p124g.htp.html" TargetMode="External"/><Relationship Id="rId293" Type="http://schemas.openxmlformats.org/officeDocument/2006/relationships/hyperlink" Target="http://cdaw.gsfc.nasa.gov/CME_list/UNIVERSAL/2011_11/yht/20111126.071206.w360h.v0933.p327g.yht" TargetMode="External"/><Relationship Id="rId307" Type="http://schemas.openxmlformats.org/officeDocument/2006/relationships/hyperlink" Target="http://cdaw.gsfc.nasa.gov/CME_list/UNIVERSAL/2012_03/yht/20120310.180005.w360h.v1296.p005g.yht" TargetMode="External"/><Relationship Id="rId349" Type="http://schemas.openxmlformats.org/officeDocument/2006/relationships/hyperlink" Target="http://cdaw.gsfc.nasa.gov/CME_list/UNIVERSAL/2013_10/yht/20131028.153605.w360h.v0812.p086g.yht" TargetMode="External"/><Relationship Id="rId88" Type="http://schemas.openxmlformats.org/officeDocument/2006/relationships/hyperlink" Target="http://cdaw.gsfc.nasa.gov/CME_list/UNIVERSAL/2014_01/htpng/20140130.162405.p117g.htp.html" TargetMode="External"/><Relationship Id="rId111" Type="http://schemas.openxmlformats.org/officeDocument/2006/relationships/hyperlink" Target="http://cdaw.gsfc.nasa.gov/CME_list/UNIVERSAL/2014_12/htpng/20141221.121205.p189g.htp.html" TargetMode="External"/><Relationship Id="rId153" Type="http://schemas.openxmlformats.org/officeDocument/2006/relationships/hyperlink" Target="https://cdaw.gsfc.nasa.gov/movie/make_javamovie.php?stime=20110924_1819&amp;etime=20110924_2230&amp;img1=lasc2rdf&amp;title=20110924.193606.p043g;V=972km/s" TargetMode="External"/><Relationship Id="rId195" Type="http://schemas.openxmlformats.org/officeDocument/2006/relationships/hyperlink" Target="https://cdaw.gsfc.nasa.gov/movie/make_javamovie.php?stime=20130315_0553&amp;etime=20130315_0958&amp;img1=lasc2rdf&amp;title=20130315.071205.p112g;V=1063km/s" TargetMode="External"/><Relationship Id="rId209" Type="http://schemas.openxmlformats.org/officeDocument/2006/relationships/hyperlink" Target="https://cdaw.gsfc.nasa.gov/movie/make_javamovie.php?stime=20131023_2344&amp;etime=20131024_0530&amp;img1=lasc2rdf&amp;title=20131024.012529.p217s;V=399km/s" TargetMode="External"/><Relationship Id="rId360" Type="http://schemas.openxmlformats.org/officeDocument/2006/relationships/hyperlink" Target="http://cdaw.gsfc.nasa.gov/CME_list/UNIVERSAL/2014_02/yht/20140218.013621.w360h.v0779.p044g.yht" TargetMode="External"/><Relationship Id="rId220" Type="http://schemas.openxmlformats.org/officeDocument/2006/relationships/hyperlink" Target="https://cdaw.gsfc.nasa.gov/movie/make_javamovie.php?stime=20140107_1711&amp;etime=20140107_2049&amp;img1=lasc2rdf&amp;title=20140107.182405.p231g;V=1830km/s" TargetMode="External"/><Relationship Id="rId15" Type="http://schemas.openxmlformats.org/officeDocument/2006/relationships/hyperlink" Target="http://cdaw.gsfc.nasa.gov/CME_list/UNIVERSAL/2011_08/htpng/20110809.081206.p279g.htp.html" TargetMode="External"/><Relationship Id="rId57" Type="http://schemas.openxmlformats.org/officeDocument/2006/relationships/hyperlink" Target="http://cdaw.gsfc.nasa.gov/CME_list/UNIVERSAL/2012_11/htpng/20121121.160005.p194g.htp.html" TargetMode="External"/><Relationship Id="rId262" Type="http://schemas.openxmlformats.org/officeDocument/2006/relationships/hyperlink" Target="https://cdaw.gsfc.nasa.gov/movie/make_javamovie.php?stime=20151022_0153&amp;etime=20151022_0618&amp;img1=lasc2rdf&amp;title=20151022.031207.p206g;V=817km/s" TargetMode="External"/><Relationship Id="rId318" Type="http://schemas.openxmlformats.org/officeDocument/2006/relationships/hyperlink" Target="http://cdaw.gsfc.nasa.gov/CME_list/UNIVERSAL/2012_07/yht/20120719.052405.w360h.v1631.p275g.yht" TargetMode="External"/><Relationship Id="rId99" Type="http://schemas.openxmlformats.org/officeDocument/2006/relationships/hyperlink" Target="http://cdaw.gsfc.nasa.gov/CME_list/UNIVERSAL/2014_06/htpng/20140604.124805.p160g.htp.html" TargetMode="External"/><Relationship Id="rId122" Type="http://schemas.openxmlformats.org/officeDocument/2006/relationships/hyperlink" Target="http://cdaw.gsfc.nasa.gov/CME_list/UNIVERSAL/2015_06/htpng/20150619.064250.p177g.htp.html" TargetMode="External"/><Relationship Id="rId164" Type="http://schemas.openxmlformats.org/officeDocument/2006/relationships/hyperlink" Target="https://cdaw.gsfc.nasa.gov/movie/make_javamovie.php?stime=20120209_2004&amp;etime=20120210_0050&amp;img1=lasc2rdf&amp;title=20120209.211736.p039g;V=659km/s" TargetMode="External"/><Relationship Id="rId371" Type="http://schemas.openxmlformats.org/officeDocument/2006/relationships/hyperlink" Target="http://cdaw.gsfc.nasa.gov/CME_list/UNIVERSAL/2014_07/yht/20140708.163605.w360h.v0773.p067g.yht" TargetMode="External"/><Relationship Id="rId26" Type="http://schemas.openxmlformats.org/officeDocument/2006/relationships/hyperlink" Target="http://cdaw.gsfc.nasa.gov/CME_list/UNIVERSAL/2012_01/htpng/20120123.040005.p326g.htp.html" TargetMode="External"/><Relationship Id="rId231" Type="http://schemas.openxmlformats.org/officeDocument/2006/relationships/hyperlink" Target="https://cdaw.gsfc.nasa.gov/movie/make_javamovie.php?stime=20140402_1230&amp;etime=20140402_1617&amp;img1=lasc2rdf&amp;title=20140402.133620.p060g;V=1471km/s" TargetMode="External"/><Relationship Id="rId273" Type="http://schemas.openxmlformats.org/officeDocument/2006/relationships/hyperlink" Target="http://cdaw.gsfc.nasa.gov/CME_list/UNIVERSAL/2010_02/yht/20100212.134204.w360h.v0509.p044g.yht" TargetMode="External"/><Relationship Id="rId329" Type="http://schemas.openxmlformats.org/officeDocument/2006/relationships/hyperlink" Target="http://cdaw.gsfc.nasa.gov/CME_list/UNIVERSAL/2012_11/yht/20121127.023605.w360h.v0844.p042g.yht" TargetMode="External"/><Relationship Id="rId68" Type="http://schemas.openxmlformats.org/officeDocument/2006/relationships/hyperlink" Target="http://cdaw.gsfc.nasa.gov/CME_list/UNIVERSAL/2013_08/htpng/20130817.191206.p274g.htp.html" TargetMode="External"/><Relationship Id="rId133" Type="http://schemas.openxmlformats.org/officeDocument/2006/relationships/hyperlink" Target="http://cdaw.gsfc.nasa.gov/CME_list/UNIVERSAL/2017_07/htpng/20170714.012541.p230g.htp.html" TargetMode="External"/><Relationship Id="rId175" Type="http://schemas.openxmlformats.org/officeDocument/2006/relationships/hyperlink" Target="https://cdaw.gsfc.nasa.gov/movie/make_javamovie.php?stime=20120409_1123&amp;etime=20120409_1539&amp;img1=lasc2rdf&amp;title=20120409.123607.p310g;V=921km/s" TargetMode="External"/><Relationship Id="rId340" Type="http://schemas.openxmlformats.org/officeDocument/2006/relationships/hyperlink" Target="http://cdaw.gsfc.nasa.gov/CME_list/UNIVERSAL/2013_08/yht/20130830.024805.w360h.v0949.p055g.yht" TargetMode="External"/><Relationship Id="rId200" Type="http://schemas.openxmlformats.org/officeDocument/2006/relationships/hyperlink" Target="https://cdaw.gsfc.nasa.gov/movie/make_javamovie.php?stime=20130522_1202&amp;etime=20130522_1550&amp;img1=lasc2rdf&amp;title=20130522.132550.p287g;V=1466km/s" TargetMode="External"/><Relationship Id="rId382" Type="http://schemas.openxmlformats.org/officeDocument/2006/relationships/hyperlink" Target="http://cdaw.gsfc.nasa.gov/CME_list/UNIVERSAL/2015_02/yht/20150209.232405.w360h.v1106.p051g.yht" TargetMode="External"/><Relationship Id="rId242" Type="http://schemas.openxmlformats.org/officeDocument/2006/relationships/hyperlink" Target="https://cdaw.gsfc.nasa.gov/movie/make_javamovie.php?stime=20140908_2258&amp;etime=20140909_0313&amp;img1=lasc2rdf&amp;title=20140909.000626.p059g;V=920km/s" TargetMode="External"/><Relationship Id="rId284" Type="http://schemas.openxmlformats.org/officeDocument/2006/relationships/hyperlink" Target="http://cdaw.gsfc.nasa.gov/CME_list/UNIVERSAL/2011_08/yht/20110804.041205.w360h.v1315.p298g.yht" TargetMode="External"/><Relationship Id="rId37" Type="http://schemas.openxmlformats.org/officeDocument/2006/relationships/hyperlink" Target="http://cdaw.gsfc.nasa.gov/CME_list/UNIVERSAL/2012_03/htpng/20120310.180005.p005g.htp.html" TargetMode="External"/><Relationship Id="rId79" Type="http://schemas.openxmlformats.org/officeDocument/2006/relationships/hyperlink" Target="http://cdaw.gsfc.nasa.gov/CME_list/UNIVERSAL/2013_10/htpng/20131028.153605.p086g.htp.html" TargetMode="External"/><Relationship Id="rId102" Type="http://schemas.openxmlformats.org/officeDocument/2006/relationships/hyperlink" Target="http://cdaw.gsfc.nasa.gov/CME_list/UNIVERSAL/2014_08/htpng/20140801.183605.p131g.htp.html" TargetMode="External"/><Relationship Id="rId144" Type="http://schemas.openxmlformats.org/officeDocument/2006/relationships/hyperlink" Target="https://cdaw.gsfc.nasa.gov/movie/make_javamovie.php?stime=20110307_1856&amp;etime=20110307_2229&amp;img1=lasc2rdf&amp;title=20110307.200005.p313g;V=2125km/s" TargetMode="External"/><Relationship Id="rId90" Type="http://schemas.openxmlformats.org/officeDocument/2006/relationships/hyperlink" Target="http://cdaw.gsfc.nasa.gov/CME_list/UNIVERSAL/2014_02/htpng/20140218.013621.p044g.htp.html" TargetMode="External"/><Relationship Id="rId186" Type="http://schemas.openxmlformats.org/officeDocument/2006/relationships/hyperlink" Target="https://cdaw.gsfc.nasa.gov/movie/make_javamovie.php?stime=20120804_1243&amp;etime=20120804_1704&amp;img1=lasc2rdf&amp;title=20120804.133623.p110g;V=856km/s" TargetMode="External"/><Relationship Id="rId351" Type="http://schemas.openxmlformats.org/officeDocument/2006/relationships/hyperlink" Target="http://cdaw.gsfc.nasa.gov/CME_list/UNIVERSAL/2013_11/yht/20131107.000006.w360h.v1033.p233g.yht" TargetMode="External"/><Relationship Id="rId393" Type="http://schemas.openxmlformats.org/officeDocument/2006/relationships/hyperlink" Target="http://cdaw.gsfc.nasa.gov/CME_list/UNIVERSAL/2015_06/yht/20150622.183605.w360h.v1209.p358g.yh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2_04/htpng/20120405.212507.p311g.htp.html" TargetMode="External"/><Relationship Id="rId299" Type="http://schemas.openxmlformats.org/officeDocument/2006/relationships/hyperlink" Target="http://cdaw.gsfc.nasa.gov/CME_list/UNIVERSAL/2014_06/yht/20140610.133023.w360h.v1469.p156g.yht" TargetMode="External"/><Relationship Id="rId21" Type="http://schemas.openxmlformats.org/officeDocument/2006/relationships/hyperlink" Target="http://cdaw.gsfc.nasa.gov/CME_list/UNIVERSAL/2010_12/htpng/20101214.153605.p343g.htp.html" TargetMode="External"/><Relationship Id="rId63" Type="http://schemas.openxmlformats.org/officeDocument/2006/relationships/hyperlink" Target="http://cdaw.gsfc.nasa.gov/CME_list/UNIVERSAL/2011_10/htpng/20111027.120006.p054g.htp.html" TargetMode="External"/><Relationship Id="rId159" Type="http://schemas.openxmlformats.org/officeDocument/2006/relationships/hyperlink" Target="http://cdaw.gsfc.nasa.gov/CME_list/UNIVERSAL/2012_08/htpng/20120831.200005.p090g.htp.html" TargetMode="External"/><Relationship Id="rId324" Type="http://schemas.openxmlformats.org/officeDocument/2006/relationships/hyperlink" Target="http://cdaw.gsfc.nasa.gov/CME_list/UNIVERSAL/2014_09/htpng/20140910.180005.p175g.htp.html" TargetMode="External"/><Relationship Id="rId366" Type="http://schemas.openxmlformats.org/officeDocument/2006/relationships/hyperlink" Target="http://cdaw.gsfc.nasa.gov/CME_list/UNIVERSAL/2015_06/htpng/20150619.064250.p177g.htp.html" TargetMode="External"/><Relationship Id="rId170" Type="http://schemas.openxmlformats.org/officeDocument/2006/relationships/hyperlink" Target="http://cdaw.gsfc.nasa.gov/CME_list/UNIVERSAL/2012_11/yht/20121121.160005.w360h.v0529.p194g.yht" TargetMode="External"/><Relationship Id="rId226" Type="http://schemas.openxmlformats.org/officeDocument/2006/relationships/hyperlink" Target="https://cdaw.gsfc.nasa.gov/movie/make_javamovie.php?stime=20131025_1352&amp;etime=20131025_1756&amp;img1=lasc2rdf&amp;title=20131025.151209.p068g;V=1081km/s" TargetMode="External"/><Relationship Id="rId268" Type="http://schemas.openxmlformats.org/officeDocument/2006/relationships/hyperlink" Target="https://cdaw.gsfc.nasa.gov/movie/make_javamovie.php?stime=20140218_0010&amp;etime=20140218_0440&amp;img1=lasc2rdf&amp;title=20140218.013621.p044g;V=779km/s" TargetMode="External"/><Relationship Id="rId32" Type="http://schemas.openxmlformats.org/officeDocument/2006/relationships/hyperlink" Target="http://cdaw.gsfc.nasa.gov/CME_list/UNIVERSAL/2011_06/yht/20110607.064912.w360h.v1255.p250g.yht" TargetMode="External"/><Relationship Id="rId74" Type="http://schemas.openxmlformats.org/officeDocument/2006/relationships/hyperlink" Target="http://cdaw.gsfc.nasa.gov/CME_list/UNIVERSAL/2012_01/yht/20120119.143605.w360h.v1120.p020g.yht" TargetMode="External"/><Relationship Id="rId128" Type="http://schemas.openxmlformats.org/officeDocument/2006/relationships/hyperlink" Target="http://cdaw.gsfc.nasa.gov/CME_list/UNIVERSAL/2012_05/yht/20120517.014805.w360h.v1582.p261g.yht" TargetMode="External"/><Relationship Id="rId335" Type="http://schemas.openxmlformats.org/officeDocument/2006/relationships/hyperlink" Target="http://cdaw.gsfc.nasa.gov/CME_list/UNIVERSAL/2015_02/yht/20150209.232405.w360h.v1106.p051g.yht" TargetMode="External"/><Relationship Id="rId377" Type="http://schemas.openxmlformats.org/officeDocument/2006/relationships/hyperlink" Target="http://cdaw.gsfc.nasa.gov/CME_list/UNIVERSAL/2015_09/yht/20150920.181204.w360h.v1239.p219g.yht" TargetMode="External"/><Relationship Id="rId5" Type="http://schemas.openxmlformats.org/officeDocument/2006/relationships/hyperlink" Target="http://cdaw.gsfc.nasa.gov/CME_list/UNIVERSAL/2010_02/yht/20100207.035403.w360h.v0421.p113g.yht" TargetMode="External"/><Relationship Id="rId181" Type="http://schemas.openxmlformats.org/officeDocument/2006/relationships/hyperlink" Target="https://cdaw.gsfc.nasa.gov/movie/make_javamovie.php?stime=20130411_0603&amp;etime=20130411_1024&amp;img1=lasc2rdf&amp;title=20130411.072406.p085g;V=861km/s" TargetMode="External"/><Relationship Id="rId237" Type="http://schemas.openxmlformats.org/officeDocument/2006/relationships/hyperlink" Target="http://cdaw.gsfc.nasa.gov/CME_list/UNIVERSAL/2013_10/htpng/20131028.153605.p086g.htp.html" TargetMode="External"/><Relationship Id="rId402" Type="http://schemas.openxmlformats.org/officeDocument/2006/relationships/hyperlink" Target="https://cdaw.gsfc.nasa.gov/movie/make_javamovie.php?stime=20170418_1839&amp;etime=20170418_2254&amp;img1=lasc2rdf&amp;title=20170418.194805.p067g;V=926km/s" TargetMode="External"/><Relationship Id="rId279" Type="http://schemas.openxmlformats.org/officeDocument/2006/relationships/hyperlink" Target="http://cdaw.gsfc.nasa.gov/CME_list/UNIVERSAL/2014_03/htpng/20140320.043606.p140g.htp.html" TargetMode="External"/><Relationship Id="rId43" Type="http://schemas.openxmlformats.org/officeDocument/2006/relationships/hyperlink" Target="https://cdaw.gsfc.nasa.gov/movie/make_javamovie.php?stime=20110809_0659&amp;etime=20110809_1042&amp;img1=lasc2rdf&amp;title=20110809.081206.p279g;V=1610km/s" TargetMode="External"/><Relationship Id="rId139" Type="http://schemas.openxmlformats.org/officeDocument/2006/relationships/hyperlink" Target="https://cdaw.gsfc.nasa.gov/movie/make_javamovie.php?stime=20120706_2201&amp;etime=20120707_0139&amp;img1=lasc2rdf&amp;title=20120706.232406.p233g;V=1828km/s" TargetMode="External"/><Relationship Id="rId290" Type="http://schemas.openxmlformats.org/officeDocument/2006/relationships/hyperlink" Target="http://cdaw.gsfc.nasa.gov/CME_list/UNIVERSAL/2014_04/yht/20140418.132551.w360h.v1203.p238g.yht" TargetMode="External"/><Relationship Id="rId304" Type="http://schemas.openxmlformats.org/officeDocument/2006/relationships/hyperlink" Target="https://cdaw.gsfc.nasa.gov/movie/make_javamovie.php?stime=20140801_1708&amp;etime=20140801_2137&amp;img1=lasc2rdf&amp;title=20140801.183605.p131g;V=789km/s" TargetMode="External"/><Relationship Id="rId346" Type="http://schemas.openxmlformats.org/officeDocument/2006/relationships/hyperlink" Target="https://cdaw.gsfc.nasa.gov/movie/make_javamovie.php?stime=20150315_0017&amp;etime=20150315_0454&amp;img1=lasc2rdf&amp;title=20150315.014805.p240g;V=719km/s" TargetMode="External"/><Relationship Id="rId388" Type="http://schemas.openxmlformats.org/officeDocument/2006/relationships/hyperlink" Target="https://cdaw.gsfc.nasa.gov/movie/make_javamovie.php?stime=20160211_2005&amp;etime=20160212_0042&amp;img1=lasc2rdf&amp;title=20160211.211732.p260g;V=719km/s" TargetMode="External"/><Relationship Id="rId85" Type="http://schemas.openxmlformats.org/officeDocument/2006/relationships/hyperlink" Target="https://cdaw.gsfc.nasa.gov/movie/make_javamovie.php?stime=20120209_2004&amp;etime=20120210_0050&amp;img1=lasc2rdf&amp;title=20120209.211736.p039g;V=659km/s" TargetMode="External"/><Relationship Id="rId150" Type="http://schemas.openxmlformats.org/officeDocument/2006/relationships/hyperlink" Target="http://cdaw.gsfc.nasa.gov/CME_list/UNIVERSAL/2012_07/htpng/20120731.112406.p051g.htp.html" TargetMode="External"/><Relationship Id="rId192" Type="http://schemas.openxmlformats.org/officeDocument/2006/relationships/hyperlink" Target="http://cdaw.gsfc.nasa.gov/CME_list/UNIVERSAL/2013_05/htpng/20130517.091210.p050g.htp.html" TargetMode="External"/><Relationship Id="rId206" Type="http://schemas.openxmlformats.org/officeDocument/2006/relationships/hyperlink" Target="http://cdaw.gsfc.nasa.gov/CME_list/UNIVERSAL/2013_08/yht/20130820.081205.w360h.v0784.p210g.yht" TargetMode="External"/><Relationship Id="rId248" Type="http://schemas.openxmlformats.org/officeDocument/2006/relationships/hyperlink" Target="http://cdaw.gsfc.nasa.gov/CME_list/UNIVERSAL/2013_11/yht/20131119.103605.w360h.v0740.p222g.yht" TargetMode="External"/><Relationship Id="rId12" Type="http://schemas.openxmlformats.org/officeDocument/2006/relationships/hyperlink" Target="http://cdaw.gsfc.nasa.gov/CME_list/UNIVERSAL/2010_04/htpng/20100403.103358.p171g.htp.html" TargetMode="External"/><Relationship Id="rId108" Type="http://schemas.openxmlformats.org/officeDocument/2006/relationships/hyperlink" Target="http://cdaw.gsfc.nasa.gov/CME_list/UNIVERSAL/2012_03/htpng/20120309.042609.p029g.htp.html" TargetMode="External"/><Relationship Id="rId315" Type="http://schemas.openxmlformats.org/officeDocument/2006/relationships/hyperlink" Target="http://cdaw.gsfc.nasa.gov/CME_list/UNIVERSAL/2014_08/htpng/20140824.123605.p100g.htp.html" TargetMode="External"/><Relationship Id="rId357" Type="http://schemas.openxmlformats.org/officeDocument/2006/relationships/hyperlink" Target="http://cdaw.gsfc.nasa.gov/CME_list/UNIVERSAL/2015_05/htpng/20150505.222405.p041g.htp.html" TargetMode="External"/><Relationship Id="rId54" Type="http://schemas.openxmlformats.org/officeDocument/2006/relationships/hyperlink" Target="http://cdaw.gsfc.nasa.gov/CME_list/UNIVERSAL/2011_09/htpng/20110924.193606.p043g.htp.html" TargetMode="External"/><Relationship Id="rId96" Type="http://schemas.openxmlformats.org/officeDocument/2006/relationships/hyperlink" Target="http://cdaw.gsfc.nasa.gov/CME_list/UNIVERSAL/2012_03/htpng/20120304.110007.p052g.htp.html" TargetMode="External"/><Relationship Id="rId161" Type="http://schemas.openxmlformats.org/officeDocument/2006/relationships/hyperlink" Target="http://cdaw.gsfc.nasa.gov/CME_list/UNIVERSAL/2012_09/yht/20120902.040006.w360h.v0538.p090g.yht" TargetMode="External"/><Relationship Id="rId217" Type="http://schemas.openxmlformats.org/officeDocument/2006/relationships/hyperlink" Target="https://cdaw.gsfc.nasa.gov/movie/make_javamovie.php?stime=20131022_2021&amp;etime=20131023_0152&amp;img1=lasc2rdf&amp;title=20131022.214806.p190g;V=459km/s" TargetMode="External"/><Relationship Id="rId399" Type="http://schemas.openxmlformats.org/officeDocument/2006/relationships/hyperlink" Target="https://cdaw.gsfc.nasa.gov/movie/make_javamovie.php?stime=20170714_0021&amp;etime=20170714_0419&amp;img1=lasc2rdf&amp;title=20170714.012541.p230g;V=1200km/s" TargetMode="External"/><Relationship Id="rId259" Type="http://schemas.openxmlformats.org/officeDocument/2006/relationships/hyperlink" Target="https://cdaw.gsfc.nasa.gov/movie/make_javamovie.php?stime=20140130_0653&amp;etime=20140130_1225&amp;img1=lasc2rdf&amp;title=20140130.082405.p112g;V=458km/s" TargetMode="External"/><Relationship Id="rId23" Type="http://schemas.openxmlformats.org/officeDocument/2006/relationships/hyperlink" Target="http://cdaw.gsfc.nasa.gov/CME_list/UNIVERSAL/2011_02/yht/20110215.022405.w360h.v0669.p189g.yht" TargetMode="External"/><Relationship Id="rId119" Type="http://schemas.openxmlformats.org/officeDocument/2006/relationships/hyperlink" Target="http://cdaw.gsfc.nasa.gov/CME_list/UNIVERSAL/2012_04/yht/20120409.123607.w360h.v0921.p310g.yht" TargetMode="External"/><Relationship Id="rId270" Type="http://schemas.openxmlformats.org/officeDocument/2006/relationships/hyperlink" Target="http://cdaw.gsfc.nasa.gov/CME_list/UNIVERSAL/2014_02/htpng/20140218.013621.p044g.htp.html" TargetMode="External"/><Relationship Id="rId326" Type="http://schemas.openxmlformats.org/officeDocument/2006/relationships/hyperlink" Target="http://cdaw.gsfc.nasa.gov/CME_list/UNIVERSAL/2014_12/yht/20141217.050005.w360h.v0587.p162g.yht" TargetMode="External"/><Relationship Id="rId65" Type="http://schemas.openxmlformats.org/officeDocument/2006/relationships/hyperlink" Target="http://cdaw.gsfc.nasa.gov/CME_list/UNIVERSAL/2011_11/yht/20111109.133605.w360h.v0907.p048g.yht" TargetMode="External"/><Relationship Id="rId130" Type="http://schemas.openxmlformats.org/officeDocument/2006/relationships/hyperlink" Target="https://cdaw.gsfc.nasa.gov/movie/make_javamovie.php?stime=20120614_1251&amp;etime=20120614_1701&amp;img1=lasc2rdf&amp;title=20120614.141207.p144g;V=987km/s" TargetMode="External"/><Relationship Id="rId368" Type="http://schemas.openxmlformats.org/officeDocument/2006/relationships/hyperlink" Target="http://cdaw.gsfc.nasa.gov/CME_list/UNIVERSAL/2015_06/yht/20150622.183605.w360h.v1209.p358g.yht" TargetMode="External"/><Relationship Id="rId172" Type="http://schemas.openxmlformats.org/officeDocument/2006/relationships/hyperlink" Target="https://cdaw.gsfc.nasa.gov/movie/make_javamovie.php?stime=20121123_1238&amp;etime=20121123_1752&amp;img1=lasc2rdf&amp;title=20121123.134806.p136g;V=519km/s" TargetMode="External"/><Relationship Id="rId228" Type="http://schemas.openxmlformats.org/officeDocument/2006/relationships/hyperlink" Target="http://cdaw.gsfc.nasa.gov/CME_list/UNIVERSAL/2013_10/htpng/20131025.151209.p068g.htp.html" TargetMode="External"/><Relationship Id="rId281" Type="http://schemas.openxmlformats.org/officeDocument/2006/relationships/hyperlink" Target="http://cdaw.gsfc.nasa.gov/CME_list/UNIVERSAL/2014_03/yht/20140323.033605.w360h.v0820.p097g.yht" TargetMode="External"/><Relationship Id="rId337" Type="http://schemas.openxmlformats.org/officeDocument/2006/relationships/hyperlink" Target="https://cdaw.gsfc.nasa.gov/movie/make_javamovie.php?stime=20150307_2107&amp;etime=20150308_0102&amp;img1=lasc2rdf&amp;title=20150307.221205.p125g;V=1261km/s" TargetMode="External"/><Relationship Id="rId34" Type="http://schemas.openxmlformats.org/officeDocument/2006/relationships/hyperlink" Target="https://cdaw.gsfc.nasa.gov/movie/make_javamovie.php?stime=20110621_0159&amp;etime=20110621_0636&amp;img1=lasc2rdf&amp;title=20110621.031610.p065g;V=719km/s" TargetMode="External"/><Relationship Id="rId76" Type="http://schemas.openxmlformats.org/officeDocument/2006/relationships/hyperlink" Target="https://cdaw.gsfc.nasa.gov/movie/make_javamovie.php?stime=20120123_0251&amp;etime=20120123_0623&amp;img1=lasc2rdf&amp;title=20120123.040005.p326g;V=2175km/s" TargetMode="External"/><Relationship Id="rId141" Type="http://schemas.openxmlformats.org/officeDocument/2006/relationships/hyperlink" Target="http://cdaw.gsfc.nasa.gov/CME_list/UNIVERSAL/2012_07/htpng/20120706.232406.p233g.htp.html" TargetMode="External"/><Relationship Id="rId379" Type="http://schemas.openxmlformats.org/officeDocument/2006/relationships/hyperlink" Target="https://cdaw.gsfc.nasa.gov/movie/make_javamovie.php?stime=20151022_0153&amp;etime=20151022_0618&amp;img1=lasc2rdf&amp;title=20151022.031207.p206g;V=817km/s" TargetMode="External"/><Relationship Id="rId7" Type="http://schemas.openxmlformats.org/officeDocument/2006/relationships/hyperlink" Target="https://cdaw.gsfc.nasa.gov/movie/make_javamovie.php?stime=20100212_1142&amp;etime=20100212_1437&amp;img1=lasc2rdf&amp;title=20100212.134204.p044g;V=509km/s" TargetMode="External"/><Relationship Id="rId183" Type="http://schemas.openxmlformats.org/officeDocument/2006/relationships/hyperlink" Target="http://cdaw.gsfc.nasa.gov/CME_list/UNIVERSAL/2013_04/htpng/20130411.072406.p085g.htp.html" TargetMode="External"/><Relationship Id="rId239" Type="http://schemas.openxmlformats.org/officeDocument/2006/relationships/hyperlink" Target="http://cdaw.gsfc.nasa.gov/CME_list/UNIVERSAL/2013_10/yht/20131029.220006.w360h.v1001.p249g.yht" TargetMode="External"/><Relationship Id="rId390" Type="http://schemas.openxmlformats.org/officeDocument/2006/relationships/hyperlink" Target="http://cdaw.gsfc.nasa.gov/CME_list/UNIVERSAL/2016_02/htpng/20160211.211732.p260g.htp.html" TargetMode="External"/><Relationship Id="rId404" Type="http://schemas.openxmlformats.org/officeDocument/2006/relationships/hyperlink" Target="http://cdaw.gsfc.nasa.gov/CME_list/UNIVERSAL/2012_11/yht/20121121.042407.w360h.v0920.p317g.yht" TargetMode="External"/><Relationship Id="rId250" Type="http://schemas.openxmlformats.org/officeDocument/2006/relationships/hyperlink" Target="https://cdaw.gsfc.nasa.gov/movie/make_javamovie.php?stime=20131207_0622&amp;etime=20131207_1026&amp;img1=lasc2rdf&amp;title=20131207.073605.p274g;V=1085km/s" TargetMode="External"/><Relationship Id="rId292" Type="http://schemas.openxmlformats.org/officeDocument/2006/relationships/hyperlink" Target="https://cdaw.gsfc.nasa.gov/movie/make_javamovie.php?stime=20140429_2143&amp;etime=20140430_0249&amp;img1=lasc2rdf&amp;title=20140429.232405.p180g;V=553km/s" TargetMode="External"/><Relationship Id="rId306" Type="http://schemas.openxmlformats.org/officeDocument/2006/relationships/hyperlink" Target="http://cdaw.gsfc.nasa.gov/CME_list/UNIVERSAL/2014_08/htpng/20140801.183605.p131g.htp.html" TargetMode="External"/><Relationship Id="rId45" Type="http://schemas.openxmlformats.org/officeDocument/2006/relationships/hyperlink" Target="http://cdaw.gsfc.nasa.gov/CME_list/UNIVERSAL/2011_08/htpng/20110809.081206.p279g.htp.html" TargetMode="External"/><Relationship Id="rId87" Type="http://schemas.openxmlformats.org/officeDocument/2006/relationships/hyperlink" Target="http://cdaw.gsfc.nasa.gov/CME_list/UNIVERSAL/2012_02/htpng/20120209.211736.p039g.htp.html" TargetMode="External"/><Relationship Id="rId110" Type="http://schemas.openxmlformats.org/officeDocument/2006/relationships/hyperlink" Target="http://cdaw.gsfc.nasa.gov/CME_list/UNIVERSAL/2012_03/yht/20120310.180005.w360h.v1296.p005g.yht" TargetMode="External"/><Relationship Id="rId348" Type="http://schemas.openxmlformats.org/officeDocument/2006/relationships/hyperlink" Target="http://cdaw.gsfc.nasa.gov/CME_list/UNIVERSAL/2015_03/htpng/20150315.014805.p240g.htp.html" TargetMode="External"/><Relationship Id="rId152" Type="http://schemas.openxmlformats.org/officeDocument/2006/relationships/hyperlink" Target="http://cdaw.gsfc.nasa.gov/CME_list/UNIVERSAL/2012_08/yht/20120804.133623.w360h.v0856.p110g.yht" TargetMode="External"/><Relationship Id="rId194" Type="http://schemas.openxmlformats.org/officeDocument/2006/relationships/hyperlink" Target="http://cdaw.gsfc.nasa.gov/CME_list/UNIVERSAL/2013_05/yht/20130522.132550.w360h.v1466.p287g.yht" TargetMode="External"/><Relationship Id="rId208" Type="http://schemas.openxmlformats.org/officeDocument/2006/relationships/hyperlink" Target="https://cdaw.gsfc.nasa.gov/movie/make_javamovie.php?stime=20130830_0116&amp;etime=20130830_0529&amp;img1=lasc2rdf&amp;title=20130830.024805.p055g;V=949km/s" TargetMode="External"/><Relationship Id="rId261" Type="http://schemas.openxmlformats.org/officeDocument/2006/relationships/hyperlink" Target="http://cdaw.gsfc.nasa.gov/CME_list/UNIVERSAL/2014_01/htpng/20140130.082405.p112g.htp.html" TargetMode="External"/><Relationship Id="rId14" Type="http://schemas.openxmlformats.org/officeDocument/2006/relationships/hyperlink" Target="http://cdaw.gsfc.nasa.gov/CME_list/UNIVERSAL/2010_08/yht/20100807.183606.w360h.v0871.p094g.yht" TargetMode="External"/><Relationship Id="rId56" Type="http://schemas.openxmlformats.org/officeDocument/2006/relationships/hyperlink" Target="http://cdaw.gsfc.nasa.gov/CME_list/UNIVERSAL/2011_10/yht/20111022.012553.w360h.v0593.p354g.yht" TargetMode="External"/><Relationship Id="rId317" Type="http://schemas.openxmlformats.org/officeDocument/2006/relationships/hyperlink" Target="http://cdaw.gsfc.nasa.gov/CME_list/UNIVERSAL/2014_08/yht/20140825.153605.w360h.v0555.p270g.yht" TargetMode="External"/><Relationship Id="rId359" Type="http://schemas.openxmlformats.org/officeDocument/2006/relationships/hyperlink" Target="http://cdaw.gsfc.nasa.gov/CME_list/UNIVERSAL/2015_05/yht/20150513.184805.w360h.v0438.p353g.yht" TargetMode="External"/><Relationship Id="rId98" Type="http://schemas.openxmlformats.org/officeDocument/2006/relationships/hyperlink" Target="http://cdaw.gsfc.nasa.gov/CME_list/UNIVERSAL/2012_03/yht/20120305.040005.w360h.v1531.p061g.yht" TargetMode="External"/><Relationship Id="rId121" Type="http://schemas.openxmlformats.org/officeDocument/2006/relationships/hyperlink" Target="https://cdaw.gsfc.nasa.gov/movie/make_javamovie.php?stime=20120423_1702&amp;etime=20120423_2214&amp;img1=lasc2rdf&amp;title=20120423.182405.p234g;V=528km/s" TargetMode="External"/><Relationship Id="rId163" Type="http://schemas.openxmlformats.org/officeDocument/2006/relationships/hyperlink" Target="https://cdaw.gsfc.nasa.gov/movie/make_javamovie.php?stime=20120927_2243&amp;etime=20120928_0257&amp;img1=lasc2rdf&amp;title=20120928.001205.p251g;V=947km/s" TargetMode="External"/><Relationship Id="rId219" Type="http://schemas.openxmlformats.org/officeDocument/2006/relationships/hyperlink" Target="http://cdaw.gsfc.nasa.gov/CME_list/UNIVERSAL/2013_10/htpng/20131022.214806.p190g.htp.html" TargetMode="External"/><Relationship Id="rId370" Type="http://schemas.openxmlformats.org/officeDocument/2006/relationships/hyperlink" Target="https://cdaw.gsfc.nasa.gov/movie/make_javamovie.php?stime=20150625_0724&amp;etime=20150625_1107&amp;img1=lasc2rdf&amp;title=20150625.083605.p330g;V=1627km/s" TargetMode="External"/><Relationship Id="rId230" Type="http://schemas.openxmlformats.org/officeDocument/2006/relationships/hyperlink" Target="http://cdaw.gsfc.nasa.gov/CME_list/UNIVERSAL/2013_10/yht/20131026.112405.w360h.v0796.p075g.yht" TargetMode="External"/><Relationship Id="rId25" Type="http://schemas.openxmlformats.org/officeDocument/2006/relationships/hyperlink" Target="https://cdaw.gsfc.nasa.gov/movie/make_javamovie.php?stime=20110307_1856&amp;etime=20110307_2229&amp;img1=lasc2rdf&amp;title=20110307.200005.p313g;V=2125km/s" TargetMode="External"/><Relationship Id="rId67" Type="http://schemas.openxmlformats.org/officeDocument/2006/relationships/hyperlink" Target="https://cdaw.gsfc.nasa.gov/movie/make_javamovie.php?stime=20111126_0604&amp;etime=20111126_1019&amp;img1=lasc2rdf&amp;title=20111126.071206.p327g;V=933km/s" TargetMode="External"/><Relationship Id="rId272" Type="http://schemas.openxmlformats.org/officeDocument/2006/relationships/hyperlink" Target="http://cdaw.gsfc.nasa.gov/CME_list/UNIVERSAL/2014_02/yht/20140220.080007.w360h.v0948.p268g.yht" TargetMode="External"/><Relationship Id="rId328" Type="http://schemas.openxmlformats.org/officeDocument/2006/relationships/hyperlink" Target="https://cdaw.gsfc.nasa.gov/movie/make_javamovie.php?stime=20141218_2304&amp;etime=20141219_0110&amp;img1=lasc2rdf&amp;title=20141219.010442.p098g;V=1195km/s" TargetMode="External"/><Relationship Id="rId132" Type="http://schemas.openxmlformats.org/officeDocument/2006/relationships/hyperlink" Target="http://cdaw.gsfc.nasa.gov/CME_list/UNIVERSAL/2012_06/htpng/20120614.141207.p144g.htp.html" TargetMode="External"/><Relationship Id="rId174" Type="http://schemas.openxmlformats.org/officeDocument/2006/relationships/hyperlink" Target="http://cdaw.gsfc.nasa.gov/CME_list/UNIVERSAL/2012_11/htpng/20121123.134806.p136g.htp.html" TargetMode="External"/><Relationship Id="rId381" Type="http://schemas.openxmlformats.org/officeDocument/2006/relationships/hyperlink" Target="http://cdaw.gsfc.nasa.gov/CME_list/UNIVERSAL/2015_10/htpng/20151022.031207.p206g.htp.html" TargetMode="External"/><Relationship Id="rId241" Type="http://schemas.openxmlformats.org/officeDocument/2006/relationships/hyperlink" Target="https://cdaw.gsfc.nasa.gov/movie/make_javamovie.php?stime=20131106_2236&amp;etime=20131107_0244&amp;img1=lasc2rdf&amp;title=20131107.000006.p233g;V=1033km/s" TargetMode="External"/><Relationship Id="rId36" Type="http://schemas.openxmlformats.org/officeDocument/2006/relationships/hyperlink" Target="http://cdaw.gsfc.nasa.gov/CME_list/UNIVERSAL/2011_06/htpng/20110621.031610.p065g.htp.html" TargetMode="External"/><Relationship Id="rId283" Type="http://schemas.openxmlformats.org/officeDocument/2006/relationships/hyperlink" Target="https://cdaw.gsfc.nasa.gov/movie/make_javamovie.php?stime=20140329_1634&amp;etime=20140329_2145&amp;img1=lasc2rdf&amp;title=20140329.181205.p325g;V=528km/s" TargetMode="External"/><Relationship Id="rId339" Type="http://schemas.openxmlformats.org/officeDocument/2006/relationships/hyperlink" Target="http://cdaw.gsfc.nasa.gov/CME_list/UNIVERSAL/2015_03/htpng/20150307.221205.p125g.htp.html" TargetMode="External"/><Relationship Id="rId78" Type="http://schemas.openxmlformats.org/officeDocument/2006/relationships/hyperlink" Target="http://cdaw.gsfc.nasa.gov/CME_list/UNIVERSAL/2012_01/htpng/20120123.040005.p326g.htp.html" TargetMode="External"/><Relationship Id="rId101" Type="http://schemas.openxmlformats.org/officeDocument/2006/relationships/hyperlink" Target="http://cdaw.gsfc.nasa.gov/CME_list/UNIVERSAL/2012_03/yht/20120307.002406.w360h.v2684.p057g.yht" TargetMode="External"/><Relationship Id="rId143" Type="http://schemas.openxmlformats.org/officeDocument/2006/relationships/hyperlink" Target="http://cdaw.gsfc.nasa.gov/CME_list/UNIVERSAL/2012_07/yht/20120719.052405.w360h.v1631.p275g.yht" TargetMode="External"/><Relationship Id="rId185" Type="http://schemas.openxmlformats.org/officeDocument/2006/relationships/hyperlink" Target="http://cdaw.gsfc.nasa.gov/CME_list/UNIVERSAL/2013_05/yht/20130513.160755.w360h.v1850.p063g.yht" TargetMode="External"/><Relationship Id="rId350" Type="http://schemas.openxmlformats.org/officeDocument/2006/relationships/hyperlink" Target="http://cdaw.gsfc.nasa.gov/CME_list/UNIVERSAL/2015_04/yht/20150423.093605.w360h.v0857.p291g.yht" TargetMode="External"/><Relationship Id="rId406" Type="http://schemas.openxmlformats.org/officeDocument/2006/relationships/printerSettings" Target="../printerSettings/printerSettings2.bin"/><Relationship Id="rId9" Type="http://schemas.openxmlformats.org/officeDocument/2006/relationships/hyperlink" Target="http://cdaw.gsfc.nasa.gov/CME_list/UNIVERSAL/2010_02/htpng/20100212.134204.p044g.htp.html" TargetMode="External"/><Relationship Id="rId210" Type="http://schemas.openxmlformats.org/officeDocument/2006/relationships/hyperlink" Target="http://cdaw.gsfc.nasa.gov/CME_list/UNIVERSAL/2013_08/htpng/20130830.024805.p055g.htp.html" TargetMode="External"/><Relationship Id="rId392" Type="http://schemas.openxmlformats.org/officeDocument/2006/relationships/hyperlink" Target="http://cdaw.gsfc.nasa.gov/CME_list/UNIVERSAL/2017_09/yht/20170906.122405.w360h.v1571.p201g.yht" TargetMode="External"/><Relationship Id="rId252" Type="http://schemas.openxmlformats.org/officeDocument/2006/relationships/hyperlink" Target="http://cdaw.gsfc.nasa.gov/CME_list/UNIVERSAL/2013_12/htpng/20131207.073605.p274g.htp.html" TargetMode="External"/><Relationship Id="rId294" Type="http://schemas.openxmlformats.org/officeDocument/2006/relationships/hyperlink" Target="http://cdaw.gsfc.nasa.gov/CME_list/UNIVERSAL/2014_04/htpng/20140429.232405.p180g.htp.html" TargetMode="External"/><Relationship Id="rId308" Type="http://schemas.openxmlformats.org/officeDocument/2006/relationships/hyperlink" Target="http://cdaw.gsfc.nasa.gov/CME_list/UNIVERSAL/2014_08/yht/20140815.174807.w360h.v0342.p323g.yht" TargetMode="External"/><Relationship Id="rId47" Type="http://schemas.openxmlformats.org/officeDocument/2006/relationships/hyperlink" Target="http://cdaw.gsfc.nasa.gov/CME_list/UNIVERSAL/2011_09/yht/20110922.104806.w360h.v1905.p072g.yht" TargetMode="External"/><Relationship Id="rId89" Type="http://schemas.openxmlformats.org/officeDocument/2006/relationships/hyperlink" Target="http://cdaw.gsfc.nasa.gov/CME_list/UNIVERSAL/2012_02/yht/20120210.200005.w360h.v0533.p039g.yht" TargetMode="External"/><Relationship Id="rId112" Type="http://schemas.openxmlformats.org/officeDocument/2006/relationships/hyperlink" Target="https://cdaw.gsfc.nasa.gov/movie/make_javamovie.php?stime=20120313_1626&amp;etime=20120313_2003&amp;img1=lasc2rdf&amp;title=20120313.173605.p286g;V=1884km/s" TargetMode="External"/><Relationship Id="rId154" Type="http://schemas.openxmlformats.org/officeDocument/2006/relationships/hyperlink" Target="https://cdaw.gsfc.nasa.gov/movie/make_javamovie.php?stime=20120813_1132&amp;etime=20120813_1712&amp;img1=lasc2rdf&amp;title=20120813.132549.p359g;V=435km/s" TargetMode="External"/><Relationship Id="rId361" Type="http://schemas.openxmlformats.org/officeDocument/2006/relationships/hyperlink" Target="https://cdaw.gsfc.nasa.gov/movie/make_javamovie.php?stime=20150618_1604&amp;etime=20150618_1957&amp;img1=lasc2rdf&amp;title=20150618.172424.p092g;V=1305km/s" TargetMode="External"/><Relationship Id="rId196" Type="http://schemas.openxmlformats.org/officeDocument/2006/relationships/hyperlink" Target="https://cdaw.gsfc.nasa.gov/movie/make_javamovie.php?stime=20130628_0036&amp;etime=20130628_0443&amp;img1=lasc2rdf&amp;title=20130628.020005.p214g;V=1037km/s" TargetMode="External"/><Relationship Id="rId16" Type="http://schemas.openxmlformats.org/officeDocument/2006/relationships/hyperlink" Target="https://cdaw.gsfc.nasa.gov/movie/make_javamovie.php?stime=20100814_0858&amp;etime=20100814_1256&amp;img1=lasc2rdf&amp;title=20100814.101205.p224g;V=1205km/s" TargetMode="External"/><Relationship Id="rId221" Type="http://schemas.openxmlformats.org/officeDocument/2006/relationships/hyperlink" Target="http://cdaw.gsfc.nasa.gov/CME_list/UNIVERSAL/2013_10/yht/20131024.012529.w360h.v0399.p217s.yht" TargetMode="External"/><Relationship Id="rId263" Type="http://schemas.openxmlformats.org/officeDocument/2006/relationships/hyperlink" Target="http://cdaw.gsfc.nasa.gov/CME_list/UNIVERSAL/2014_01/yht/20140130.162405.w360h.v1087.p117g.yht" TargetMode="External"/><Relationship Id="rId319" Type="http://schemas.openxmlformats.org/officeDocument/2006/relationships/hyperlink" Target="https://cdaw.gsfc.nasa.gov/movie/make_javamovie.php?stime=20140908_2258&amp;etime=20140909_0313&amp;img1=lasc2rdf&amp;title=20140909.000626.p059g;V=920km/s" TargetMode="External"/><Relationship Id="rId58" Type="http://schemas.openxmlformats.org/officeDocument/2006/relationships/hyperlink" Target="https://cdaw.gsfc.nasa.gov/movie/make_javamovie.php?stime=20111022_0930&amp;etime=20111022_1339&amp;img1=lasc2rdf&amp;title=20111022.102405.p311g;V=1005km/s" TargetMode="External"/><Relationship Id="rId123" Type="http://schemas.openxmlformats.org/officeDocument/2006/relationships/hyperlink" Target="http://cdaw.gsfc.nasa.gov/CME_list/UNIVERSAL/2012_04/htpng/20120423.182405.p234g.htp.html" TargetMode="External"/><Relationship Id="rId330" Type="http://schemas.openxmlformats.org/officeDocument/2006/relationships/hyperlink" Target="http://cdaw.gsfc.nasa.gov/CME_list/UNIVERSAL/2014_12/htpng/20141219.010442.p098g.htp.html" TargetMode="External"/><Relationship Id="rId165" Type="http://schemas.openxmlformats.org/officeDocument/2006/relationships/hyperlink" Target="http://cdaw.gsfc.nasa.gov/CME_list/UNIVERSAL/2012_09/htpng/20120928.001205.p251g.htp.html" TargetMode="External"/><Relationship Id="rId372" Type="http://schemas.openxmlformats.org/officeDocument/2006/relationships/hyperlink" Target="http://cdaw.gsfc.nasa.gov/CME_list/UNIVERSAL/2015_06/htpng/20150625.083605.p330g.htp.html" TargetMode="External"/><Relationship Id="rId211" Type="http://schemas.openxmlformats.org/officeDocument/2006/relationships/hyperlink" Target="https://cdaw.gsfc.nasa.gov/movie/make_javamovie.php?stime=20130924_1931&amp;etime=20130924_2347&amp;img1=lasc2rdf&amp;title=20130924.203605.p043g;V=919km/s" TargetMode="External"/><Relationship Id="rId232" Type="http://schemas.openxmlformats.org/officeDocument/2006/relationships/hyperlink" Target="https://cdaw.gsfc.nasa.gov/movie/make_javamovie.php?stime=20131028_0042&amp;etime=20131028_0522&amp;img1=lasc2rdf&amp;title=20131028.022405.p296g;V=695km/s" TargetMode="External"/><Relationship Id="rId253" Type="http://schemas.openxmlformats.org/officeDocument/2006/relationships/hyperlink" Target="https://cdaw.gsfc.nasa.gov/movie/make_javamovie.php?stime=20140107_1711&amp;etime=20140107_2049&amp;img1=lasc2rdf&amp;title=20140107.182405.p231g;V=1830km/s" TargetMode="External"/><Relationship Id="rId274" Type="http://schemas.openxmlformats.org/officeDocument/2006/relationships/hyperlink" Target="https://cdaw.gsfc.nasa.gov/movie/make_javamovie.php?stime=20140224_2338&amp;etime=20140225_0310&amp;img1=lasc2rdf&amp;title=20140225.012550.p073g;V=2147km/s" TargetMode="External"/><Relationship Id="rId295" Type="http://schemas.openxmlformats.org/officeDocument/2006/relationships/hyperlink" Target="https://cdaw.gsfc.nasa.gov/movie/make_javamovie.php?stime=20140604_1248&amp;etime=20140604_1933&amp;img1=lasc2rdf&amp;title=20140604.124805.p160g;V=467km/s" TargetMode="External"/><Relationship Id="rId309" Type="http://schemas.openxmlformats.org/officeDocument/2006/relationships/hyperlink" Target="http://cdaw.gsfc.nasa.gov/CME_list/UNIVERSAL/2014_08/htpng/20140815.174807.p323g.htp.html" TargetMode="External"/><Relationship Id="rId27" Type="http://schemas.openxmlformats.org/officeDocument/2006/relationships/hyperlink" Target="http://cdaw.gsfc.nasa.gov/CME_list/UNIVERSAL/2011_03/htpng/20110307.200005.p313g.htp.html" TargetMode="External"/><Relationship Id="rId48" Type="http://schemas.openxmlformats.org/officeDocument/2006/relationships/hyperlink" Target="http://cdaw.gsfc.nasa.gov/CME_list/UNIVERSAL/2011_09/htpng/20110922.104806.p072g.htp.html" TargetMode="External"/><Relationship Id="rId69" Type="http://schemas.openxmlformats.org/officeDocument/2006/relationships/hyperlink" Target="http://cdaw.gsfc.nasa.gov/CME_list/UNIVERSAL/2011_11/htpng/20111126.071206.p327g.htp.html" TargetMode="External"/><Relationship Id="rId113" Type="http://schemas.openxmlformats.org/officeDocument/2006/relationships/hyperlink" Target="http://cdaw.gsfc.nasa.gov/CME_list/UNIVERSAL/2012_03/yht/20120313.173605.w360h.v1884.p286g.yht" TargetMode="External"/><Relationship Id="rId134" Type="http://schemas.openxmlformats.org/officeDocument/2006/relationships/hyperlink" Target="http://cdaw.gsfc.nasa.gov/CME_list/UNIVERSAL/2012_06/yht/20120623.072405.w360h.v1263.p290g.yht" TargetMode="External"/><Relationship Id="rId320" Type="http://schemas.openxmlformats.org/officeDocument/2006/relationships/hyperlink" Target="http://cdaw.gsfc.nasa.gov/CME_list/UNIVERSAL/2014_09/yht/20140909.000626.w360h.v0920.p059g.yht" TargetMode="External"/><Relationship Id="rId80" Type="http://schemas.openxmlformats.org/officeDocument/2006/relationships/hyperlink" Target="http://cdaw.gsfc.nasa.gov/CME_list/UNIVERSAL/2012_01/yht/20120126.043605.w360h.v1194.p327g.yht" TargetMode="External"/><Relationship Id="rId155" Type="http://schemas.openxmlformats.org/officeDocument/2006/relationships/hyperlink" Target="http://cdaw.gsfc.nasa.gov/CME_list/UNIVERSAL/2012_08/yht/20120813.132549.w360h.v0435.p359g.yht" TargetMode="External"/><Relationship Id="rId176" Type="http://schemas.openxmlformats.org/officeDocument/2006/relationships/hyperlink" Target="http://cdaw.gsfc.nasa.gov/CME_list/UNIVERSAL/2012_11/yht/20121127.023605.w360h.v0844.p042g.yht" TargetMode="External"/><Relationship Id="rId197" Type="http://schemas.openxmlformats.org/officeDocument/2006/relationships/hyperlink" Target="http://cdaw.gsfc.nasa.gov/CME_list/UNIVERSAL/2013_06/yht/20130628.020005.w360h.v1037.p214g.yht" TargetMode="External"/><Relationship Id="rId341" Type="http://schemas.openxmlformats.org/officeDocument/2006/relationships/hyperlink" Target="http://cdaw.gsfc.nasa.gov/CME_list/UNIVERSAL/2015_03/yht/20150310.000005.w360h.v0995.p107g.yht" TargetMode="External"/><Relationship Id="rId362" Type="http://schemas.openxmlformats.org/officeDocument/2006/relationships/hyperlink" Target="http://cdaw.gsfc.nasa.gov/CME_list/UNIVERSAL/2015_06/yht/20150618.172424.w360h.v1305.p092g.yht" TargetMode="External"/><Relationship Id="rId383" Type="http://schemas.openxmlformats.org/officeDocument/2006/relationships/hyperlink" Target="http://cdaw.gsfc.nasa.gov/CME_list/UNIVERSAL/2015_12/yht/20151216.093604.w360h.v0579.p334g.yht" TargetMode="External"/><Relationship Id="rId201" Type="http://schemas.openxmlformats.org/officeDocument/2006/relationships/hyperlink" Target="http://cdaw.gsfc.nasa.gov/CME_list/UNIVERSAL/2013_07/htpng/20130709.151209.p174g.htp.html" TargetMode="External"/><Relationship Id="rId222" Type="http://schemas.openxmlformats.org/officeDocument/2006/relationships/hyperlink" Target="http://cdaw.gsfc.nasa.gov/CME_list/UNIVERSAL/2013_10/htpng/20131024.012529.p217s.htp.html" TargetMode="External"/><Relationship Id="rId243" Type="http://schemas.openxmlformats.org/officeDocument/2006/relationships/hyperlink" Target="http://cdaw.gsfc.nasa.gov/CME_list/UNIVERSAL/2013_11/htpng/20131107.000006.p233g.htp.html" TargetMode="External"/><Relationship Id="rId264" Type="http://schemas.openxmlformats.org/officeDocument/2006/relationships/hyperlink" Target="http://cdaw.gsfc.nasa.gov/CME_list/UNIVERSAL/2014_01/htpng/20140130.162405.p117g.htp.html" TargetMode="External"/><Relationship Id="rId285" Type="http://schemas.openxmlformats.org/officeDocument/2006/relationships/hyperlink" Target="http://cdaw.gsfc.nasa.gov/CME_list/UNIVERSAL/2014_03/htpng/20140329.181205.p325g.htp.html" TargetMode="External"/><Relationship Id="rId17" Type="http://schemas.openxmlformats.org/officeDocument/2006/relationships/hyperlink" Target="http://cdaw.gsfc.nasa.gov/CME_list/UNIVERSAL/2010_08/yht/20100814.101205.w360h.v1205.p224g.yht" TargetMode="External"/><Relationship Id="rId38" Type="http://schemas.openxmlformats.org/officeDocument/2006/relationships/hyperlink" Target="http://cdaw.gsfc.nasa.gov/CME_list/UNIVERSAL/2011_08/yht/20110803.140007.w360h.v0610.p307g.yht" TargetMode="External"/><Relationship Id="rId59" Type="http://schemas.openxmlformats.org/officeDocument/2006/relationships/hyperlink" Target="http://cdaw.gsfc.nasa.gov/CME_list/UNIVERSAL/2011_10/yht/20111022.102405.w360h.v1005.p311g.yht" TargetMode="External"/><Relationship Id="rId103" Type="http://schemas.openxmlformats.org/officeDocument/2006/relationships/hyperlink" Target="https://cdaw.gsfc.nasa.gov/movie/make_javamovie.php?stime=20120307_0002&amp;etime=20120307_0340&amp;img1=lasc2rdf&amp;title=20120307.013024.p082g;V=1825km/s" TargetMode="External"/><Relationship Id="rId124" Type="http://schemas.openxmlformats.org/officeDocument/2006/relationships/hyperlink" Target="https://cdaw.gsfc.nasa.gov/movie/make_javamovie.php?stime=20120511_2239&amp;etime=20120512_0306&amp;img1=lasc2rdf&amp;title=20120512.000005.p107g;V=805km/s" TargetMode="External"/><Relationship Id="rId310" Type="http://schemas.openxmlformats.org/officeDocument/2006/relationships/hyperlink" Target="https://cdaw.gsfc.nasa.gov/movie/make_javamovie.php?stime=20140822_0946&amp;etime=20140822_1442&amp;img1=lasc2rdf&amp;title=20140822.111205.p359g;V=600km/s" TargetMode="External"/><Relationship Id="rId70" Type="http://schemas.openxmlformats.org/officeDocument/2006/relationships/hyperlink" Target="https://cdaw.gsfc.nasa.gov/movie/make_javamovie.php?stime=20120116_0205&amp;etime=20120116_0611&amp;img1=lasc2rdf&amp;title=20120116.031210.p039g;V=1060km/s" TargetMode="External"/><Relationship Id="rId91" Type="http://schemas.openxmlformats.org/officeDocument/2006/relationships/hyperlink" Target="https://cdaw.gsfc.nasa.gov/movie/make_javamovie.php?stime=20120223_0708&amp;etime=20120223_1226&amp;img1=lasc2rdf&amp;title=20120223.081206.p300g;V=505km/s" TargetMode="External"/><Relationship Id="rId145" Type="http://schemas.openxmlformats.org/officeDocument/2006/relationships/hyperlink" Target="https://cdaw.gsfc.nasa.gov/movie/make_javamovie.php?stime=20120728_1921&amp;etime=20120729_0107&amp;img1=lasc2rdf&amp;title=20120728.211208.p134g;V=420km/s" TargetMode="External"/><Relationship Id="rId166" Type="http://schemas.openxmlformats.org/officeDocument/2006/relationships/hyperlink" Target="https://cdaw.gsfc.nasa.gov/movie/make_javamovie.php?stime=20121108_0114&amp;etime=20121108_0535&amp;img1=lasc2rdf&amp;title=20121108.023606.p046g;V=855km/s" TargetMode="External"/><Relationship Id="rId187" Type="http://schemas.openxmlformats.org/officeDocument/2006/relationships/hyperlink" Target="https://cdaw.gsfc.nasa.gov/movie/make_javamovie.php?stime=20130514_0008&amp;etime=20130514_0334&amp;img1=lasc2rdf&amp;title=20130514.012551.p089g;V=2625km/s" TargetMode="External"/><Relationship Id="rId331" Type="http://schemas.openxmlformats.org/officeDocument/2006/relationships/hyperlink" Target="https://cdaw.gsfc.nasa.gov/movie/make_javamovie.php?stime=20141221_1051&amp;etime=20141221_1535&amp;img1=lasc2rdf&amp;title=20141221.121205.p189g;V=669km/s" TargetMode="External"/><Relationship Id="rId352" Type="http://schemas.openxmlformats.org/officeDocument/2006/relationships/hyperlink" Target="https://cdaw.gsfc.nasa.gov/movie/make_javamovie.php?stime=20150502_2000&amp;etime=20150503_0227&amp;img1=lasc2rdf&amp;title=20150502.202405.p115g;V=335km/s" TargetMode="External"/><Relationship Id="rId373" Type="http://schemas.openxmlformats.org/officeDocument/2006/relationships/hyperlink" Target="https://cdaw.gsfc.nasa.gov/movie/make_javamovie.php?stime=20150822_0539&amp;etime=20150822_1042&amp;img1=lasc2rdf&amp;title=20150822.071204.p095g;V=547km/s" TargetMode="External"/><Relationship Id="rId394" Type="http://schemas.openxmlformats.org/officeDocument/2006/relationships/hyperlink" Target="http://cdaw.gsfc.nasa.gov/CME_list/UNIVERSAL/2017_09/htpng/20170904.203605.p184g.htp.html" TargetMode="External"/><Relationship Id="rId1" Type="http://schemas.openxmlformats.org/officeDocument/2006/relationships/hyperlink" Target="https://cdaw.gsfc.nasa.gov/movie/make_javamovie.php?stime=20091216_0342&amp;etime=20091216_1055&amp;img1=lasc2rdf&amp;title=20091216.043003.p047g;V=276km/s" TargetMode="External"/><Relationship Id="rId212" Type="http://schemas.openxmlformats.org/officeDocument/2006/relationships/hyperlink" Target="http://cdaw.gsfc.nasa.gov/CME_list/UNIVERSAL/2013_09/yht/20130924.203605.w360h.v0919.p043g.yht" TargetMode="External"/><Relationship Id="rId233" Type="http://schemas.openxmlformats.org/officeDocument/2006/relationships/hyperlink" Target="http://cdaw.gsfc.nasa.gov/CME_list/UNIVERSAL/2013_10/yht/20131028.022405.w360h.v0695.p296g.yht" TargetMode="External"/><Relationship Id="rId254" Type="http://schemas.openxmlformats.org/officeDocument/2006/relationships/hyperlink" Target="http://cdaw.gsfc.nasa.gov/CME_list/UNIVERSAL/2014_01/yht/20140107.182405.w360h.v1830.p231g.yht" TargetMode="External"/><Relationship Id="rId28" Type="http://schemas.openxmlformats.org/officeDocument/2006/relationships/hyperlink" Target="https://cdaw.gsfc.nasa.gov/movie/make_javamovie.php?stime=20110602_0655&amp;etime=20110602_1107&amp;img1=lasc2rdf&amp;title=20110602.081206.p098g;V=976km/s" TargetMode="External"/><Relationship Id="rId49" Type="http://schemas.openxmlformats.org/officeDocument/2006/relationships/hyperlink" Target="https://cdaw.gsfc.nasa.gov/movie/make_javamovie.php?stime=20110924_1144&amp;etime=20110924_1521&amp;img1=lasc2rdf&amp;title=20110924.124807.p078g;V=1915km/s" TargetMode="External"/><Relationship Id="rId114" Type="http://schemas.openxmlformats.org/officeDocument/2006/relationships/hyperlink" Target="http://cdaw.gsfc.nasa.gov/CME_list/UNIVERSAL/2012_03/htpng/20120313.173605.p286g.htp.html" TargetMode="External"/><Relationship Id="rId275" Type="http://schemas.openxmlformats.org/officeDocument/2006/relationships/hyperlink" Target="http://cdaw.gsfc.nasa.gov/CME_list/UNIVERSAL/2014_02/yht/20140225.012550.w360h.v2147.p073g.yht" TargetMode="External"/><Relationship Id="rId296" Type="http://schemas.openxmlformats.org/officeDocument/2006/relationships/hyperlink" Target="http://cdaw.gsfc.nasa.gov/CME_list/UNIVERSAL/2014_06/yht/20140604.124805.w360h.v0467.p160g.yht" TargetMode="External"/><Relationship Id="rId300" Type="http://schemas.openxmlformats.org/officeDocument/2006/relationships/hyperlink" Target="http://cdaw.gsfc.nasa.gov/CME_list/UNIVERSAL/2014_06/htpng/20140610.133023.p156g.htp.html" TargetMode="External"/><Relationship Id="rId60" Type="http://schemas.openxmlformats.org/officeDocument/2006/relationships/hyperlink" Target="http://cdaw.gsfc.nasa.gov/CME_list/UNIVERSAL/2011_10/htpng/20111022.102405.p311g.htp.html" TargetMode="External"/><Relationship Id="rId81" Type="http://schemas.openxmlformats.org/officeDocument/2006/relationships/hyperlink" Target="http://cdaw.gsfc.nasa.gov/CME_list/UNIVERSAL/2012_01/htpng/20120126.043605.p327g.htp.html" TargetMode="External"/><Relationship Id="rId135" Type="http://schemas.openxmlformats.org/officeDocument/2006/relationships/hyperlink" Target="http://cdaw.gsfc.nasa.gov/CME_list/UNIVERSAL/2012_06/htpng/20120623.072405.p290g.htp.html" TargetMode="External"/><Relationship Id="rId156" Type="http://schemas.openxmlformats.org/officeDocument/2006/relationships/hyperlink" Target="http://cdaw.gsfc.nasa.gov/CME_list/UNIVERSAL/2012_08/htpng/20120813.132549.p359g.htp.html" TargetMode="External"/><Relationship Id="rId177" Type="http://schemas.openxmlformats.org/officeDocument/2006/relationships/hyperlink" Target="http://cdaw.gsfc.nasa.gov/CME_list/UNIVERSAL/2012_11/htpng/20121127.023605.p042g.htp.html" TargetMode="External"/><Relationship Id="rId198" Type="http://schemas.openxmlformats.org/officeDocument/2006/relationships/hyperlink" Target="http://cdaw.gsfc.nasa.gov/CME_list/UNIVERSAL/2013_06/htpng/20130628.020005.p214g.htp.html" TargetMode="External"/><Relationship Id="rId321" Type="http://schemas.openxmlformats.org/officeDocument/2006/relationships/hyperlink" Target="http://cdaw.gsfc.nasa.gov/CME_list/UNIVERSAL/2014_09/htpng/20140909.000626.p059g.htp.html" TargetMode="External"/><Relationship Id="rId342" Type="http://schemas.openxmlformats.org/officeDocument/2006/relationships/hyperlink" Target="http://cdaw.gsfc.nasa.gov/CME_list/UNIVERSAL/2015_03/htpng/20150310.000005.p107g.htp.html" TargetMode="External"/><Relationship Id="rId363" Type="http://schemas.openxmlformats.org/officeDocument/2006/relationships/hyperlink" Target="http://cdaw.gsfc.nasa.gov/CME_list/UNIVERSAL/2015_06/htpng/20150618.172424.p092g.htp.html" TargetMode="External"/><Relationship Id="rId384" Type="http://schemas.openxmlformats.org/officeDocument/2006/relationships/hyperlink" Target="http://cdaw.gsfc.nasa.gov/CME_list/UNIVERSAL/2015_12/htpng/20151216.093604.p334g.htp.html" TargetMode="External"/><Relationship Id="rId202" Type="http://schemas.openxmlformats.org/officeDocument/2006/relationships/hyperlink" Target="https://cdaw.gsfc.nasa.gov/movie/make_javamovie.php?stime=20130817_1809&amp;etime=20130817_2207&amp;img1=lasc2rdf&amp;title=20130817.191206.p274g;V=1202km/s" TargetMode="External"/><Relationship Id="rId223" Type="http://schemas.openxmlformats.org/officeDocument/2006/relationships/hyperlink" Target="https://cdaw.gsfc.nasa.gov/movie/make_javamovie.php?stime=20131025_0644&amp;etime=20131025_1143&amp;img1=lasc2rdf&amp;title=20131025.081205.p109g;V=587km/s" TargetMode="External"/><Relationship Id="rId244" Type="http://schemas.openxmlformats.org/officeDocument/2006/relationships/hyperlink" Target="https://cdaw.gsfc.nasa.gov/movie/make_javamovie.php?stime=20131107_1328&amp;etime=20131107_1918&amp;img1=lasc2rdf&amp;title=20131107.151210.p130s;V=411km/s" TargetMode="External"/><Relationship Id="rId18" Type="http://schemas.openxmlformats.org/officeDocument/2006/relationships/hyperlink" Target="http://cdaw.gsfc.nasa.gov/CME_list/UNIVERSAL/2010_08/htpng/20100814.101205.p224g.htp.html" TargetMode="External"/><Relationship Id="rId39" Type="http://schemas.openxmlformats.org/officeDocument/2006/relationships/hyperlink" Target="http://cdaw.gsfc.nasa.gov/CME_list/UNIVERSAL/2011_08/htpng/20110803.140007.p307g.htp.html" TargetMode="External"/><Relationship Id="rId265" Type="http://schemas.openxmlformats.org/officeDocument/2006/relationships/hyperlink" Target="https://cdaw.gsfc.nasa.gov/movie/make_javamovie.php?stime=20140216_0843&amp;etime=20140216_1218&amp;img1=lasc2rdf&amp;title=20140216.100005.p227g;V=634km/s" TargetMode="External"/><Relationship Id="rId286" Type="http://schemas.openxmlformats.org/officeDocument/2006/relationships/hyperlink" Target="https://cdaw.gsfc.nasa.gov/movie/make_javamovie.php?stime=20140402_1230&amp;etime=20140402_1617&amp;img1=lasc2rdf&amp;title=20140402.133620.p060g;V=1471km/s" TargetMode="External"/><Relationship Id="rId50" Type="http://schemas.openxmlformats.org/officeDocument/2006/relationships/hyperlink" Target="http://cdaw.gsfc.nasa.gov/CME_list/UNIVERSAL/2011_09/yht/20110924.124807.w360h.v1915.p078g.yht" TargetMode="External"/><Relationship Id="rId104" Type="http://schemas.openxmlformats.org/officeDocument/2006/relationships/hyperlink" Target="http://cdaw.gsfc.nasa.gov/CME_list/UNIVERSAL/2012_03/yht/20120307.013024.w360h.v1825.p082g.yht" TargetMode="External"/><Relationship Id="rId125" Type="http://schemas.openxmlformats.org/officeDocument/2006/relationships/hyperlink" Target="http://cdaw.gsfc.nasa.gov/CME_list/UNIVERSAL/2012_05/yht/20120512.000005.w360h.v0805.p107g.yht" TargetMode="External"/><Relationship Id="rId146" Type="http://schemas.openxmlformats.org/officeDocument/2006/relationships/hyperlink" Target="http://cdaw.gsfc.nasa.gov/CME_list/UNIVERSAL/2012_07/yht/20120728.211208.w360h.v0420.p134g.yht" TargetMode="External"/><Relationship Id="rId167" Type="http://schemas.openxmlformats.org/officeDocument/2006/relationships/hyperlink" Target="http://cdaw.gsfc.nasa.gov/CME_list/UNIVERSAL/2012_11/yht/20121108.023606.w360h.v0855.p046g.yht" TargetMode="External"/><Relationship Id="rId188" Type="http://schemas.openxmlformats.org/officeDocument/2006/relationships/hyperlink" Target="http://cdaw.gsfc.nasa.gov/CME_list/UNIVERSAL/2013_05/yht/20130514.012551.w360h.v2625.p089g.yht" TargetMode="External"/><Relationship Id="rId311" Type="http://schemas.openxmlformats.org/officeDocument/2006/relationships/hyperlink" Target="http://cdaw.gsfc.nasa.gov/CME_list/UNIVERSAL/2014_08/yht/20140822.111205.w360h.v0600.p359g.yht" TargetMode="External"/><Relationship Id="rId332" Type="http://schemas.openxmlformats.org/officeDocument/2006/relationships/hyperlink" Target="http://cdaw.gsfc.nasa.gov/CME_list/UNIVERSAL/2014_12/yht/20141221.121205.w360h.v0669.p189g.yht" TargetMode="External"/><Relationship Id="rId353" Type="http://schemas.openxmlformats.org/officeDocument/2006/relationships/hyperlink" Target="http://cdaw.gsfc.nasa.gov/CME_list/UNIVERSAL/2015_05/yht/20150502.202405.w360h.v0335.p115g.yht" TargetMode="External"/><Relationship Id="rId374" Type="http://schemas.openxmlformats.org/officeDocument/2006/relationships/hyperlink" Target="http://cdaw.gsfc.nasa.gov/CME_list/UNIVERSAL/2015_08/yht/20150822.071204.w360h.v0547.p095g.yht" TargetMode="External"/><Relationship Id="rId395" Type="http://schemas.openxmlformats.org/officeDocument/2006/relationships/hyperlink" Target="http://cdaw.gsfc.nasa.gov/CME_list/UNIVERSAL/2017_09/yht/20170904.203605.w360h.v1418.p184g.yht" TargetMode="External"/><Relationship Id="rId71" Type="http://schemas.openxmlformats.org/officeDocument/2006/relationships/hyperlink" Target="http://cdaw.gsfc.nasa.gov/CME_list/UNIVERSAL/2012_01/yht/20120116.031210.w360h.v1060.p039g.yht" TargetMode="External"/><Relationship Id="rId92" Type="http://schemas.openxmlformats.org/officeDocument/2006/relationships/hyperlink" Target="http://cdaw.gsfc.nasa.gov/CME_list/UNIVERSAL/2012_02/yht/20120223.081206.w360h.v0505.p300g.yht" TargetMode="External"/><Relationship Id="rId213" Type="http://schemas.openxmlformats.org/officeDocument/2006/relationships/hyperlink" Target="http://cdaw.gsfc.nasa.gov/CME_list/UNIVERSAL/2013_09/htpng/20130924.203605.p043g.htp.html" TargetMode="External"/><Relationship Id="rId234" Type="http://schemas.openxmlformats.org/officeDocument/2006/relationships/hyperlink" Target="http://cdaw.gsfc.nasa.gov/CME_list/UNIVERSAL/2013_10/htpng/20131028.022405.p296g.htp.html" TargetMode="External"/><Relationship Id="rId2" Type="http://schemas.openxmlformats.org/officeDocument/2006/relationships/hyperlink" Target="http://cdaw.gsfc.nasa.gov/CME_list/UNIVERSAL/2009_12/yht/20091216.043003.w360h.v0276.p047g.yht" TargetMode="External"/><Relationship Id="rId29" Type="http://schemas.openxmlformats.org/officeDocument/2006/relationships/hyperlink" Target="http://cdaw.gsfc.nasa.gov/CME_list/UNIVERSAL/2011_06/yht/20110602.081206.w360h.v0976.p098g.yht" TargetMode="External"/><Relationship Id="rId255" Type="http://schemas.openxmlformats.org/officeDocument/2006/relationships/hyperlink" Target="http://cdaw.gsfc.nasa.gov/CME_list/UNIVERSAL/2014_01/htpng/20140107.182405.p231g.htp.html" TargetMode="External"/><Relationship Id="rId276" Type="http://schemas.openxmlformats.org/officeDocument/2006/relationships/hyperlink" Target="http://cdaw.gsfc.nasa.gov/CME_list/UNIVERSAL/2014_02/htpng/20140225.012550.p073g.htp.html" TargetMode="External"/><Relationship Id="rId297" Type="http://schemas.openxmlformats.org/officeDocument/2006/relationships/hyperlink" Target="http://cdaw.gsfc.nasa.gov/CME_list/UNIVERSAL/2014_06/htpng/20140604.124805.p160g.htp.html" TargetMode="External"/><Relationship Id="rId40" Type="http://schemas.openxmlformats.org/officeDocument/2006/relationships/hyperlink" Target="https://cdaw.gsfc.nasa.gov/movie/make_javamovie.php?stime=20110804_0247&amp;etime=20110804_0640&amp;img1=lasc2rdf&amp;title=20110804.041205.p298g;V=1315km/s" TargetMode="External"/><Relationship Id="rId115" Type="http://schemas.openxmlformats.org/officeDocument/2006/relationships/hyperlink" Target="https://cdaw.gsfc.nasa.gov/movie/make_javamovie.php?stime=20120405_2015&amp;etime=20120406_0039&amp;img1=lasc2rdf&amp;title=20120405.212507.p311g;V=828km/s" TargetMode="External"/><Relationship Id="rId136" Type="http://schemas.openxmlformats.org/officeDocument/2006/relationships/hyperlink" Target="https://cdaw.gsfc.nasa.gov/movie/make_javamovie.php?stime=20120704_1607&amp;etime=20120704_1954&amp;img1=lasc2rdf&amp;title=20120704.172404.p124g;V=662km/s" TargetMode="External"/><Relationship Id="rId157" Type="http://schemas.openxmlformats.org/officeDocument/2006/relationships/hyperlink" Target="https://cdaw.gsfc.nasa.gov/movie/make_javamovie.php?stime=20120831_1852&amp;etime=20120831_2240&amp;img1=lasc2rdf&amp;title=20120831.200005.p090g;V=1442km/s" TargetMode="External"/><Relationship Id="rId178" Type="http://schemas.openxmlformats.org/officeDocument/2006/relationships/hyperlink" Target="https://cdaw.gsfc.nasa.gov/movie/make_javamovie.php?stime=20130315_0553&amp;etime=20130315_0958&amp;img1=lasc2rdf&amp;title=20130315.071205.p112g;V=1063km/s" TargetMode="External"/><Relationship Id="rId301" Type="http://schemas.openxmlformats.org/officeDocument/2006/relationships/hyperlink" Target="https://cdaw.gsfc.nasa.gov/movie/make_javamovie.php?stime=20140708_1502&amp;etime=20140708_1932&amp;img1=lasc2rdf&amp;title=20140708.163605.p067g;V=773km/s" TargetMode="External"/><Relationship Id="rId322" Type="http://schemas.openxmlformats.org/officeDocument/2006/relationships/hyperlink" Target="https://cdaw.gsfc.nasa.gov/movie/make_javamovie.php?stime=20140910_1636&amp;etime=20140910_2031&amp;img1=lasc2rdf&amp;title=20140910.180005.p175g;V=1267km/s" TargetMode="External"/><Relationship Id="rId343" Type="http://schemas.openxmlformats.org/officeDocument/2006/relationships/hyperlink" Target="https://cdaw.gsfc.nasa.gov/movie/make_javamovie.php?stime=20150310_0212&amp;etime=20150310_0619&amp;img1=lasc2rdf&amp;title=20150310.033605.p071g;V=1040km/s" TargetMode="External"/><Relationship Id="rId364" Type="http://schemas.openxmlformats.org/officeDocument/2006/relationships/hyperlink" Target="https://cdaw.gsfc.nasa.gov/movie/make_javamovie.php?stime=20150619_0609&amp;etime=20150619_1108&amp;img1=lasc2rdf&amp;title=20150619.064250.p177g;V=584km/s" TargetMode="External"/><Relationship Id="rId61" Type="http://schemas.openxmlformats.org/officeDocument/2006/relationships/hyperlink" Target="https://cdaw.gsfc.nasa.gov/movie/make_javamovie.php?stime=20111027_1040&amp;etime=20111027_1542&amp;img1=lasc2rdf&amp;title=20111027.120006.p054g;V=570km/s" TargetMode="External"/><Relationship Id="rId82" Type="http://schemas.openxmlformats.org/officeDocument/2006/relationships/hyperlink" Target="https://cdaw.gsfc.nasa.gov/movie/make_javamovie.php?stime=20120127_1723&amp;etime=20120127_2051&amp;img1=lasc2rdf&amp;title=20120127.182752.p296g;V=2508km/s" TargetMode="External"/><Relationship Id="rId199" Type="http://schemas.openxmlformats.org/officeDocument/2006/relationships/hyperlink" Target="https://cdaw.gsfc.nasa.gov/movie/make_javamovie.php?stime=20130709_1349&amp;etime=20130709_1924&amp;img1=lasc2rdf&amp;title=20130709.151209.p174g;V=449km/s" TargetMode="External"/><Relationship Id="rId203" Type="http://schemas.openxmlformats.org/officeDocument/2006/relationships/hyperlink" Target="http://cdaw.gsfc.nasa.gov/CME_list/UNIVERSAL/2013_08/yht/20130817.191206.w360h.v1202.p274g.yht" TargetMode="External"/><Relationship Id="rId385" Type="http://schemas.openxmlformats.org/officeDocument/2006/relationships/hyperlink" Target="https://cdaw.gsfc.nasa.gov/movie/make_javamovie.php?stime=20160101_2222&amp;etime=20160102_0202&amp;img1=lasc2rdf&amp;title=20160101.232404.p227g;V=1730km/s" TargetMode="External"/><Relationship Id="rId19" Type="http://schemas.openxmlformats.org/officeDocument/2006/relationships/hyperlink" Target="https://cdaw.gsfc.nasa.gov/movie/make_javamovie.php?stime=20101214_1434&amp;etime=20101214_1857&amp;img1=lasc2rdf&amp;title=20101214.153605.p343g;V=835km/s" TargetMode="External"/><Relationship Id="rId224" Type="http://schemas.openxmlformats.org/officeDocument/2006/relationships/hyperlink" Target="http://cdaw.gsfc.nasa.gov/CME_list/UNIVERSAL/2013_10/yht/20131025.081205.w360h.v0587.p109g.yht" TargetMode="External"/><Relationship Id="rId245" Type="http://schemas.openxmlformats.org/officeDocument/2006/relationships/hyperlink" Target="http://cdaw.gsfc.nasa.gov/CME_list/UNIVERSAL/2013_11/yht/20131107.151210.w360h.v0411.p130s.yht" TargetMode="External"/><Relationship Id="rId266" Type="http://schemas.openxmlformats.org/officeDocument/2006/relationships/hyperlink" Target="http://cdaw.gsfc.nasa.gov/CME_list/UNIVERSAL/2014_02/yht/20140216.100005.w360h.v0634.p227g.yht" TargetMode="External"/><Relationship Id="rId287" Type="http://schemas.openxmlformats.org/officeDocument/2006/relationships/hyperlink" Target="http://cdaw.gsfc.nasa.gov/CME_list/UNIVERSAL/2014_04/yht/20140402.133620.w360h.v1471.p060g.yht" TargetMode="External"/><Relationship Id="rId30" Type="http://schemas.openxmlformats.org/officeDocument/2006/relationships/hyperlink" Target="http://cdaw.gsfc.nasa.gov/CME_list/UNIVERSAL/2011_06/htpng/20110602.081206.p098g.htp.html" TargetMode="External"/><Relationship Id="rId105" Type="http://schemas.openxmlformats.org/officeDocument/2006/relationships/hyperlink" Target="http://cdaw.gsfc.nasa.gov/CME_list/UNIVERSAL/2012_03/htpng/20120307.013024.p082g.htp.html" TargetMode="External"/><Relationship Id="rId126" Type="http://schemas.openxmlformats.org/officeDocument/2006/relationships/hyperlink" Target="http://cdaw.gsfc.nasa.gov/CME_list/UNIVERSAL/2012_05/htpng/20120512.000005.p107g.htp.html" TargetMode="External"/><Relationship Id="rId147" Type="http://schemas.openxmlformats.org/officeDocument/2006/relationships/hyperlink" Target="http://cdaw.gsfc.nasa.gov/CME_list/UNIVERSAL/2012_07/htpng/20120728.211208.p134g.htp.html" TargetMode="External"/><Relationship Id="rId168" Type="http://schemas.openxmlformats.org/officeDocument/2006/relationships/hyperlink" Target="http://cdaw.gsfc.nasa.gov/CME_list/UNIVERSAL/2012_11/htpng/20121108.023606.p046g.htp.html" TargetMode="External"/><Relationship Id="rId312" Type="http://schemas.openxmlformats.org/officeDocument/2006/relationships/hyperlink" Target="http://cdaw.gsfc.nasa.gov/CME_list/UNIVERSAL/2014_08/htpng/20140822.111205.p359g.htp.html" TargetMode="External"/><Relationship Id="rId333" Type="http://schemas.openxmlformats.org/officeDocument/2006/relationships/hyperlink" Target="http://cdaw.gsfc.nasa.gov/CME_list/UNIVERSAL/2014_12/htpng/20141221.121205.p189g.htp.html" TargetMode="External"/><Relationship Id="rId354" Type="http://schemas.openxmlformats.org/officeDocument/2006/relationships/hyperlink" Target="http://cdaw.gsfc.nasa.gov/CME_list/UNIVERSAL/2015_05/htpng/20150502.202405.p115g.htp.html" TargetMode="External"/><Relationship Id="rId51" Type="http://schemas.openxmlformats.org/officeDocument/2006/relationships/hyperlink" Target="http://cdaw.gsfc.nasa.gov/CME_list/UNIVERSAL/2011_09/htpng/20110924.124807.p078g.htp.html" TargetMode="External"/><Relationship Id="rId72" Type="http://schemas.openxmlformats.org/officeDocument/2006/relationships/hyperlink" Target="http://cdaw.gsfc.nasa.gov/CME_list/UNIVERSAL/2012_01/htpng/20120116.031210.p039g.htp.html" TargetMode="External"/><Relationship Id="rId93" Type="http://schemas.openxmlformats.org/officeDocument/2006/relationships/hyperlink" Target="http://cdaw.gsfc.nasa.gov/CME_list/UNIVERSAL/2012_02/htpng/20120223.081206.p300g.htp.html" TargetMode="External"/><Relationship Id="rId189" Type="http://schemas.openxmlformats.org/officeDocument/2006/relationships/hyperlink" Target="http://cdaw.gsfc.nasa.gov/CME_list/UNIVERSAL/2013_05/htpng/20130514.012551.p089g.htp.html" TargetMode="External"/><Relationship Id="rId375" Type="http://schemas.openxmlformats.org/officeDocument/2006/relationships/hyperlink" Target="http://cdaw.gsfc.nasa.gov/CME_list/UNIVERSAL/2015_08/htpng/20150822.071204.p095g.htp.html" TargetMode="External"/><Relationship Id="rId396" Type="http://schemas.openxmlformats.org/officeDocument/2006/relationships/hyperlink" Target="https://cdaw.gsfc.nasa.gov/movie/make_javamovie.php?stime=20170904_1929&amp;etime=20170904_2318&amp;img1=lasc2rdf&amp;title=20170904.203605.p184g;V=1418km/s" TargetMode="External"/><Relationship Id="rId3" Type="http://schemas.openxmlformats.org/officeDocument/2006/relationships/hyperlink" Target="http://cdaw.gsfc.nasa.gov/CME_list/UNIVERSAL/2009_12/htpng/20091216.043003.p047g.htp.html" TargetMode="External"/><Relationship Id="rId214" Type="http://schemas.openxmlformats.org/officeDocument/2006/relationships/hyperlink" Target="https://cdaw.gsfc.nasa.gov/movie/make_javamovie.php?stime=20130929_2102&amp;etime=20130930_0101&amp;img1=lasc2rdf&amp;title=20130929.221205.p343g;V=1179km/s" TargetMode="External"/><Relationship Id="rId235" Type="http://schemas.openxmlformats.org/officeDocument/2006/relationships/hyperlink" Target="https://cdaw.gsfc.nasa.gov/movie/make_javamovie.php?stime=20131028_1409&amp;etime=20131028_1835&amp;img1=lasc2rdf&amp;title=20131028.153605.p086g;V=812km/s" TargetMode="External"/><Relationship Id="rId256" Type="http://schemas.openxmlformats.org/officeDocument/2006/relationships/hyperlink" Target="https://cdaw.gsfc.nasa.gov/movie/make_javamovie.php?stime=20140120_2038&amp;etime=20140121_0115&amp;img1=lasc2rdf&amp;title=20140120.220005.p097g;V=721km/s" TargetMode="External"/><Relationship Id="rId277" Type="http://schemas.openxmlformats.org/officeDocument/2006/relationships/hyperlink" Target="https://cdaw.gsfc.nasa.gov/movie/make_javamovie.php?stime=20140320_0324&amp;etime=20140320_0758&amp;img1=lasc2rdf&amp;title=20140320.043606.p140g;V=740km/s" TargetMode="External"/><Relationship Id="rId298" Type="http://schemas.openxmlformats.org/officeDocument/2006/relationships/hyperlink" Target="https://cdaw.gsfc.nasa.gov/movie/make_javamovie.php?stime=20140610_1152&amp;etime=20140610_1539&amp;img1=lasc2rdf&amp;title=20140610.133023.p156g;V=1469km/s" TargetMode="External"/><Relationship Id="rId400" Type="http://schemas.openxmlformats.org/officeDocument/2006/relationships/hyperlink" Target="http://cdaw.gsfc.nasa.gov/CME_list/UNIVERSAL/2017_04/htpng/20170418.194805.p067g.htp.html" TargetMode="External"/><Relationship Id="rId116" Type="http://schemas.openxmlformats.org/officeDocument/2006/relationships/hyperlink" Target="http://cdaw.gsfc.nasa.gov/CME_list/UNIVERSAL/2012_04/yht/20120405.212507.w360h.v0828.p311g.yht" TargetMode="External"/><Relationship Id="rId137" Type="http://schemas.openxmlformats.org/officeDocument/2006/relationships/hyperlink" Target="http://cdaw.gsfc.nasa.gov/CME_list/UNIVERSAL/2012_07/yht/20120704.172404.w360h.v0662.p124g.yht" TargetMode="External"/><Relationship Id="rId158" Type="http://schemas.openxmlformats.org/officeDocument/2006/relationships/hyperlink" Target="http://cdaw.gsfc.nasa.gov/CME_list/UNIVERSAL/2012_08/yht/20120831.200005.w360h.v1442.p090g.yht" TargetMode="External"/><Relationship Id="rId302" Type="http://schemas.openxmlformats.org/officeDocument/2006/relationships/hyperlink" Target="http://cdaw.gsfc.nasa.gov/CME_list/UNIVERSAL/2014_07/yht/20140708.163605.w360h.v0773.p067g.yht" TargetMode="External"/><Relationship Id="rId323" Type="http://schemas.openxmlformats.org/officeDocument/2006/relationships/hyperlink" Target="http://cdaw.gsfc.nasa.gov/CME_list/UNIVERSAL/2014_09/yht/20140910.180005.w360h.v1267.p175g.yht" TargetMode="External"/><Relationship Id="rId344" Type="http://schemas.openxmlformats.org/officeDocument/2006/relationships/hyperlink" Target="http://cdaw.gsfc.nasa.gov/CME_list/UNIVERSAL/2015_03/yht/20150310.033605.w360h.v1040.p071g.yht" TargetMode="External"/><Relationship Id="rId20" Type="http://schemas.openxmlformats.org/officeDocument/2006/relationships/hyperlink" Target="http://cdaw.gsfc.nasa.gov/CME_list/UNIVERSAL/2010_12/yht/20101214.153605.w360h.v0835.p343g.yht" TargetMode="External"/><Relationship Id="rId41" Type="http://schemas.openxmlformats.org/officeDocument/2006/relationships/hyperlink" Target="http://cdaw.gsfc.nasa.gov/CME_list/UNIVERSAL/2011_08/yht/20110804.041205.w360h.v1315.p298g.yht" TargetMode="External"/><Relationship Id="rId62" Type="http://schemas.openxmlformats.org/officeDocument/2006/relationships/hyperlink" Target="http://cdaw.gsfc.nasa.gov/CME_list/UNIVERSAL/2011_10/yht/20111027.120006.w360h.v0570.p054g.yht" TargetMode="External"/><Relationship Id="rId83" Type="http://schemas.openxmlformats.org/officeDocument/2006/relationships/hyperlink" Target="http://cdaw.gsfc.nasa.gov/CME_list/UNIVERSAL/2012_01/yht/20120127.182752.w360h.v2508.p296g.yht" TargetMode="External"/><Relationship Id="rId179" Type="http://schemas.openxmlformats.org/officeDocument/2006/relationships/hyperlink" Target="http://cdaw.gsfc.nasa.gov/CME_list/UNIVERSAL/2013_03/yht/20130315.071205.w360h.v1063.p112g.yht" TargetMode="External"/><Relationship Id="rId365" Type="http://schemas.openxmlformats.org/officeDocument/2006/relationships/hyperlink" Target="http://cdaw.gsfc.nasa.gov/CME_list/UNIVERSAL/2015_06/yht/20150619.064250.w360h.v0584.p177g.yht" TargetMode="External"/><Relationship Id="rId386" Type="http://schemas.openxmlformats.org/officeDocument/2006/relationships/hyperlink" Target="http://cdaw.gsfc.nasa.gov/CME_list/UNIVERSAL/2016_01/yht/20160101.232404.w360h.v1730.p227g.yht" TargetMode="External"/><Relationship Id="rId190" Type="http://schemas.openxmlformats.org/officeDocument/2006/relationships/hyperlink" Target="https://cdaw.gsfc.nasa.gov/movie/make_javamovie.php?stime=20130517_0755&amp;etime=20130517_1146&amp;img1=lasc2rdf&amp;title=20130517.091210.p050g;V=1345km/s" TargetMode="External"/><Relationship Id="rId204" Type="http://schemas.openxmlformats.org/officeDocument/2006/relationships/hyperlink" Target="http://cdaw.gsfc.nasa.gov/CME_list/UNIVERSAL/2013_08/htpng/20130817.191206.p274g.htp.html" TargetMode="External"/><Relationship Id="rId225" Type="http://schemas.openxmlformats.org/officeDocument/2006/relationships/hyperlink" Target="http://cdaw.gsfc.nasa.gov/CME_list/UNIVERSAL/2013_10/htpng/20131025.081205.p109g.htp.html" TargetMode="External"/><Relationship Id="rId246" Type="http://schemas.openxmlformats.org/officeDocument/2006/relationships/hyperlink" Target="http://cdaw.gsfc.nasa.gov/CME_list/UNIVERSAL/2013_11/htpng/20131107.151210.p130s.htp.html" TargetMode="External"/><Relationship Id="rId267" Type="http://schemas.openxmlformats.org/officeDocument/2006/relationships/hyperlink" Target="http://cdaw.gsfc.nasa.gov/CME_list/UNIVERSAL/2014_02/htpng/20140216.100005.p227g.htp.html" TargetMode="External"/><Relationship Id="rId288" Type="http://schemas.openxmlformats.org/officeDocument/2006/relationships/hyperlink" Target="http://cdaw.gsfc.nasa.gov/CME_list/UNIVERSAL/2014_04/htpng/20140402.133620.p060g.htp.html" TargetMode="External"/><Relationship Id="rId106" Type="http://schemas.openxmlformats.org/officeDocument/2006/relationships/hyperlink" Target="https://cdaw.gsfc.nasa.gov/movie/make_javamovie.php?stime=20120309_0256&amp;etime=20120309_0709&amp;img1=lasc2rdf&amp;title=20120309.042609.p029g;V=950km/s" TargetMode="External"/><Relationship Id="rId127" Type="http://schemas.openxmlformats.org/officeDocument/2006/relationships/hyperlink" Target="https://cdaw.gsfc.nasa.gov/movie/make_javamovie.php?stime=20120517_0032&amp;etime=20120517_0416&amp;img1=lasc2rdf&amp;title=20120517.014805.p261g;V=1582km/s" TargetMode="External"/><Relationship Id="rId313" Type="http://schemas.openxmlformats.org/officeDocument/2006/relationships/hyperlink" Target="https://cdaw.gsfc.nasa.gov/movie/make_javamovie.php?stime=20140824_1110&amp;etime=20140824_1616&amp;img1=lasc2rdf&amp;title=20140824.123605.p100g;V=551km/s" TargetMode="External"/><Relationship Id="rId10" Type="http://schemas.openxmlformats.org/officeDocument/2006/relationships/hyperlink" Target="https://cdaw.gsfc.nasa.gov/movie/make_javamovie.php?stime=20100403_0855&amp;etime=20100403_1339&amp;img1=lasc2rdf&amp;title=20100403.103358.p171g;V=668km/s" TargetMode="External"/><Relationship Id="rId31" Type="http://schemas.openxmlformats.org/officeDocument/2006/relationships/hyperlink" Target="https://cdaw.gsfc.nasa.gov/movie/make_javamovie.php?stime=20110607_0525&amp;etime=20110607_0920&amp;img1=lasc2rdf&amp;title=20110607.064912.p250g;V=1255km/s" TargetMode="External"/><Relationship Id="rId52" Type="http://schemas.openxmlformats.org/officeDocument/2006/relationships/hyperlink" Target="https://cdaw.gsfc.nasa.gov/movie/make_javamovie.php?stime=20110924_1819&amp;etime=20110924_2230&amp;img1=lasc2rdf&amp;title=20110924.193606.p043g;V=972km/s" TargetMode="External"/><Relationship Id="rId73" Type="http://schemas.openxmlformats.org/officeDocument/2006/relationships/hyperlink" Target="https://cdaw.gsfc.nasa.gov/movie/make_javamovie.php?stime=20120119_1351&amp;etime=20120119_1754&amp;img1=lasc2rdf&amp;title=20120119.143605.p020g;V=1120km/s" TargetMode="External"/><Relationship Id="rId94" Type="http://schemas.openxmlformats.org/officeDocument/2006/relationships/hyperlink" Target="https://cdaw.gsfc.nasa.gov/movie/make_javamovie.php?stime=20120304_0949&amp;etime=20120304_1342&amp;img1=lasc2rdf&amp;title=20120304.110007.p052g;V=1306km/s" TargetMode="External"/><Relationship Id="rId148" Type="http://schemas.openxmlformats.org/officeDocument/2006/relationships/hyperlink" Target="https://cdaw.gsfc.nasa.gov/movie/make_javamovie.php?stime=20120731_0959&amp;etime=20120731_1501&amp;img1=lasc2rdf&amp;title=20120731.112406.p051g;V=567km/s" TargetMode="External"/><Relationship Id="rId169" Type="http://schemas.openxmlformats.org/officeDocument/2006/relationships/hyperlink" Target="https://cdaw.gsfc.nasa.gov/movie/make_javamovie.php?stime=20121121_1417&amp;etime=20121121_1929&amp;img1=lasc2rdf&amp;title=20121121.160005.p194g;V=529km/s" TargetMode="External"/><Relationship Id="rId334" Type="http://schemas.openxmlformats.org/officeDocument/2006/relationships/hyperlink" Target="https://cdaw.gsfc.nasa.gov/movie/make_javamovie.php?stime=20150209_2225&amp;etime=20150210_0228&amp;img1=lasc2rdf&amp;title=20150209.232405.p051g;V=1106km/s" TargetMode="External"/><Relationship Id="rId355" Type="http://schemas.openxmlformats.org/officeDocument/2006/relationships/hyperlink" Target="https://cdaw.gsfc.nasa.gov/movie/make_javamovie.php?stime=20150505_2024&amp;etime=20150506_0054&amp;img1=lasc2rdf&amp;title=20150505.222405.p041g;V=715km/s" TargetMode="External"/><Relationship Id="rId376" Type="http://schemas.openxmlformats.org/officeDocument/2006/relationships/hyperlink" Target="https://cdaw.gsfc.nasa.gov/movie/make_javamovie.php?stime=20150920_1710&amp;etime=20150920_2106&amp;img1=lasc2rdf&amp;title=20150920.181204.p219g;V=1239km/s" TargetMode="External"/><Relationship Id="rId397" Type="http://schemas.openxmlformats.org/officeDocument/2006/relationships/hyperlink" Target="http://cdaw.gsfc.nasa.gov/CME_list/UNIVERSAL/2017_07/htpng/20170714.012541.p230g.htp.html" TargetMode="External"/><Relationship Id="rId4" Type="http://schemas.openxmlformats.org/officeDocument/2006/relationships/hyperlink" Target="https://cdaw.gsfc.nasa.gov/movie/make_javamovie.php?stime=20100207_0228&amp;etime=20100207_0813&amp;img1=lasc2rdf&amp;title=20100207.035403.p113g;V=421km/s" TargetMode="External"/><Relationship Id="rId180" Type="http://schemas.openxmlformats.org/officeDocument/2006/relationships/hyperlink" Target="http://cdaw.gsfc.nasa.gov/CME_list/UNIVERSAL/2013_03/htpng/20130315.071205.p112g.htp.html" TargetMode="External"/><Relationship Id="rId215" Type="http://schemas.openxmlformats.org/officeDocument/2006/relationships/hyperlink" Target="http://cdaw.gsfc.nasa.gov/CME_list/UNIVERSAL/2013_09/yht/20130929.221205.w360h.v1179.p343g.yht" TargetMode="External"/><Relationship Id="rId236" Type="http://schemas.openxmlformats.org/officeDocument/2006/relationships/hyperlink" Target="http://cdaw.gsfc.nasa.gov/CME_list/UNIVERSAL/2013_10/yht/20131028.153605.w360h.v0812.p086g.yht" TargetMode="External"/><Relationship Id="rId257" Type="http://schemas.openxmlformats.org/officeDocument/2006/relationships/hyperlink" Target="http://cdaw.gsfc.nasa.gov/CME_list/UNIVERSAL/2014_01/yht/20140120.220005.w360h.v0721.p097g.yht" TargetMode="External"/><Relationship Id="rId278" Type="http://schemas.openxmlformats.org/officeDocument/2006/relationships/hyperlink" Target="http://cdaw.gsfc.nasa.gov/CME_list/UNIVERSAL/2014_03/yht/20140320.043606.w360h.v0740.p140g.yht" TargetMode="External"/><Relationship Id="rId401" Type="http://schemas.openxmlformats.org/officeDocument/2006/relationships/hyperlink" Target="http://cdaw.gsfc.nasa.gov/CME_list/UNIVERSAL/2017_04/yht/20170418.194805.w360h.v0926.p067g.yht" TargetMode="External"/><Relationship Id="rId303" Type="http://schemas.openxmlformats.org/officeDocument/2006/relationships/hyperlink" Target="http://cdaw.gsfc.nasa.gov/CME_list/UNIVERSAL/2014_07/htpng/20140708.163605.p067g.htp.html" TargetMode="External"/><Relationship Id="rId42" Type="http://schemas.openxmlformats.org/officeDocument/2006/relationships/hyperlink" Target="http://cdaw.gsfc.nasa.gov/CME_list/UNIVERSAL/2011_08/htpng/20110804.041205.p298g.htp.html" TargetMode="External"/><Relationship Id="rId84" Type="http://schemas.openxmlformats.org/officeDocument/2006/relationships/hyperlink" Target="http://cdaw.gsfc.nasa.gov/CME_list/UNIVERSAL/2012_01/htpng/20120127.182752.p296g.htp.html" TargetMode="External"/><Relationship Id="rId138" Type="http://schemas.openxmlformats.org/officeDocument/2006/relationships/hyperlink" Target="http://cdaw.gsfc.nasa.gov/CME_list/UNIVERSAL/2012_07/htpng/20120704.172404.p124g.htp.html" TargetMode="External"/><Relationship Id="rId345" Type="http://schemas.openxmlformats.org/officeDocument/2006/relationships/hyperlink" Target="http://cdaw.gsfc.nasa.gov/CME_list/UNIVERSAL/2015_03/htpng/20150310.033605.p071g.htp.html" TargetMode="External"/><Relationship Id="rId387" Type="http://schemas.openxmlformats.org/officeDocument/2006/relationships/hyperlink" Target="http://cdaw.gsfc.nasa.gov/CME_list/UNIVERSAL/2016_01/htpng/20160101.232404.p227g.htp.html" TargetMode="External"/><Relationship Id="rId191" Type="http://schemas.openxmlformats.org/officeDocument/2006/relationships/hyperlink" Target="http://cdaw.gsfc.nasa.gov/CME_list/UNIVERSAL/2013_05/yht/20130517.091210.w360h.v1345.p050g.yht" TargetMode="External"/><Relationship Id="rId205" Type="http://schemas.openxmlformats.org/officeDocument/2006/relationships/hyperlink" Target="https://cdaw.gsfc.nasa.gov/movie/make_javamovie.php?stime=20130820_0713&amp;etime=20130820_1141&amp;img1=lasc2rdf&amp;title=20130820.081205.p210g;V=784km/s" TargetMode="External"/><Relationship Id="rId247" Type="http://schemas.openxmlformats.org/officeDocument/2006/relationships/hyperlink" Target="https://cdaw.gsfc.nasa.gov/movie/make_javamovie.php?stime=20131119_0912&amp;etime=20131119_1346&amp;img1=lasc2rdf&amp;title=20131119.103605.p222g;V=740km/s" TargetMode="External"/><Relationship Id="rId107" Type="http://schemas.openxmlformats.org/officeDocument/2006/relationships/hyperlink" Target="http://cdaw.gsfc.nasa.gov/CME_list/UNIVERSAL/2012_03/yht/20120309.042609.w360h.v0950.p029g.yht" TargetMode="External"/><Relationship Id="rId289" Type="http://schemas.openxmlformats.org/officeDocument/2006/relationships/hyperlink" Target="https://cdaw.gsfc.nasa.gov/movie/make_javamovie.php?stime=20140418_1153&amp;etime=20140418_1550&amp;img1=lasc2rdf&amp;title=20140418.132551.p238g;V=1203km/s" TargetMode="External"/><Relationship Id="rId11" Type="http://schemas.openxmlformats.org/officeDocument/2006/relationships/hyperlink" Target="http://cdaw.gsfc.nasa.gov/CME_list/UNIVERSAL/2010_04/yht/20100403.103358.w360h.v0668.p171g.yht" TargetMode="External"/><Relationship Id="rId53" Type="http://schemas.openxmlformats.org/officeDocument/2006/relationships/hyperlink" Target="http://cdaw.gsfc.nasa.gov/CME_list/UNIVERSAL/2011_09/yht/20110924.193606.w360h.v0972.p043g.yht" TargetMode="External"/><Relationship Id="rId149" Type="http://schemas.openxmlformats.org/officeDocument/2006/relationships/hyperlink" Target="http://cdaw.gsfc.nasa.gov/CME_list/UNIVERSAL/2012_07/yht/20120731.112406.w360h.v0567.p051g.yht" TargetMode="External"/><Relationship Id="rId314" Type="http://schemas.openxmlformats.org/officeDocument/2006/relationships/hyperlink" Target="http://cdaw.gsfc.nasa.gov/CME_list/UNIVERSAL/2014_08/yht/20140824.123605.w360h.v0551.p100g.yht" TargetMode="External"/><Relationship Id="rId356" Type="http://schemas.openxmlformats.org/officeDocument/2006/relationships/hyperlink" Target="http://cdaw.gsfc.nasa.gov/CME_list/UNIVERSAL/2015_05/yht/20150505.222405.w360h.v0715.p041g.yht" TargetMode="External"/><Relationship Id="rId398" Type="http://schemas.openxmlformats.org/officeDocument/2006/relationships/hyperlink" Target="http://cdaw.gsfc.nasa.gov/CME_list/UNIVERSAL/2017_07/yht/20170714.012541.w360h.v1200.p230g.yht" TargetMode="External"/><Relationship Id="rId95" Type="http://schemas.openxmlformats.org/officeDocument/2006/relationships/hyperlink" Target="http://cdaw.gsfc.nasa.gov/CME_list/UNIVERSAL/2012_03/yht/20120304.110007.w360h.v1306.p052g.yht" TargetMode="External"/><Relationship Id="rId160" Type="http://schemas.openxmlformats.org/officeDocument/2006/relationships/hyperlink" Target="https://cdaw.gsfc.nasa.gov/movie/make_javamovie.php?stime=20120902_0238&amp;etime=20120902_0748&amp;img1=lasc2rdf&amp;title=20120902.040006.p090g;V=538km/s" TargetMode="External"/><Relationship Id="rId216" Type="http://schemas.openxmlformats.org/officeDocument/2006/relationships/hyperlink" Target="http://cdaw.gsfc.nasa.gov/CME_list/UNIVERSAL/2013_09/htpng/20130929.221205.p343g.htp.html" TargetMode="External"/><Relationship Id="rId258" Type="http://schemas.openxmlformats.org/officeDocument/2006/relationships/hyperlink" Target="http://cdaw.gsfc.nasa.gov/CME_list/UNIVERSAL/2014_01/htpng/20140120.220005.p097g.htp.html" TargetMode="External"/><Relationship Id="rId22" Type="http://schemas.openxmlformats.org/officeDocument/2006/relationships/hyperlink" Target="https://cdaw.gsfc.nasa.gov/movie/make_javamovie.php?stime=20110215_0107&amp;etime=20110215_0551&amp;img1=lasc2rdf&amp;title=20110215.022405.p189g;V=669km/s" TargetMode="External"/><Relationship Id="rId64" Type="http://schemas.openxmlformats.org/officeDocument/2006/relationships/hyperlink" Target="https://cdaw.gsfc.nasa.gov/movie/make_javamovie.php?stime=20111109_1209&amp;etime=20111109_1626&amp;img1=lasc2rdf&amp;title=20111109.133605.p048g;V=907km/s" TargetMode="External"/><Relationship Id="rId118" Type="http://schemas.openxmlformats.org/officeDocument/2006/relationships/hyperlink" Target="https://cdaw.gsfc.nasa.gov/movie/make_javamovie.php?stime=20120409_1123&amp;etime=20120409_1539&amp;img1=lasc2rdf&amp;title=20120409.123607.p310g;V=921km/s" TargetMode="External"/><Relationship Id="rId325" Type="http://schemas.openxmlformats.org/officeDocument/2006/relationships/hyperlink" Target="https://cdaw.gsfc.nasa.gov/movie/make_javamovie.php?stime=20141217_0320&amp;etime=20141217_0819&amp;img1=lasc2rdf&amp;title=20141217.050005.p162g;V=587km/s" TargetMode="External"/><Relationship Id="rId367" Type="http://schemas.openxmlformats.org/officeDocument/2006/relationships/hyperlink" Target="https://cdaw.gsfc.nasa.gov/movie/make_javamovie.php?stime=20150622_1708&amp;etime=20150622_2105&amp;img1=lasc2rdf&amp;title=20150622.183605.p358g;V=1209km/s" TargetMode="External"/><Relationship Id="rId171" Type="http://schemas.openxmlformats.org/officeDocument/2006/relationships/hyperlink" Target="http://cdaw.gsfc.nasa.gov/CME_list/UNIVERSAL/2012_11/htpng/20121121.160005.p194g.htp.html" TargetMode="External"/><Relationship Id="rId227" Type="http://schemas.openxmlformats.org/officeDocument/2006/relationships/hyperlink" Target="http://cdaw.gsfc.nasa.gov/CME_list/UNIVERSAL/2013_10/yht/20131025.151209.w360h.v1081.p068g.yht" TargetMode="External"/><Relationship Id="rId269" Type="http://schemas.openxmlformats.org/officeDocument/2006/relationships/hyperlink" Target="http://cdaw.gsfc.nasa.gov/CME_list/UNIVERSAL/2014_02/yht/20140218.013621.w360h.v0779.p044g.yht" TargetMode="External"/><Relationship Id="rId33" Type="http://schemas.openxmlformats.org/officeDocument/2006/relationships/hyperlink" Target="http://cdaw.gsfc.nasa.gov/CME_list/UNIVERSAL/2011_06/htpng/20110607.064912.p250g.htp.html" TargetMode="External"/><Relationship Id="rId129" Type="http://schemas.openxmlformats.org/officeDocument/2006/relationships/hyperlink" Target="http://cdaw.gsfc.nasa.gov/CME_list/UNIVERSAL/2012_05/htpng/20120517.014805.p261g.htp.html" TargetMode="External"/><Relationship Id="rId280" Type="http://schemas.openxmlformats.org/officeDocument/2006/relationships/hyperlink" Target="https://cdaw.gsfc.nasa.gov/movie/make_javamovie.php?stime=20140323_0233&amp;etime=20140323_0658&amp;img1=lasc2rdf&amp;title=20140323.033605.p097g;V=820km/s" TargetMode="External"/><Relationship Id="rId336" Type="http://schemas.openxmlformats.org/officeDocument/2006/relationships/hyperlink" Target="http://cdaw.gsfc.nasa.gov/CME_list/UNIVERSAL/2015_02/htpng/20150209.232405.p051g.htp.html" TargetMode="External"/><Relationship Id="rId75" Type="http://schemas.openxmlformats.org/officeDocument/2006/relationships/hyperlink" Target="http://cdaw.gsfc.nasa.gov/CME_list/UNIVERSAL/2012_01/htpng/20120119.143605.p020g.htp.html" TargetMode="External"/><Relationship Id="rId140" Type="http://schemas.openxmlformats.org/officeDocument/2006/relationships/hyperlink" Target="http://cdaw.gsfc.nasa.gov/CME_list/UNIVERSAL/2012_07/yht/20120706.232406.w360h.v1828.p233g.yht" TargetMode="External"/><Relationship Id="rId182" Type="http://schemas.openxmlformats.org/officeDocument/2006/relationships/hyperlink" Target="http://cdaw.gsfc.nasa.gov/CME_list/UNIVERSAL/2013_04/yht/20130411.072406.w360h.v0861.p085g.yht" TargetMode="External"/><Relationship Id="rId378" Type="http://schemas.openxmlformats.org/officeDocument/2006/relationships/hyperlink" Target="http://cdaw.gsfc.nasa.gov/CME_list/UNIVERSAL/2015_09/htpng/20150920.181204.p219g.htp.html" TargetMode="External"/><Relationship Id="rId403" Type="http://schemas.openxmlformats.org/officeDocument/2006/relationships/hyperlink" Target="http://cdaw.gsfc.nasa.gov/CME_list/UNIVERSAL/2012_11/htpng/20121121.042407.p317g.htp.html" TargetMode="External"/><Relationship Id="rId6" Type="http://schemas.openxmlformats.org/officeDocument/2006/relationships/hyperlink" Target="http://cdaw.gsfc.nasa.gov/CME_list/UNIVERSAL/2010_02/htpng/20100207.035403.p113g.htp.html" TargetMode="External"/><Relationship Id="rId238" Type="http://schemas.openxmlformats.org/officeDocument/2006/relationships/hyperlink" Target="https://cdaw.gsfc.nasa.gov/movie/make_javamovie.php?stime=20131029_2040&amp;etime=20131030_0049&amp;img1=lasc2rdf&amp;title=20131029.220006.p249g;V=1001km/s" TargetMode="External"/><Relationship Id="rId291" Type="http://schemas.openxmlformats.org/officeDocument/2006/relationships/hyperlink" Target="http://cdaw.gsfc.nasa.gov/CME_list/UNIVERSAL/2014_04/htpng/20140418.132551.p238g.htp.html" TargetMode="External"/><Relationship Id="rId305" Type="http://schemas.openxmlformats.org/officeDocument/2006/relationships/hyperlink" Target="http://cdaw.gsfc.nasa.gov/CME_list/UNIVERSAL/2014_08/yht/20140801.183605.w360h.v0789.p131g.yht" TargetMode="External"/><Relationship Id="rId347" Type="http://schemas.openxmlformats.org/officeDocument/2006/relationships/hyperlink" Target="http://cdaw.gsfc.nasa.gov/CME_list/UNIVERSAL/2015_03/yht/20150315.014805.w360h.v0719.p240g.yht" TargetMode="External"/><Relationship Id="rId44" Type="http://schemas.openxmlformats.org/officeDocument/2006/relationships/hyperlink" Target="http://cdaw.gsfc.nasa.gov/CME_list/UNIVERSAL/2011_08/yht/20110809.081206.w360h.v1610.p279g.yht" TargetMode="External"/><Relationship Id="rId86" Type="http://schemas.openxmlformats.org/officeDocument/2006/relationships/hyperlink" Target="http://cdaw.gsfc.nasa.gov/CME_list/UNIVERSAL/2012_02/yht/20120209.211736.w360h.v0659.p039g.yht" TargetMode="External"/><Relationship Id="rId151" Type="http://schemas.openxmlformats.org/officeDocument/2006/relationships/hyperlink" Target="https://cdaw.gsfc.nasa.gov/movie/make_javamovie.php?stime=20120804_1243&amp;etime=20120804_1704&amp;img1=lasc2rdf&amp;title=20120804.133623.p110g;V=856km/s" TargetMode="External"/><Relationship Id="rId389" Type="http://schemas.openxmlformats.org/officeDocument/2006/relationships/hyperlink" Target="http://cdaw.gsfc.nasa.gov/CME_list/UNIVERSAL/2016_02/yht/20160211.211732.w360h.v0719.p260g.yht" TargetMode="External"/><Relationship Id="rId193" Type="http://schemas.openxmlformats.org/officeDocument/2006/relationships/hyperlink" Target="https://cdaw.gsfc.nasa.gov/movie/make_javamovie.php?stime=20130522_1202&amp;etime=20130522_1550&amp;img1=lasc2rdf&amp;title=20130522.132550.p287g;V=1466km/s" TargetMode="External"/><Relationship Id="rId207" Type="http://schemas.openxmlformats.org/officeDocument/2006/relationships/hyperlink" Target="http://cdaw.gsfc.nasa.gov/CME_list/UNIVERSAL/2013_08/htpng/20130820.081205.p210g.htp.html" TargetMode="External"/><Relationship Id="rId249" Type="http://schemas.openxmlformats.org/officeDocument/2006/relationships/hyperlink" Target="http://cdaw.gsfc.nasa.gov/CME_list/UNIVERSAL/2013_11/htpng/20131119.103605.p222g.htp.html" TargetMode="External"/><Relationship Id="rId13" Type="http://schemas.openxmlformats.org/officeDocument/2006/relationships/hyperlink" Target="https://cdaw.gsfc.nasa.gov/movie/make_javamovie.php?stime=20100807_1706&amp;etime=20100807_2126&amp;img1=lasc2rdf&amp;title=20100807.183606.p094g;V=871km/s" TargetMode="External"/><Relationship Id="rId109" Type="http://schemas.openxmlformats.org/officeDocument/2006/relationships/hyperlink" Target="https://cdaw.gsfc.nasa.gov/movie/make_javamovie.php?stime=20120310_1644&amp;etime=20120310_2038&amp;img1=lasc2rdf&amp;title=20120310.180005.p005g;V=1296km/s" TargetMode="External"/><Relationship Id="rId260" Type="http://schemas.openxmlformats.org/officeDocument/2006/relationships/hyperlink" Target="http://cdaw.gsfc.nasa.gov/CME_list/UNIVERSAL/2014_01/yht/20140130.082405.w360h.v0458.p112g.yht" TargetMode="External"/><Relationship Id="rId316" Type="http://schemas.openxmlformats.org/officeDocument/2006/relationships/hyperlink" Target="https://cdaw.gsfc.nasa.gov/movie/make_javamovie.php?stime=20140825_1401&amp;etime=20140825_1907&amp;img1=lasc2rdf&amp;title=20140825.153605.p270g;V=555km/s" TargetMode="External"/><Relationship Id="rId55" Type="http://schemas.openxmlformats.org/officeDocument/2006/relationships/hyperlink" Target="https://cdaw.gsfc.nasa.gov/movie/make_javamovie.php?stime=20111022_0026&amp;etime=20111022_0524&amp;img1=lasc2rdf&amp;title=20111022.012553.p354g;V=593km/s" TargetMode="External"/><Relationship Id="rId97" Type="http://schemas.openxmlformats.org/officeDocument/2006/relationships/hyperlink" Target="https://cdaw.gsfc.nasa.gov/movie/make_javamovie.php?stime=20120305_0239&amp;etime=20120305_0624&amp;img1=lasc2rdf&amp;title=20120305.040005.p061g;V=1531km/s" TargetMode="External"/><Relationship Id="rId120" Type="http://schemas.openxmlformats.org/officeDocument/2006/relationships/hyperlink" Target="http://cdaw.gsfc.nasa.gov/CME_list/UNIVERSAL/2012_04/htpng/20120409.123607.p310g.htp.html" TargetMode="External"/><Relationship Id="rId358" Type="http://schemas.openxmlformats.org/officeDocument/2006/relationships/hyperlink" Target="https://cdaw.gsfc.nasa.gov/movie/make_javamovie.php?stime=20150513_1655&amp;etime=20150513_2234&amp;img1=lasc2rdf&amp;title=20150513.184805.p353g;V=438km/s" TargetMode="External"/><Relationship Id="rId162" Type="http://schemas.openxmlformats.org/officeDocument/2006/relationships/hyperlink" Target="http://cdaw.gsfc.nasa.gov/CME_list/UNIVERSAL/2012_09/htpng/20120902.040006.p090g.htp.html" TargetMode="External"/><Relationship Id="rId218" Type="http://schemas.openxmlformats.org/officeDocument/2006/relationships/hyperlink" Target="http://cdaw.gsfc.nasa.gov/CME_list/UNIVERSAL/2013_10/yht/20131022.214806.w360h.v0459.p190g.yht" TargetMode="External"/><Relationship Id="rId271" Type="http://schemas.openxmlformats.org/officeDocument/2006/relationships/hyperlink" Target="https://cdaw.gsfc.nasa.gov/movie/make_javamovie.php?stime=20140220_0640&amp;etime=20140220_1053&amp;img1=lasc2rdf&amp;title=20140220.080007.p268g;V=948km/s" TargetMode="External"/><Relationship Id="rId24" Type="http://schemas.openxmlformats.org/officeDocument/2006/relationships/hyperlink" Target="http://cdaw.gsfc.nasa.gov/CME_list/UNIVERSAL/2011_02/htpng/20110215.022405.p189g.htp.html" TargetMode="External"/><Relationship Id="rId66" Type="http://schemas.openxmlformats.org/officeDocument/2006/relationships/hyperlink" Target="http://cdaw.gsfc.nasa.gov/CME_list/UNIVERSAL/2011_11/htpng/20111109.133605.p048g.htp.html" TargetMode="External"/><Relationship Id="rId131" Type="http://schemas.openxmlformats.org/officeDocument/2006/relationships/hyperlink" Target="http://cdaw.gsfc.nasa.gov/CME_list/UNIVERSAL/2012_06/yht/20120614.141207.w360h.v0987.p144g.yht" TargetMode="External"/><Relationship Id="rId327" Type="http://schemas.openxmlformats.org/officeDocument/2006/relationships/hyperlink" Target="http://cdaw.gsfc.nasa.gov/CME_list/UNIVERSAL/2014_12/htpng/20141217.050005.p162g.htp.html" TargetMode="External"/><Relationship Id="rId369" Type="http://schemas.openxmlformats.org/officeDocument/2006/relationships/hyperlink" Target="http://cdaw.gsfc.nasa.gov/CME_list/UNIVERSAL/2015_06/htpng/20150622.183605.p358g.htp.html" TargetMode="External"/><Relationship Id="rId173" Type="http://schemas.openxmlformats.org/officeDocument/2006/relationships/hyperlink" Target="http://cdaw.gsfc.nasa.gov/CME_list/UNIVERSAL/2012_11/yht/20121123.134806.w360h.v0519.p136g.yht" TargetMode="External"/><Relationship Id="rId229" Type="http://schemas.openxmlformats.org/officeDocument/2006/relationships/hyperlink" Target="https://cdaw.gsfc.nasa.gov/movie/make_javamovie.php?stime=20131026_0951&amp;etime=20131026_1418&amp;img1=lasc2rdf&amp;title=20131026.112405.p075g;V=796km/s" TargetMode="External"/><Relationship Id="rId380" Type="http://schemas.openxmlformats.org/officeDocument/2006/relationships/hyperlink" Target="http://cdaw.gsfc.nasa.gov/CME_list/UNIVERSAL/2015_10/yht/20151022.031207.w360h.v0817.p206g.yht" TargetMode="External"/><Relationship Id="rId240" Type="http://schemas.openxmlformats.org/officeDocument/2006/relationships/hyperlink" Target="http://cdaw.gsfc.nasa.gov/CME_list/UNIVERSAL/2013_10/htpng/20131029.220006.p249g.htp.html" TargetMode="External"/><Relationship Id="rId35" Type="http://schemas.openxmlformats.org/officeDocument/2006/relationships/hyperlink" Target="http://cdaw.gsfc.nasa.gov/CME_list/UNIVERSAL/2011_06/yht/20110621.031610.w360h.v0719.p065g.yht" TargetMode="External"/><Relationship Id="rId77" Type="http://schemas.openxmlformats.org/officeDocument/2006/relationships/hyperlink" Target="http://cdaw.gsfc.nasa.gov/CME_list/UNIVERSAL/2012_01/yht/20120123.040005.w360h.v2175.p326g.yht" TargetMode="External"/><Relationship Id="rId100" Type="http://schemas.openxmlformats.org/officeDocument/2006/relationships/hyperlink" Target="https://cdaw.gsfc.nasa.gov/movie/make_javamovie.php?stime=20120306_2320&amp;etime=20120307_0246&amp;img1=lasc2rdf&amp;title=20120307.002406.p057g;V=2684km/s" TargetMode="External"/><Relationship Id="rId282" Type="http://schemas.openxmlformats.org/officeDocument/2006/relationships/hyperlink" Target="http://cdaw.gsfc.nasa.gov/CME_list/UNIVERSAL/2014_03/htpng/20140323.033605.p097g.htp.html" TargetMode="External"/><Relationship Id="rId338" Type="http://schemas.openxmlformats.org/officeDocument/2006/relationships/hyperlink" Target="http://cdaw.gsfc.nasa.gov/CME_list/UNIVERSAL/2015_03/yht/20150307.221205.w360h.v1261.p125g.yht" TargetMode="External"/><Relationship Id="rId8" Type="http://schemas.openxmlformats.org/officeDocument/2006/relationships/hyperlink" Target="http://cdaw.gsfc.nasa.gov/CME_list/UNIVERSAL/2010_02/yht/20100212.134204.w360h.v0509.p044g.yht" TargetMode="External"/><Relationship Id="rId142" Type="http://schemas.openxmlformats.org/officeDocument/2006/relationships/hyperlink" Target="https://cdaw.gsfc.nasa.gov/movie/make_javamovie.php?stime=20120719_0420&amp;etime=20120719_0802&amp;img1=lasc2rdf&amp;title=20120719.052405.p275g;V=1631km/s" TargetMode="External"/><Relationship Id="rId184" Type="http://schemas.openxmlformats.org/officeDocument/2006/relationships/hyperlink" Target="https://cdaw.gsfc.nasa.gov/movie/make_javamovie.php?stime=20130513_1454&amp;etime=20130513_1831&amp;img1=lasc2rdf&amp;title=20130513.160755.p063g;V=1850km/s" TargetMode="External"/><Relationship Id="rId391" Type="http://schemas.openxmlformats.org/officeDocument/2006/relationships/hyperlink" Target="http://cdaw.gsfc.nasa.gov/CME_list/UNIVERSAL/2017_09/htpng/20170906.122405.p201g.htp.html" TargetMode="External"/><Relationship Id="rId405" Type="http://schemas.openxmlformats.org/officeDocument/2006/relationships/hyperlink" Target="https://cdaw.gsfc.nasa.gov/movie/make_javamovie.php?stime=20121121_0258&amp;etime=20121121_0713&amp;img1=lasc2rdf&amp;title=20121121.042407.p317g;V=920km/s" TargetMode="External"/><Relationship Id="rId251" Type="http://schemas.openxmlformats.org/officeDocument/2006/relationships/hyperlink" Target="http://cdaw.gsfc.nasa.gov/CME_list/UNIVERSAL/2013_12/yht/20131207.073605.w360h.v1085.p274g.yht" TargetMode="External"/><Relationship Id="rId46" Type="http://schemas.openxmlformats.org/officeDocument/2006/relationships/hyperlink" Target="https://cdaw.gsfc.nasa.gov/movie/make_javamovie.php?stime=20110922_0939&amp;etime=20110922_1316&amp;img1=lasc2rdf&amp;title=20110922.104806.p072g;V=1905km/s" TargetMode="External"/><Relationship Id="rId293" Type="http://schemas.openxmlformats.org/officeDocument/2006/relationships/hyperlink" Target="http://cdaw.gsfc.nasa.gov/CME_list/UNIVERSAL/2014_04/yht/20140429.232405.w360h.v0553.p180g.yht" TargetMode="External"/><Relationship Id="rId307" Type="http://schemas.openxmlformats.org/officeDocument/2006/relationships/hyperlink" Target="https://cdaw.gsfc.nasa.gov/movie/make_javamovie.php?stime=20140815_1620&amp;etime=20140815_2243&amp;img1=lasc2rdf&amp;title=20140815.174807.p323g;V=342km/s" TargetMode="External"/><Relationship Id="rId349" Type="http://schemas.openxmlformats.org/officeDocument/2006/relationships/hyperlink" Target="https://cdaw.gsfc.nasa.gov/movie/make_javamovie.php?stime=20150423_0819&amp;etime=20150423_1241&amp;img1=lasc2rdf&amp;title=20150423.093605.p291g;V=857km/s" TargetMode="External"/><Relationship Id="rId88" Type="http://schemas.openxmlformats.org/officeDocument/2006/relationships/hyperlink" Target="https://cdaw.gsfc.nasa.gov/movie/make_javamovie.php?stime=20120210_1900&amp;etime=20120211_0011&amp;img1=lasc2rdf&amp;title=20120210.200005.p039g;V=533km/s" TargetMode="External"/><Relationship Id="rId111" Type="http://schemas.openxmlformats.org/officeDocument/2006/relationships/hyperlink" Target="http://cdaw.gsfc.nasa.gov/CME_list/UNIVERSAL/2012_03/htpng/20120310.180005.p005g.htp.html" TargetMode="External"/><Relationship Id="rId153" Type="http://schemas.openxmlformats.org/officeDocument/2006/relationships/hyperlink" Target="http://cdaw.gsfc.nasa.gov/CME_list/UNIVERSAL/2012_08/htpng/20120804.133623.p110g.htp.html" TargetMode="External"/><Relationship Id="rId195" Type="http://schemas.openxmlformats.org/officeDocument/2006/relationships/hyperlink" Target="http://cdaw.gsfc.nasa.gov/CME_list/UNIVERSAL/2013_05/htpng/20130522.132550.p287g.htp.html" TargetMode="External"/><Relationship Id="rId209" Type="http://schemas.openxmlformats.org/officeDocument/2006/relationships/hyperlink" Target="http://cdaw.gsfc.nasa.gov/CME_list/UNIVERSAL/2013_08/yht/20130830.024805.w360h.v0949.p055g.yht" TargetMode="External"/><Relationship Id="rId360" Type="http://schemas.openxmlformats.org/officeDocument/2006/relationships/hyperlink" Target="http://cdaw.gsfc.nasa.gov/CME_list/UNIVERSAL/2015_05/htpng/20150513.184805.p353g.htp.html" TargetMode="External"/><Relationship Id="rId220" Type="http://schemas.openxmlformats.org/officeDocument/2006/relationships/hyperlink" Target="https://cdaw.gsfc.nasa.gov/movie/make_javamovie.php?stime=20131023_2344&amp;etime=20131024_0530&amp;img1=lasc2rdf&amp;title=20131024.012529.p217s;V=399km/s" TargetMode="External"/><Relationship Id="rId15" Type="http://schemas.openxmlformats.org/officeDocument/2006/relationships/hyperlink" Target="http://cdaw.gsfc.nasa.gov/CME_list/UNIVERSAL/2010_08/htpng/20100807.183606.p094g.htp.html" TargetMode="External"/><Relationship Id="rId57" Type="http://schemas.openxmlformats.org/officeDocument/2006/relationships/hyperlink" Target="http://cdaw.gsfc.nasa.gov/CME_list/UNIVERSAL/2011_10/htpng/20111022.012553.p354g.htp.html" TargetMode="External"/><Relationship Id="rId262" Type="http://schemas.openxmlformats.org/officeDocument/2006/relationships/hyperlink" Target="https://cdaw.gsfc.nasa.gov/movie/make_javamovie.php?stime=20140130_1458&amp;etime=20140130_1902&amp;img1=lasc2rdf&amp;title=20140130.162405.p117g;V=1087km/s" TargetMode="External"/><Relationship Id="rId318" Type="http://schemas.openxmlformats.org/officeDocument/2006/relationships/hyperlink" Target="http://cdaw.gsfc.nasa.gov/CME_list/UNIVERSAL/2014_08/htpng/20140825.153605.p270g.htp.html" TargetMode="External"/><Relationship Id="rId99" Type="http://schemas.openxmlformats.org/officeDocument/2006/relationships/hyperlink" Target="http://cdaw.gsfc.nasa.gov/CME_list/UNIVERSAL/2012_03/htpng/20120305.040005.p061g.htp.html" TargetMode="External"/><Relationship Id="rId122" Type="http://schemas.openxmlformats.org/officeDocument/2006/relationships/hyperlink" Target="http://cdaw.gsfc.nasa.gov/CME_list/UNIVERSAL/2012_04/yht/20120423.182405.w360h.v0528.p234g.yht" TargetMode="External"/><Relationship Id="rId164" Type="http://schemas.openxmlformats.org/officeDocument/2006/relationships/hyperlink" Target="http://cdaw.gsfc.nasa.gov/CME_list/UNIVERSAL/2012_09/yht/20120928.001205.w360h.v0947.p251g.yht" TargetMode="External"/><Relationship Id="rId371" Type="http://schemas.openxmlformats.org/officeDocument/2006/relationships/hyperlink" Target="http://cdaw.gsfc.nasa.gov/CME_list/UNIVERSAL/2015_06/yht/20150625.083605.w360h.v1627.p330g.yht" TargetMode="External"/><Relationship Id="rId26" Type="http://schemas.openxmlformats.org/officeDocument/2006/relationships/hyperlink" Target="http://cdaw.gsfc.nasa.gov/CME_list/UNIVERSAL/2011_03/yht/20110307.200005.w360h.v2125.p313g.yht" TargetMode="External"/><Relationship Id="rId231" Type="http://schemas.openxmlformats.org/officeDocument/2006/relationships/hyperlink" Target="http://cdaw.gsfc.nasa.gov/CME_list/UNIVERSAL/2013_10/htpng/20131026.112405.p075g.htp.html" TargetMode="External"/><Relationship Id="rId273" Type="http://schemas.openxmlformats.org/officeDocument/2006/relationships/hyperlink" Target="http://cdaw.gsfc.nasa.gov/CME_list/UNIVERSAL/2014_02/htpng/20140220.080007.p268g.htp.html" TargetMode="External"/><Relationship Id="rId329" Type="http://schemas.openxmlformats.org/officeDocument/2006/relationships/hyperlink" Target="http://cdaw.gsfc.nasa.gov/CME_list/UNIVERSAL/2014_12/yht/20141219.010442.w360h.v1195.p098g.yht" TargetMode="External"/><Relationship Id="rId68" Type="http://schemas.openxmlformats.org/officeDocument/2006/relationships/hyperlink" Target="http://cdaw.gsfc.nasa.gov/CME_list/UNIVERSAL/2011_11/yht/20111126.071206.w360h.v0933.p327g.yht" TargetMode="External"/><Relationship Id="rId133" Type="http://schemas.openxmlformats.org/officeDocument/2006/relationships/hyperlink" Target="https://cdaw.gsfc.nasa.gov/movie/make_javamovie.php?stime=20120623_0607&amp;etime=20120623_1002&amp;img1=lasc2rdf&amp;title=20120623.072405.p290g;V=1263km/s" TargetMode="External"/><Relationship Id="rId175" Type="http://schemas.openxmlformats.org/officeDocument/2006/relationships/hyperlink" Target="https://cdaw.gsfc.nasa.gov/movie/make_javamovie.php?stime=20121127_0136&amp;etime=20121127_0559&amp;img1=lasc2rdf&amp;title=20121127.023605.p042g;V=844km/s" TargetMode="External"/><Relationship Id="rId340" Type="http://schemas.openxmlformats.org/officeDocument/2006/relationships/hyperlink" Target="https://cdaw.gsfc.nasa.gov/movie/make_javamovie.php?stime=20150309_2237&amp;etime=20150310_0247&amp;img1=lasc2rdf&amp;title=20150310.000005.p107g;V=995km/s" TargetMode="External"/><Relationship Id="rId200" Type="http://schemas.openxmlformats.org/officeDocument/2006/relationships/hyperlink" Target="http://cdaw.gsfc.nasa.gov/CME_list/UNIVERSAL/2013_07/yht/20130709.151209.w360h.v0449.p174g.yht" TargetMode="External"/><Relationship Id="rId382" Type="http://schemas.openxmlformats.org/officeDocument/2006/relationships/hyperlink" Target="https://cdaw.gsfc.nasa.gov/movie/make_javamovie.php?stime=20151216_0807&amp;etime=20151216_1307&amp;img1=lasc2rdf&amp;title=20151216.093604.p334g;V=579km/s" TargetMode="External"/><Relationship Id="rId242" Type="http://schemas.openxmlformats.org/officeDocument/2006/relationships/hyperlink" Target="http://cdaw.gsfc.nasa.gov/CME_list/UNIVERSAL/2013_11/yht/20131107.000006.w360h.v1033.p233g.yht" TargetMode="External"/><Relationship Id="rId284" Type="http://schemas.openxmlformats.org/officeDocument/2006/relationships/hyperlink" Target="http://cdaw.gsfc.nasa.gov/CME_list/UNIVERSAL/2014_03/yht/20140329.181205.w360h.v0528.p325g.yht" TargetMode="External"/><Relationship Id="rId37" Type="http://schemas.openxmlformats.org/officeDocument/2006/relationships/hyperlink" Target="https://cdaw.gsfc.nasa.gov/movie/make_javamovie.php?stime=20110803_1225&amp;etime=20110803_1719&amp;img1=lasc2rdf&amp;title=20110803.140007.p307g;V=610km/s" TargetMode="External"/><Relationship Id="rId79" Type="http://schemas.openxmlformats.org/officeDocument/2006/relationships/hyperlink" Target="https://cdaw.gsfc.nasa.gov/movie/make_javamovie.php?stime=20120126_0351&amp;etime=20120126_0749&amp;img1=lasc2rdf&amp;title=20120126.043605.p327g;V=1194km/s" TargetMode="External"/><Relationship Id="rId102" Type="http://schemas.openxmlformats.org/officeDocument/2006/relationships/hyperlink" Target="http://cdaw.gsfc.nasa.gov/CME_list/UNIVERSAL/2012_03/htpng/20120307.002406.p057g.htp.html" TargetMode="External"/><Relationship Id="rId144" Type="http://schemas.openxmlformats.org/officeDocument/2006/relationships/hyperlink" Target="http://cdaw.gsfc.nasa.gov/CME_list/UNIVERSAL/2012_07/htpng/20120719.052405.p275g.htp.html" TargetMode="External"/><Relationship Id="rId90" Type="http://schemas.openxmlformats.org/officeDocument/2006/relationships/hyperlink" Target="http://cdaw.gsfc.nasa.gov/CME_list/UNIVERSAL/2012_02/htpng/20120210.200005.p039g.htp.html" TargetMode="External"/><Relationship Id="rId186" Type="http://schemas.openxmlformats.org/officeDocument/2006/relationships/hyperlink" Target="http://cdaw.gsfc.nasa.gov/CME_list/UNIVERSAL/2013_05/htpng/20130513.160755.p063g.htp.html" TargetMode="External"/><Relationship Id="rId351" Type="http://schemas.openxmlformats.org/officeDocument/2006/relationships/hyperlink" Target="http://cdaw.gsfc.nasa.gov/CME_list/UNIVERSAL/2015_04/htpng/20150423.093605.p291g.htp.html" TargetMode="External"/><Relationship Id="rId393" Type="http://schemas.openxmlformats.org/officeDocument/2006/relationships/hyperlink" Target="https://cdaw.gsfc.nasa.gov/movie/make_javamovie.php?stime=20170906_1109&amp;etime=20170906_1453&amp;img1=lasc2rdf&amp;title=20170906.122405.p201g;V=1571km/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cdaw.gsfc.nasa.gov/CME_list/UNIVERSAL/2011_11/htpng/20111117.203605.p100g.htp.html" TargetMode="External"/><Relationship Id="rId671" Type="http://schemas.openxmlformats.org/officeDocument/2006/relationships/hyperlink" Target="http://cdaw.gsfc.nasa.gov/CME_list/UNIVERSAL/2014_09/yht/20140926.042816.w360h.v1469.p088g.yht" TargetMode="External"/><Relationship Id="rId769" Type="http://schemas.openxmlformats.org/officeDocument/2006/relationships/hyperlink" Target="http://cdaw.gsfc.nasa.gov/CME_list/UNIVERSAL/2017_10/htpng/20171018.054805.p137g.htp.html" TargetMode="External"/><Relationship Id="rId21" Type="http://schemas.openxmlformats.org/officeDocument/2006/relationships/hyperlink" Target="http://cdaw.gsfc.nasa.gov/CME_list/UNIVERSAL/2010_08/htpng/20100814.101205.p224g.htp.html" TargetMode="External"/><Relationship Id="rId324" Type="http://schemas.openxmlformats.org/officeDocument/2006/relationships/hyperlink" Target="http://cdaw.gsfc.nasa.gov/CME_list/UNIVERSAL/2012_09/htpng/20120928.001205.p251g.htp.html" TargetMode="External"/><Relationship Id="rId531" Type="http://schemas.openxmlformats.org/officeDocument/2006/relationships/hyperlink" Target="http://cdaw.gsfc.nasa.gov/CME_list/UNIVERSAL/2014_02/htpng/20140214.084826.p250g.htp.html" TargetMode="External"/><Relationship Id="rId629" Type="http://schemas.openxmlformats.org/officeDocument/2006/relationships/hyperlink" Target="http://cdaw.gsfc.nasa.gov/CME_list/UNIVERSAL/2014_08/yht/20140812.053605.w360h.v0641.p038g.yht" TargetMode="External"/><Relationship Id="rId170" Type="http://schemas.openxmlformats.org/officeDocument/2006/relationships/hyperlink" Target="http://cdaw.gsfc.nasa.gov/CME_list/UNIVERSAL/2012_02/yht/20120229.091208.w360h.v0466.p290g.yht" TargetMode="External"/><Relationship Id="rId268" Type="http://schemas.openxmlformats.org/officeDocument/2006/relationships/hyperlink" Target="https://cdaw.gsfc.nasa.gov/movie/make_javamovie.php?stime=20120728_1921&amp;etime=20120729_0107&amp;img1=lasc2rdf&amp;title=20120728.211208.p134g;V=420km/s" TargetMode="External"/><Relationship Id="rId475" Type="http://schemas.openxmlformats.org/officeDocument/2006/relationships/hyperlink" Target="https://cdaw.gsfc.nasa.gov/movie/make_javamovie.php?stime=20131108_0246&amp;etime=20131108_0807&amp;img1=lasc2rdf&amp;title=20131108.032407.p199g;V=497km/s" TargetMode="External"/><Relationship Id="rId682" Type="http://schemas.openxmlformats.org/officeDocument/2006/relationships/hyperlink" Target="https://cdaw.gsfc.nasa.gov/movie/make_javamovie.php?stime=20141218_2304&amp;etime=20141219_0110&amp;img1=lasc2rdf&amp;title=20141219.010442.p098g;V=1195km/s" TargetMode="External"/><Relationship Id="rId32" Type="http://schemas.openxmlformats.org/officeDocument/2006/relationships/hyperlink" Target="http://cdaw.gsfc.nasa.gov/CME_list/UNIVERSAL/2011_02/yht/20110215.022405.w360h.v0669.p189g.yht" TargetMode="External"/><Relationship Id="rId128" Type="http://schemas.openxmlformats.org/officeDocument/2006/relationships/hyperlink" Target="http://cdaw.gsfc.nasa.gov/CME_list/UNIVERSAL/2011_12/yht/20111207.093605.w360h.v0713.p327g.yht" TargetMode="External"/><Relationship Id="rId335" Type="http://schemas.openxmlformats.org/officeDocument/2006/relationships/hyperlink" Target="http://cdaw.gsfc.nasa.gov/CME_list/UNIVERSAL/2012_11/yht/20121108.023606.w360h.v0855.p046g.yht" TargetMode="External"/><Relationship Id="rId542" Type="http://schemas.openxmlformats.org/officeDocument/2006/relationships/hyperlink" Target="http://cdaw.gsfc.nasa.gov/CME_list/UNIVERSAL/2014_02/yht/20140220.031209.w360h.v0993.p089g.yht" TargetMode="External"/><Relationship Id="rId181" Type="http://schemas.openxmlformats.org/officeDocument/2006/relationships/hyperlink" Target="https://cdaw.gsfc.nasa.gov/movie/make_javamovie.php?stime=20120307_0002&amp;etime=20120307_0340&amp;img1=lasc2rdf&amp;title=20120307.013024.p082g;V=1825km/s" TargetMode="External"/><Relationship Id="rId402" Type="http://schemas.openxmlformats.org/officeDocument/2006/relationships/hyperlink" Target="http://cdaw.gsfc.nasa.gov/CME_list/UNIVERSAL/2013_07/htpng/20130709.151209.p174g.htp.html" TargetMode="External"/><Relationship Id="rId279" Type="http://schemas.openxmlformats.org/officeDocument/2006/relationships/hyperlink" Target="http://cdaw.gsfc.nasa.gov/CME_list/UNIVERSAL/2012_08/htpng/20120813.132549.p359g.htp.html" TargetMode="External"/><Relationship Id="rId486" Type="http://schemas.openxmlformats.org/officeDocument/2006/relationships/hyperlink" Target="http://cdaw.gsfc.nasa.gov/CME_list/UNIVERSAL/2013_11/htpng/20131121.013607.p346s.htp.html" TargetMode="External"/><Relationship Id="rId693" Type="http://schemas.openxmlformats.org/officeDocument/2006/relationships/hyperlink" Target="http://cdaw.gsfc.nasa.gov/CME_list/UNIVERSAL/2015_02/htpng/20150221.092407.p215g.htp.html" TargetMode="External"/><Relationship Id="rId707" Type="http://schemas.openxmlformats.org/officeDocument/2006/relationships/hyperlink" Target="http://cdaw.gsfc.nasa.gov/CME_list/UNIVERSAL/2015_04/yht/20150423.093605.w360h.v0857.p291g.yht" TargetMode="External"/><Relationship Id="rId43" Type="http://schemas.openxmlformats.org/officeDocument/2006/relationships/hyperlink" Target="https://cdaw.gsfc.nasa.gov/movie/make_javamovie.php?stime=20110417_1418&amp;etime=20110417_1948&amp;img1=lasc2rdf&amp;title=20110417.153605.p149g;V=465km/s" TargetMode="External"/><Relationship Id="rId139" Type="http://schemas.openxmlformats.org/officeDocument/2006/relationships/hyperlink" Target="https://cdaw.gsfc.nasa.gov/movie/make_javamovie.php?stime=20120116_0205&amp;etime=20120116_0611&amp;img1=lasc2rdf&amp;title=20120116.031210.p039g;V=1060km/s" TargetMode="External"/><Relationship Id="rId346" Type="http://schemas.openxmlformats.org/officeDocument/2006/relationships/hyperlink" Target="https://cdaw.gsfc.nasa.gov/movie/make_javamovie.php?stime=20121121_1417&amp;etime=20121121_1929&amp;img1=lasc2rdf&amp;title=20121121.160005.p194g;V=529km/s" TargetMode="External"/><Relationship Id="rId553" Type="http://schemas.openxmlformats.org/officeDocument/2006/relationships/hyperlink" Target="https://cdaw.gsfc.nasa.gov/movie/make_javamovie.php?stime=20140304_1702&amp;etime=20140304_2129&amp;img1=lasc2rdf&amp;title=20140304.184805.p356g;V=794km/s" TargetMode="External"/><Relationship Id="rId760" Type="http://schemas.openxmlformats.org/officeDocument/2006/relationships/hyperlink" Target="https://cdaw.gsfc.nasa.gov/movie/make_javamovie.php?stime=20160221_1029&amp;etime=20160221_1539&amp;img1=lasc2rdf&amp;title=20160221.120004.p298g;V=533km/s" TargetMode="External"/><Relationship Id="rId192" Type="http://schemas.openxmlformats.org/officeDocument/2006/relationships/hyperlink" Target="http://cdaw.gsfc.nasa.gov/CME_list/UNIVERSAL/2012_03/htpng/20120313.173605.p286g.htp.html" TargetMode="External"/><Relationship Id="rId206" Type="http://schemas.openxmlformats.org/officeDocument/2006/relationships/hyperlink" Target="http://cdaw.gsfc.nasa.gov/CME_list/UNIVERSAL/2012_03/yht/20120328.013607.w360h.v1033.p065g.yht" TargetMode="External"/><Relationship Id="rId413" Type="http://schemas.openxmlformats.org/officeDocument/2006/relationships/hyperlink" Target="http://cdaw.gsfc.nasa.gov/CME_list/UNIVERSAL/2013_08/yht/20130819.231211.w360h.v0877.p282g.yht" TargetMode="External"/><Relationship Id="rId497" Type="http://schemas.openxmlformats.org/officeDocument/2006/relationships/hyperlink" Target="http://cdaw.gsfc.nasa.gov/CME_list/UNIVERSAL/2013_12/yht/20131228.173606.w360h.v1118.p284g.yht" TargetMode="External"/><Relationship Id="rId620" Type="http://schemas.openxmlformats.org/officeDocument/2006/relationships/hyperlink" Target="http://cdaw.gsfc.nasa.gov/CME_list/UNIVERSAL/2014_07/yht/20140708.163605.w360h.v0773.p067g.yht" TargetMode="External"/><Relationship Id="rId718" Type="http://schemas.openxmlformats.org/officeDocument/2006/relationships/hyperlink" Target="https://cdaw.gsfc.nasa.gov/movie/make_javamovie.php?stime=20150618_1604&amp;etime=20150618_1957&amp;img1=lasc2rdf&amp;title=20150618.172424.p092g;V=1305km/s" TargetMode="External"/><Relationship Id="rId357" Type="http://schemas.openxmlformats.org/officeDocument/2006/relationships/hyperlink" Target="http://cdaw.gsfc.nasa.gov/CME_list/UNIVERSAL/2012_11/htpng/20121127.023605.p042g.htp.html" TargetMode="External"/><Relationship Id="rId54" Type="http://schemas.openxmlformats.org/officeDocument/2006/relationships/hyperlink" Target="http://cdaw.gsfc.nasa.gov/CME_list/UNIVERSAL/2011_06/htpng/20110604.064806.p284g.htp.html" TargetMode="External"/><Relationship Id="rId217" Type="http://schemas.openxmlformats.org/officeDocument/2006/relationships/hyperlink" Target="https://cdaw.gsfc.nasa.gov/movie/make_javamovie.php?stime=20120409_1123&amp;etime=20120409_1539&amp;img1=lasc2rdf&amp;title=20120409.123607.p310g;V=921km/s" TargetMode="External"/><Relationship Id="rId564" Type="http://schemas.openxmlformats.org/officeDocument/2006/relationships/hyperlink" Target="http://cdaw.gsfc.nasa.gov/CME_list/UNIVERSAL/2014_03/htpng/20140312.144805.p009g.htp.html" TargetMode="External"/><Relationship Id="rId771" Type="http://schemas.openxmlformats.org/officeDocument/2006/relationships/hyperlink" Target="https://cdaw.gsfc.nasa.gov/movie/make_javamovie.php?stime=20171018_0431&amp;etime=20171018_0815&amp;img1=lasc2rdf&amp;title=20171018.054805.p137g;V=1576km/s" TargetMode="External"/><Relationship Id="rId424" Type="http://schemas.openxmlformats.org/officeDocument/2006/relationships/hyperlink" Target="https://cdaw.gsfc.nasa.gov/movie/make_javamovie.php?stime=20130924_1931&amp;etime=20130924_2347&amp;img1=lasc2rdf&amp;title=20130924.203605.p043g;V=919km/s" TargetMode="External"/><Relationship Id="rId631" Type="http://schemas.openxmlformats.org/officeDocument/2006/relationships/hyperlink" Target="https://cdaw.gsfc.nasa.gov/movie/make_javamovie.php?stime=20140815_1620&amp;etime=20140815_2243&amp;img1=lasc2rdf&amp;title=20140815.174807.p323g;V=342km/s" TargetMode="External"/><Relationship Id="rId729" Type="http://schemas.openxmlformats.org/officeDocument/2006/relationships/hyperlink" Target="http://cdaw.gsfc.nasa.gov/CME_list/UNIVERSAL/2015_06/htpng/20150625.083605.p330g.htp.html" TargetMode="External"/><Relationship Id="rId270" Type="http://schemas.openxmlformats.org/officeDocument/2006/relationships/hyperlink" Target="http://cdaw.gsfc.nasa.gov/CME_list/UNIVERSAL/2012_07/htpng/20120728.211208.p134g.htp.html" TargetMode="External"/><Relationship Id="rId65" Type="http://schemas.openxmlformats.org/officeDocument/2006/relationships/hyperlink" Target="http://cdaw.gsfc.nasa.gov/CME_list/UNIVERSAL/2011_06/yht/20110621.031610.w360h.v0719.p065g.yht" TargetMode="External"/><Relationship Id="rId130" Type="http://schemas.openxmlformats.org/officeDocument/2006/relationships/hyperlink" Target="https://cdaw.gsfc.nasa.gov/movie/make_javamovie.php?stime=20111221_0150&amp;etime=20111221_0555&amp;img1=lasc2rdf&amp;title=20111221.031210.p134g;V=1064km/s" TargetMode="External"/><Relationship Id="rId368" Type="http://schemas.openxmlformats.org/officeDocument/2006/relationships/hyperlink" Target="http://cdaw.gsfc.nasa.gov/CME_list/UNIVERSAL/2013_02/yht/20130226.091208.w360h.v0987.p272g.yht" TargetMode="External"/><Relationship Id="rId575" Type="http://schemas.openxmlformats.org/officeDocument/2006/relationships/hyperlink" Target="http://cdaw.gsfc.nasa.gov/CME_list/UNIVERSAL/2014_03/yht/20140329.181205.w360h.v0528.p325g.yht" TargetMode="External"/><Relationship Id="rId782" Type="http://schemas.openxmlformats.org/officeDocument/2006/relationships/hyperlink" Target="http://cdaw.gsfc.nasa.gov/CME_list/UNIVERSAL/2017_07/yht/20170723.044805.w360h.v1848.p134g.yht" TargetMode="External"/><Relationship Id="rId228" Type="http://schemas.openxmlformats.org/officeDocument/2006/relationships/hyperlink" Target="http://cdaw.gsfc.nasa.gov/CME_list/UNIVERSAL/2012_05/htpng/20120512.000005.p107g.htp.html" TargetMode="External"/><Relationship Id="rId435" Type="http://schemas.openxmlformats.org/officeDocument/2006/relationships/hyperlink" Target="http://cdaw.gsfc.nasa.gov/CME_list/UNIVERSAL/2013_10/htpng/20131011.072410.p092g.htp.html" TargetMode="External"/><Relationship Id="rId642" Type="http://schemas.openxmlformats.org/officeDocument/2006/relationships/hyperlink" Target="http://cdaw.gsfc.nasa.gov/CME_list/UNIVERSAL/2014_08/htpng/20140825.153605.p270g.htp.html" TargetMode="External"/><Relationship Id="rId281" Type="http://schemas.openxmlformats.org/officeDocument/2006/relationships/hyperlink" Target="http://cdaw.gsfc.nasa.gov/CME_list/UNIVERSAL/2012_08/yht/20120819.183605.w360h.v0612.p154g.yht" TargetMode="External"/><Relationship Id="rId502" Type="http://schemas.openxmlformats.org/officeDocument/2006/relationships/hyperlink" Target="https://cdaw.gsfc.nasa.gov/movie/make_javamovie.php?stime=20140107_1711&amp;etime=20140107_2049&amp;img1=lasc2rdf&amp;title=20140107.182405.p231g;V=1830km/s" TargetMode="External"/><Relationship Id="rId76" Type="http://schemas.openxmlformats.org/officeDocument/2006/relationships/hyperlink" Target="https://cdaw.gsfc.nasa.gov/movie/make_javamovie.php?stime=20110809_0659&amp;etime=20110809_1042&amp;img1=lasc2rdf&amp;title=20110809.081206.p279g;V=1610km/s" TargetMode="External"/><Relationship Id="rId141" Type="http://schemas.openxmlformats.org/officeDocument/2006/relationships/hyperlink" Target="http://cdaw.gsfc.nasa.gov/CME_list/UNIVERSAL/2012_01/htpng/20120116.031210.p039g.htp.html" TargetMode="External"/><Relationship Id="rId379" Type="http://schemas.openxmlformats.org/officeDocument/2006/relationships/hyperlink" Target="https://cdaw.gsfc.nasa.gov/movie/make_javamovie.php?stime=20130514_0008&amp;etime=20130514_0334&amp;img1=lasc2rdf&amp;title=20130514.012551.p089g;V=2625km/s" TargetMode="External"/><Relationship Id="rId586" Type="http://schemas.openxmlformats.org/officeDocument/2006/relationships/hyperlink" Target="https://cdaw.gsfc.nasa.gov/movie/make_javamovie.php?stime=20140429_2143&amp;etime=20140430_0249&amp;img1=lasc2rdf&amp;title=20140429.232405.p180g;V=553km/s" TargetMode="External"/><Relationship Id="rId793" Type="http://schemas.openxmlformats.org/officeDocument/2006/relationships/hyperlink" Target="http://cdaw.gsfc.nasa.gov/CME_list/UNIVERSAL/2015_02/htpng/20150228.042405.p171g.htp.html" TargetMode="External"/><Relationship Id="rId7" Type="http://schemas.openxmlformats.org/officeDocument/2006/relationships/hyperlink" Target="https://cdaw.gsfc.nasa.gov/movie/make_javamovie.php?stime=20100212_1142&amp;etime=20100212_1437&amp;img1=lasc2rdf&amp;title=20100212.134204.p044g;V=509km/s" TargetMode="External"/><Relationship Id="rId239" Type="http://schemas.openxmlformats.org/officeDocument/2006/relationships/hyperlink" Target="http://cdaw.gsfc.nasa.gov/CME_list/UNIVERSAL/2012_06/yht/20120623.072405.w360h.v1263.p290g.yht" TargetMode="External"/><Relationship Id="rId446" Type="http://schemas.openxmlformats.org/officeDocument/2006/relationships/hyperlink" Target="http://cdaw.gsfc.nasa.gov/CME_list/UNIVERSAL/2013_10/yht/20131025.151209.w360h.v1081.p068g.yht" TargetMode="External"/><Relationship Id="rId653" Type="http://schemas.openxmlformats.org/officeDocument/2006/relationships/hyperlink" Target="http://cdaw.gsfc.nasa.gov/CME_list/UNIVERSAL/2014_09/yht/20140909.000626.w360h.v0920.p059g.yht" TargetMode="External"/><Relationship Id="rId292" Type="http://schemas.openxmlformats.org/officeDocument/2006/relationships/hyperlink" Target="https://cdaw.gsfc.nasa.gov/movie/make_javamovie.php?stime=20120825_1522&amp;etime=20120825_2012&amp;img1=lasc2rdf&amp;title=20120825.163605.p064g;V=636km/s" TargetMode="External"/><Relationship Id="rId306" Type="http://schemas.openxmlformats.org/officeDocument/2006/relationships/hyperlink" Target="http://cdaw.gsfc.nasa.gov/CME_list/UNIVERSAL/2012_09/htpng/20120908.100006.p242g.htp.html" TargetMode="External"/><Relationship Id="rId87" Type="http://schemas.openxmlformats.org/officeDocument/2006/relationships/hyperlink" Target="http://cdaw.gsfc.nasa.gov/CME_list/UNIVERSAL/2011_09/htpng/20110924.193606.p043g.htp.html" TargetMode="External"/><Relationship Id="rId513" Type="http://schemas.openxmlformats.org/officeDocument/2006/relationships/hyperlink" Target="http://cdaw.gsfc.nasa.gov/CME_list/UNIVERSAL/2014_01/htpng/20140129.003605.p177g.htp.html" TargetMode="External"/><Relationship Id="rId597" Type="http://schemas.openxmlformats.org/officeDocument/2006/relationships/hyperlink" Target="http://cdaw.gsfc.nasa.gov/CME_list/UNIVERSAL/2014_05/htpng/20140509.024805.p262g.htp.html" TargetMode="External"/><Relationship Id="rId720" Type="http://schemas.openxmlformats.org/officeDocument/2006/relationships/hyperlink" Target="http://cdaw.gsfc.nasa.gov/CME_list/UNIVERSAL/2015_06/htpng/20150618.172424.p092g.htp.html" TargetMode="External"/><Relationship Id="rId152" Type="http://schemas.openxmlformats.org/officeDocument/2006/relationships/hyperlink" Target="http://cdaw.gsfc.nasa.gov/CME_list/UNIVERSAL/2012_01/yht/20120127.182752.w360h.v2508.p296g.yht" TargetMode="External"/><Relationship Id="rId457" Type="http://schemas.openxmlformats.org/officeDocument/2006/relationships/hyperlink" Target="https://cdaw.gsfc.nasa.gov/movie/make_javamovie.php?stime=20131029_2040&amp;etime=20131030_0049&amp;img1=lasc2rdf&amp;title=20131029.220006.p249g;V=1001km/s" TargetMode="External"/><Relationship Id="rId664" Type="http://schemas.openxmlformats.org/officeDocument/2006/relationships/hyperlink" Target="https://cdaw.gsfc.nasa.gov/movie/make_javamovie.php?stime=20140923_1739&amp;etime=20140923_2158&amp;img1=lasc2rdf&amp;title=20140923.190005.p082g;V=887km/s" TargetMode="External"/><Relationship Id="rId14" Type="http://schemas.openxmlformats.org/officeDocument/2006/relationships/hyperlink" Target="http://cdaw.gsfc.nasa.gov/CME_list/UNIVERSAL/2010_06/yht/20100604.123005.w360h.v0311.p353g.yht" TargetMode="External"/><Relationship Id="rId317" Type="http://schemas.openxmlformats.org/officeDocument/2006/relationships/hyperlink" Target="http://cdaw.gsfc.nasa.gov/CME_list/UNIVERSAL/2012_09/yht/20120921.062405.w360h.v0639.p046g.yht" TargetMode="External"/><Relationship Id="rId524" Type="http://schemas.openxmlformats.org/officeDocument/2006/relationships/hyperlink" Target="http://cdaw.gsfc.nasa.gov/CME_list/UNIVERSAL/2014_02/yht/20140210.213606.w360h.v0557.p100g.yht" TargetMode="External"/><Relationship Id="rId731" Type="http://schemas.openxmlformats.org/officeDocument/2006/relationships/hyperlink" Target="http://cdaw.gsfc.nasa.gov/CME_list/UNIVERSAL/2015_07/yht/20150726.084804.w360h.v0303.p351g.yht" TargetMode="External"/><Relationship Id="rId98" Type="http://schemas.openxmlformats.org/officeDocument/2006/relationships/hyperlink" Target="http://cdaw.gsfc.nasa.gov/CME_list/UNIVERSAL/2011_10/yht/20111022.102405.w360h.v1005.p311g.yht" TargetMode="External"/><Relationship Id="rId163" Type="http://schemas.openxmlformats.org/officeDocument/2006/relationships/hyperlink" Target="https://cdaw.gsfc.nasa.gov/movie/make_javamovie.php?stime=20120216_0509&amp;etime=20120216_1018&amp;img1=lasc2rdf&amp;title=20120216.063605.p288g;V=538km/s" TargetMode="External"/><Relationship Id="rId370" Type="http://schemas.openxmlformats.org/officeDocument/2006/relationships/hyperlink" Target="https://cdaw.gsfc.nasa.gov/movie/make_javamovie.php?stime=20130315_0553&amp;etime=20130315_0958&amp;img1=lasc2rdf&amp;title=20130315.071205.p112g;V=1063km/s" TargetMode="External"/><Relationship Id="rId230" Type="http://schemas.openxmlformats.org/officeDocument/2006/relationships/hyperlink" Target="http://cdaw.gsfc.nasa.gov/CME_list/UNIVERSAL/2012_05/yht/20120517.014805.w360h.v1582.p261g.yht" TargetMode="External"/><Relationship Id="rId468" Type="http://schemas.openxmlformats.org/officeDocument/2006/relationships/hyperlink" Target="http://cdaw.gsfc.nasa.gov/CME_list/UNIVERSAL/2013_11/htpng/20131107.000006.p233g.htp.html" TargetMode="External"/><Relationship Id="rId675" Type="http://schemas.openxmlformats.org/officeDocument/2006/relationships/hyperlink" Target="http://cdaw.gsfc.nasa.gov/CME_list/UNIVERSAL/2014_10/htpng/20141014.184806.p090g.htp.html" TargetMode="External"/><Relationship Id="rId25" Type="http://schemas.openxmlformats.org/officeDocument/2006/relationships/hyperlink" Target="https://cdaw.gsfc.nasa.gov/movie/make_javamovie.php?stime=20101214_1434&amp;etime=20101214_1857&amp;img1=lasc2rdf&amp;title=20101214.153605.p343g;V=835km/s" TargetMode="External"/><Relationship Id="rId328" Type="http://schemas.openxmlformats.org/officeDocument/2006/relationships/hyperlink" Target="https://cdaw.gsfc.nasa.gov/movie/make_javamovie.php?stime=20120928_2251&amp;etime=20120929_0323&amp;img1=lasc2rdf&amp;title=20120929.001205.p212g;V=755km/s" TargetMode="External"/><Relationship Id="rId535" Type="http://schemas.openxmlformats.org/officeDocument/2006/relationships/hyperlink" Target="https://cdaw.gsfc.nasa.gov/movie/make_javamovie.php?stime=20140218_0010&amp;etime=20140218_0440&amp;img1=lasc2rdf&amp;title=20140218.013621.p044g;V=779km/s" TargetMode="External"/><Relationship Id="rId742" Type="http://schemas.openxmlformats.org/officeDocument/2006/relationships/hyperlink" Target="https://cdaw.gsfc.nasa.gov/movie/make_javamovie.php?stime=20151129_0608&amp;etime=20151129_1142&amp;img1=lasc2rdf&amp;title=20151129.074804.p137g;V=451km/s" TargetMode="External"/><Relationship Id="rId174" Type="http://schemas.openxmlformats.org/officeDocument/2006/relationships/hyperlink" Target="http://cdaw.gsfc.nasa.gov/CME_list/UNIVERSAL/2012_03/htpng/20120304.110007.p052g.htp.html" TargetMode="External"/><Relationship Id="rId381" Type="http://schemas.openxmlformats.org/officeDocument/2006/relationships/hyperlink" Target="http://cdaw.gsfc.nasa.gov/CME_list/UNIVERSAL/2013_05/htpng/20130514.012551.p089g.htp.html" TargetMode="External"/><Relationship Id="rId602" Type="http://schemas.openxmlformats.org/officeDocument/2006/relationships/hyperlink" Target="http://cdaw.gsfc.nasa.gov/CME_list/UNIVERSAL/2014_06/yht/20140604.124805.w360h.v0467.p160g.yht" TargetMode="External"/><Relationship Id="rId241" Type="http://schemas.openxmlformats.org/officeDocument/2006/relationships/hyperlink" Target="https://cdaw.gsfc.nasa.gov/movie/make_javamovie.php?stime=20120628_0507&amp;etime=20120628_0943&amp;img1=lasc2rdf&amp;title=20120628.062405.p258g;V=728km/s" TargetMode="External"/><Relationship Id="rId479" Type="http://schemas.openxmlformats.org/officeDocument/2006/relationships/hyperlink" Target="http://cdaw.gsfc.nasa.gov/CME_list/UNIVERSAL/2013_11/yht/20131110.170006.w360h.v0532.p253g.yht" TargetMode="External"/><Relationship Id="rId686" Type="http://schemas.openxmlformats.org/officeDocument/2006/relationships/hyperlink" Target="http://cdaw.gsfc.nasa.gov/CME_list/UNIVERSAL/2014_12/yht/20141221.121205.w360h.v0669.p189g.yht" TargetMode="External"/><Relationship Id="rId36" Type="http://schemas.openxmlformats.org/officeDocument/2006/relationships/hyperlink" Target="http://cdaw.gsfc.nasa.gov/CME_list/UNIVERSAL/2011_03/htpng/20110307.200005.p313g.htp.html" TargetMode="External"/><Relationship Id="rId339" Type="http://schemas.openxmlformats.org/officeDocument/2006/relationships/hyperlink" Target="http://cdaw.gsfc.nasa.gov/CME_list/UNIVERSAL/2012_11/htpng/20121108.110008.p216g.htp.html" TargetMode="External"/><Relationship Id="rId546" Type="http://schemas.openxmlformats.org/officeDocument/2006/relationships/hyperlink" Target="http://cdaw.gsfc.nasa.gov/CME_list/UNIVERSAL/2014_02/htpng/20140220.080007.p268g.htp.html" TargetMode="External"/><Relationship Id="rId753" Type="http://schemas.openxmlformats.org/officeDocument/2006/relationships/hyperlink" Target="http://cdaw.gsfc.nasa.gov/CME_list/UNIVERSAL/2016_01/htpng/20160106.140004.p252g.htp.html" TargetMode="External"/><Relationship Id="rId101" Type="http://schemas.openxmlformats.org/officeDocument/2006/relationships/hyperlink" Target="http://cdaw.gsfc.nasa.gov/CME_list/UNIVERSAL/2011_10/yht/20111027.120006.w360h.v0570.p054g.yht" TargetMode="External"/><Relationship Id="rId185" Type="http://schemas.openxmlformats.org/officeDocument/2006/relationships/hyperlink" Target="http://cdaw.gsfc.nasa.gov/CME_list/UNIVERSAL/2012_03/yht/20120309.042609.w360h.v0950.p029g.yht" TargetMode="External"/><Relationship Id="rId406" Type="http://schemas.openxmlformats.org/officeDocument/2006/relationships/hyperlink" Target="https://cdaw.gsfc.nasa.gov/movie/make_javamovie.php?stime=20130816_1008&amp;etime=20130816_1534&amp;img1=lasc2rdf&amp;title=20130816.114805.p126g;V=478km/s" TargetMode="External"/><Relationship Id="rId392" Type="http://schemas.openxmlformats.org/officeDocument/2006/relationships/hyperlink" Target="http://cdaw.gsfc.nasa.gov/CME_list/UNIVERSAL/2013_06/yht/20130624.040005.w360h.v0709.p235g.yht" TargetMode="External"/><Relationship Id="rId613" Type="http://schemas.openxmlformats.org/officeDocument/2006/relationships/hyperlink" Target="https://cdaw.gsfc.nasa.gov/movie/make_javamovie.php?stime=20140610_1152&amp;etime=20140610_1539&amp;img1=lasc2rdf&amp;title=20140610.133023.p156g;V=1469km/s" TargetMode="External"/><Relationship Id="rId697" Type="http://schemas.openxmlformats.org/officeDocument/2006/relationships/hyperlink" Target="https://cdaw.gsfc.nasa.gov/movie/make_javamovie.php?stime=20150309_2237&amp;etime=20150310_0247&amp;img1=lasc2rdf&amp;title=20150310.000005.p107g;V=995km/s" TargetMode="External"/><Relationship Id="rId252" Type="http://schemas.openxmlformats.org/officeDocument/2006/relationships/hyperlink" Target="http://cdaw.gsfc.nasa.gov/CME_list/UNIVERSAL/2012_07/htpng/20120706.232406.p233g.htp.html" TargetMode="External"/><Relationship Id="rId47" Type="http://schemas.openxmlformats.org/officeDocument/2006/relationships/hyperlink" Target="http://cdaw.gsfc.nasa.gov/CME_list/UNIVERSAL/2011_04/yht/20110424.212409.w360h.v0300.p076g.yht" TargetMode="External"/><Relationship Id="rId112" Type="http://schemas.openxmlformats.org/officeDocument/2006/relationships/hyperlink" Target="https://cdaw.gsfc.nasa.gov/movie/make_javamovie.php?stime=20111113_1712&amp;etime=20111113_2209&amp;img1=lasc2rdf&amp;title=20111113.183605.p349g;V=596km/s" TargetMode="External"/><Relationship Id="rId557" Type="http://schemas.openxmlformats.org/officeDocument/2006/relationships/hyperlink" Target="http://cdaw.gsfc.nasa.gov/CME_list/UNIVERSAL/2014_03/yht/20140305.092405.w360h.v0864.p174g.yht" TargetMode="External"/><Relationship Id="rId764" Type="http://schemas.openxmlformats.org/officeDocument/2006/relationships/hyperlink" Target="http://cdaw.gsfc.nasa.gov/CME_list/UNIVERSAL/2016_04/yht/20160425.051204.w360h.v0538.p078g.yht" TargetMode="External"/><Relationship Id="rId196" Type="http://schemas.openxmlformats.org/officeDocument/2006/relationships/hyperlink" Target="https://cdaw.gsfc.nasa.gov/movie/make_javamovie.php?stime=20120321_0622&amp;etime=20120321_1021&amp;img1=lasc2rdf&amp;title=20120321.073605.p330g;V=1178km/s" TargetMode="External"/><Relationship Id="rId417" Type="http://schemas.openxmlformats.org/officeDocument/2006/relationships/hyperlink" Target="http://cdaw.gsfc.nasa.gov/CME_list/UNIVERSAL/2013_08/htpng/20130820.081205.p210g.htp.html" TargetMode="External"/><Relationship Id="rId624" Type="http://schemas.openxmlformats.org/officeDocument/2006/relationships/hyperlink" Target="http://cdaw.gsfc.nasa.gov/CME_list/UNIVERSAL/2014_08/htpng/20140801.183605.p131g.htp.html" TargetMode="External"/><Relationship Id="rId263" Type="http://schemas.openxmlformats.org/officeDocument/2006/relationships/hyperlink" Target="http://cdaw.gsfc.nasa.gov/CME_list/UNIVERSAL/2012_07/yht/20120719.052405.w360h.v1631.p275g.yht" TargetMode="External"/><Relationship Id="rId470" Type="http://schemas.openxmlformats.org/officeDocument/2006/relationships/hyperlink" Target="http://cdaw.gsfc.nasa.gov/CME_list/UNIVERSAL/2013_11/yht/20131107.103605.w360h.v1405.p089g.yht" TargetMode="External"/><Relationship Id="rId58" Type="http://schemas.openxmlformats.org/officeDocument/2006/relationships/hyperlink" Target="https://cdaw.gsfc.nasa.gov/movie/make_javamovie.php?stime=20110607_0525&amp;etime=20110607_0920&amp;img1=lasc2rdf&amp;title=20110607.064912.p250g;V=1255km/s" TargetMode="External"/><Relationship Id="rId123" Type="http://schemas.openxmlformats.org/officeDocument/2006/relationships/hyperlink" Target="http://cdaw.gsfc.nasa.gov/CME_list/UNIVERSAL/2011_11/htpng/20111126.071206.p327g.htp.html" TargetMode="External"/><Relationship Id="rId330" Type="http://schemas.openxmlformats.org/officeDocument/2006/relationships/hyperlink" Target="http://cdaw.gsfc.nasa.gov/CME_list/UNIVERSAL/2012_09/htpng/20120929.001205.p212g.htp.html" TargetMode="External"/><Relationship Id="rId568" Type="http://schemas.openxmlformats.org/officeDocument/2006/relationships/hyperlink" Target="https://cdaw.gsfc.nasa.gov/movie/make_javamovie.php?stime=20140323_0233&amp;etime=20140323_0658&amp;img1=lasc2rdf&amp;title=20140323.033605.p097g;V=820km/s" TargetMode="External"/><Relationship Id="rId775" Type="http://schemas.openxmlformats.org/officeDocument/2006/relationships/hyperlink" Target="http://cdaw.gsfc.nasa.gov/CME_list/UNIVERSAL/2017_09/htpng/20170906.122405.p201g.htp.html" TargetMode="External"/><Relationship Id="rId428" Type="http://schemas.openxmlformats.org/officeDocument/2006/relationships/hyperlink" Target="http://cdaw.gsfc.nasa.gov/CME_list/UNIVERSAL/2013_09/yht/20130929.221205.w360h.v1179.p343g.yht" TargetMode="External"/><Relationship Id="rId635" Type="http://schemas.openxmlformats.org/officeDocument/2006/relationships/hyperlink" Target="http://cdaw.gsfc.nasa.gov/CME_list/UNIVERSAL/2014_08/yht/20140822.111205.w360h.v0600.p359g.yht" TargetMode="External"/><Relationship Id="rId274" Type="http://schemas.openxmlformats.org/officeDocument/2006/relationships/hyperlink" Target="https://cdaw.gsfc.nasa.gov/movie/make_javamovie.php?stime=20120804_1243&amp;etime=20120804_1704&amp;img1=lasc2rdf&amp;title=20120804.133623.p110g;V=856km/s" TargetMode="External"/><Relationship Id="rId481" Type="http://schemas.openxmlformats.org/officeDocument/2006/relationships/hyperlink" Target="https://cdaw.gsfc.nasa.gov/movie/make_javamovie.php?stime=20131119_0912&amp;etime=20131119_1346&amp;img1=lasc2rdf&amp;title=20131119.103605.p222g;V=740km/s" TargetMode="External"/><Relationship Id="rId702" Type="http://schemas.openxmlformats.org/officeDocument/2006/relationships/hyperlink" Target="http://cdaw.gsfc.nasa.gov/CME_list/UNIVERSAL/2015_03/htpng/20150310.033605.p071g.htp.html" TargetMode="External"/><Relationship Id="rId69" Type="http://schemas.openxmlformats.org/officeDocument/2006/relationships/hyperlink" Target="http://cdaw.gsfc.nasa.gov/CME_list/UNIVERSAL/2011_07/htpng/20110726.101206.p007g.htp.html" TargetMode="External"/><Relationship Id="rId134" Type="http://schemas.openxmlformats.org/officeDocument/2006/relationships/hyperlink" Target="http://cdaw.gsfc.nasa.gov/CME_list/UNIVERSAL/2012_01/yht/20120102.151240.w360h.v1138.p244g.yht" TargetMode="External"/><Relationship Id="rId579" Type="http://schemas.openxmlformats.org/officeDocument/2006/relationships/hyperlink" Target="http://cdaw.gsfc.nasa.gov/CME_list/UNIVERSAL/2014_04/htpng/20140402.133620.p060g.htp.html" TargetMode="External"/><Relationship Id="rId786" Type="http://schemas.openxmlformats.org/officeDocument/2006/relationships/hyperlink" Target="https://cdaw.gsfc.nasa.gov/movie/make_javamovie.php?stime=20170714_0021&amp;etime=20170714_0419&amp;img1=lasc2rdf&amp;title=20170714.012541.p230g;V=1200km/s" TargetMode="External"/><Relationship Id="rId341" Type="http://schemas.openxmlformats.org/officeDocument/2006/relationships/hyperlink" Target="http://cdaw.gsfc.nasa.gov/CME_list/UNIVERSAL/2012_11/yht/20121116.004806.w360h.v0667.p107g.yht" TargetMode="External"/><Relationship Id="rId439" Type="http://schemas.openxmlformats.org/officeDocument/2006/relationships/hyperlink" Target="https://cdaw.gsfc.nasa.gov/movie/make_javamovie.php?stime=20131023_2344&amp;etime=20131024_0530&amp;img1=lasc2rdf&amp;title=20131024.012529.p217s;V=399km/s" TargetMode="External"/><Relationship Id="rId646" Type="http://schemas.openxmlformats.org/officeDocument/2006/relationships/hyperlink" Target="https://cdaw.gsfc.nasa.gov/movie/make_javamovie.php?stime=20140901_0954&amp;etime=20140901_1331&amp;img1=lasc2rdf&amp;title=20140901.111205.p065g;V=1901km/s" TargetMode="External"/><Relationship Id="rId201" Type="http://schemas.openxmlformats.org/officeDocument/2006/relationships/hyperlink" Target="http://cdaw.gsfc.nasa.gov/CME_list/UNIVERSAL/2012_03/htpng/20120324.002405.p347g.htp.html" TargetMode="External"/><Relationship Id="rId285" Type="http://schemas.openxmlformats.org/officeDocument/2006/relationships/hyperlink" Target="http://cdaw.gsfc.nasa.gov/CME_list/UNIVERSAL/2012_08/htpng/20120820.212811.p085g.htp.html" TargetMode="External"/><Relationship Id="rId506" Type="http://schemas.openxmlformats.org/officeDocument/2006/relationships/hyperlink" Target="http://cdaw.gsfc.nasa.gov/CME_list/UNIVERSAL/2014_01/yht/20140120.152405.w360h.v0675.p165g.yht" TargetMode="External"/><Relationship Id="rId492" Type="http://schemas.openxmlformats.org/officeDocument/2006/relationships/hyperlink" Target="http://cdaw.gsfc.nasa.gov/CME_list/UNIVERSAL/2013_12/htpng/20131213.212405.p169g.htp.html" TargetMode="External"/><Relationship Id="rId713" Type="http://schemas.openxmlformats.org/officeDocument/2006/relationships/hyperlink" Target="http://cdaw.gsfc.nasa.gov/CME_list/UNIVERSAL/2015_05/yht/20150505.222405.w360h.v0715.p041g.yht" TargetMode="External"/><Relationship Id="rId145" Type="http://schemas.openxmlformats.org/officeDocument/2006/relationships/hyperlink" Target="https://cdaw.gsfc.nasa.gov/movie/make_javamovie.php?stime=20120123_0251&amp;etime=20120123_0623&amp;img1=lasc2rdf&amp;title=20120123.040005.p326g;V=2175km/s" TargetMode="External"/><Relationship Id="rId352" Type="http://schemas.openxmlformats.org/officeDocument/2006/relationships/hyperlink" Target="https://cdaw.gsfc.nasa.gov/movie/make_javamovie.php?stime=20121123_2210&amp;etime=20121124_0209&amp;img1=lasc2rdf&amp;title=20121123.232405.p319g;V=1186km/s" TargetMode="External"/><Relationship Id="rId212" Type="http://schemas.openxmlformats.org/officeDocument/2006/relationships/hyperlink" Target="http://cdaw.gsfc.nasa.gov/CME_list/UNIVERSAL/2012_04/yht/20120407.164805.w360h.v0765.p261g.yht" TargetMode="External"/><Relationship Id="rId657" Type="http://schemas.openxmlformats.org/officeDocument/2006/relationships/hyperlink" Target="http://cdaw.gsfc.nasa.gov/CME_list/UNIVERSAL/2014_09/htpng/20140910.180005.p175g.htp.html" TargetMode="External"/><Relationship Id="rId296" Type="http://schemas.openxmlformats.org/officeDocument/2006/relationships/hyperlink" Target="http://cdaw.gsfc.nasa.gov/CME_list/UNIVERSAL/2012_08/yht/20120829.114805.w360h.v0113.p182g.yht" TargetMode="External"/><Relationship Id="rId517" Type="http://schemas.openxmlformats.org/officeDocument/2006/relationships/hyperlink" Target="https://cdaw.gsfc.nasa.gov/movie/make_javamovie.php?stime=20140130_1458&amp;etime=20140130_1902&amp;img1=lasc2rdf&amp;title=20140130.162405.p117g;V=1087km/s" TargetMode="External"/><Relationship Id="rId724" Type="http://schemas.openxmlformats.org/officeDocument/2006/relationships/hyperlink" Target="https://cdaw.gsfc.nasa.gov/movie/make_javamovie.php?stime=20150622_1708&amp;etime=20150622_2105&amp;img1=lasc2rdf&amp;title=20150622.183605.p358g;V=1209km/s" TargetMode="External"/><Relationship Id="rId60" Type="http://schemas.openxmlformats.org/officeDocument/2006/relationships/hyperlink" Target="http://cdaw.gsfc.nasa.gov/CME_list/UNIVERSAL/2011_06/htpng/20110607.064912.p250g.htp.html" TargetMode="External"/><Relationship Id="rId156" Type="http://schemas.openxmlformats.org/officeDocument/2006/relationships/hyperlink" Target="http://cdaw.gsfc.nasa.gov/CME_list/UNIVERSAL/2012_02/htpng/20120202.142405.p353g.htp.html" TargetMode="External"/><Relationship Id="rId363" Type="http://schemas.openxmlformats.org/officeDocument/2006/relationships/hyperlink" Target="http://cdaw.gsfc.nasa.gov/CME_list/UNIVERSAL/2012_12/htpng/20121202.190006.p016g.htp.html" TargetMode="External"/><Relationship Id="rId570" Type="http://schemas.openxmlformats.org/officeDocument/2006/relationships/hyperlink" Target="http://cdaw.gsfc.nasa.gov/CME_list/UNIVERSAL/2014_03/htpng/20140323.033605.p097g.htp.html" TargetMode="External"/><Relationship Id="rId223" Type="http://schemas.openxmlformats.org/officeDocument/2006/relationships/hyperlink" Target="https://cdaw.gsfc.nasa.gov/movie/make_javamovie.php?stime=20120427_1449&amp;etime=20120427_1931&amp;img1=lasc2rdf&amp;title=20120427.162406.p277g;V=681km/s" TargetMode="External"/><Relationship Id="rId430" Type="http://schemas.openxmlformats.org/officeDocument/2006/relationships/hyperlink" Target="https://cdaw.gsfc.nasa.gov/movie/make_javamovie.php?stime=20131005_0553&amp;etime=20131005_1005&amp;img1=lasc2rdf&amp;title=20131005.070951.p110g;V=964km/s" TargetMode="External"/><Relationship Id="rId668" Type="http://schemas.openxmlformats.org/officeDocument/2006/relationships/hyperlink" Target="http://cdaw.gsfc.nasa.gov/CME_list/UNIVERSAL/2014_09/yht/20140924.213006.w360h.v1350.p190g.yht" TargetMode="External"/><Relationship Id="rId18" Type="http://schemas.openxmlformats.org/officeDocument/2006/relationships/hyperlink" Target="http://cdaw.gsfc.nasa.gov/CME_list/UNIVERSAL/2010_08/htpng/20100807.183606.p094g.htp.html" TargetMode="External"/><Relationship Id="rId528" Type="http://schemas.openxmlformats.org/officeDocument/2006/relationships/hyperlink" Target="http://cdaw.gsfc.nasa.gov/CME_list/UNIVERSAL/2014_02/htpng/20140212.230613.p256g.htp.html" TargetMode="External"/><Relationship Id="rId735" Type="http://schemas.openxmlformats.org/officeDocument/2006/relationships/hyperlink" Target="http://cdaw.gsfc.nasa.gov/CME_list/UNIVERSAL/2015_08/htpng/20150822.071204.p095g.htp.html" TargetMode="External"/><Relationship Id="rId167" Type="http://schemas.openxmlformats.org/officeDocument/2006/relationships/hyperlink" Target="http://cdaw.gsfc.nasa.gov/CME_list/UNIVERSAL/2012_02/yht/20120223.081206.w360h.v0505.p300g.yht" TargetMode="External"/><Relationship Id="rId374" Type="http://schemas.openxmlformats.org/officeDocument/2006/relationships/hyperlink" Target="http://cdaw.gsfc.nasa.gov/CME_list/UNIVERSAL/2013_04/yht/20130411.072406.w360h.v0861.p085g.yht" TargetMode="External"/><Relationship Id="rId581" Type="http://schemas.openxmlformats.org/officeDocument/2006/relationships/hyperlink" Target="http://cdaw.gsfc.nasa.gov/CME_list/UNIVERSAL/2014_04/yht/20140408.231212.w360h.v0514.p115g.yht" TargetMode="External"/><Relationship Id="rId71" Type="http://schemas.openxmlformats.org/officeDocument/2006/relationships/hyperlink" Target="http://cdaw.gsfc.nasa.gov/CME_list/UNIVERSAL/2011_08/yht/20110803.140007.w360h.v0610.p307g.yht" TargetMode="External"/><Relationship Id="rId234" Type="http://schemas.openxmlformats.org/officeDocument/2006/relationships/hyperlink" Target="http://cdaw.gsfc.nasa.gov/CME_list/UNIVERSAL/2012_05/htpng/20120526.205728.p291g.htp.html" TargetMode="External"/><Relationship Id="rId679" Type="http://schemas.openxmlformats.org/officeDocument/2006/relationships/hyperlink" Target="https://cdaw.gsfc.nasa.gov/movie/make_javamovie.php?stime=20141217_0320&amp;etime=20141217_0819&amp;img1=lasc2rdf&amp;title=20141217.050005.p162g;V=587km/s" TargetMode="External"/><Relationship Id="rId2" Type="http://schemas.openxmlformats.org/officeDocument/2006/relationships/hyperlink" Target="http://cdaw.gsfc.nasa.gov/CME_list/UNIVERSAL/2009_12/yht/20091216.043003.w360h.v0276.p047g.yht" TargetMode="External"/><Relationship Id="rId29" Type="http://schemas.openxmlformats.org/officeDocument/2006/relationships/hyperlink" Target="http://cdaw.gsfc.nasa.gov/CME_list/UNIVERSAL/2011_02/yht/20110201.232412.w360h.v0437.p004g.yht" TargetMode="External"/><Relationship Id="rId441" Type="http://schemas.openxmlformats.org/officeDocument/2006/relationships/hyperlink" Target="http://cdaw.gsfc.nasa.gov/CME_list/UNIVERSAL/2013_10/htpng/20131024.012529.p217s.htp.html" TargetMode="External"/><Relationship Id="rId539" Type="http://schemas.openxmlformats.org/officeDocument/2006/relationships/hyperlink" Target="http://cdaw.gsfc.nasa.gov/CME_list/UNIVERSAL/2014_02/yht/20140219.044805.w360h.v0612.p090g.yht" TargetMode="External"/><Relationship Id="rId746" Type="http://schemas.openxmlformats.org/officeDocument/2006/relationships/hyperlink" Target="http://cdaw.gsfc.nasa.gov/CME_list/UNIVERSAL/2015_12/yht/20151216.093604.w360h.v0579.p334g.yht" TargetMode="External"/><Relationship Id="rId178" Type="http://schemas.openxmlformats.org/officeDocument/2006/relationships/hyperlink" Target="https://cdaw.gsfc.nasa.gov/movie/make_javamovie.php?stime=20120306_2320&amp;etime=20120307_0246&amp;img1=lasc2rdf&amp;title=20120307.002406.p057g;V=2684km/s" TargetMode="External"/><Relationship Id="rId301" Type="http://schemas.openxmlformats.org/officeDocument/2006/relationships/hyperlink" Target="https://cdaw.gsfc.nasa.gov/movie/make_javamovie.php?stime=20120902_0238&amp;etime=20120902_0748&amp;img1=lasc2rdf&amp;title=20120902.040006.p090g;V=538km/s" TargetMode="External"/><Relationship Id="rId82" Type="http://schemas.openxmlformats.org/officeDocument/2006/relationships/hyperlink" Target="https://cdaw.gsfc.nasa.gov/movie/make_javamovie.php?stime=20110924_1144&amp;etime=20110924_1521&amp;img1=lasc2rdf&amp;title=20110924.124807.p078g;V=1915km/s" TargetMode="External"/><Relationship Id="rId385" Type="http://schemas.openxmlformats.org/officeDocument/2006/relationships/hyperlink" Target="https://cdaw.gsfc.nasa.gov/movie/make_javamovie.php?stime=20130522_1202&amp;etime=20130522_1550&amp;img1=lasc2rdf&amp;title=20130522.132550.p287g;V=1466km/s" TargetMode="External"/><Relationship Id="rId592" Type="http://schemas.openxmlformats.org/officeDocument/2006/relationships/hyperlink" Target="https://cdaw.gsfc.nasa.gov/movie/make_javamovie.php?stime=20140508_0154&amp;etime=20140508_0616&amp;img1=lasc2rdf&amp;title=20140508.032405.p265g;V=847km/s" TargetMode="External"/><Relationship Id="rId606" Type="http://schemas.openxmlformats.org/officeDocument/2006/relationships/hyperlink" Target="http://cdaw.gsfc.nasa.gov/CME_list/UNIVERSAL/2014_06/htpng/20140605.113605.p074g.htp.html" TargetMode="External"/><Relationship Id="rId245" Type="http://schemas.openxmlformats.org/officeDocument/2006/relationships/hyperlink" Target="http://cdaw.gsfc.nasa.gov/CME_list/UNIVERSAL/2012_07/yht/20120702.083604.w360h.v1074.p085g.yht" TargetMode="External"/><Relationship Id="rId452" Type="http://schemas.openxmlformats.org/officeDocument/2006/relationships/hyperlink" Target="http://cdaw.gsfc.nasa.gov/CME_list/UNIVERSAL/2013_10/yht/20131028.022405.w360h.v0695.p296g.yht" TargetMode="External"/><Relationship Id="rId105" Type="http://schemas.openxmlformats.org/officeDocument/2006/relationships/hyperlink" Target="http://cdaw.gsfc.nasa.gov/CME_list/UNIVERSAL/2011_11/htpng/20111103.233005.p090g.htp.html" TargetMode="External"/><Relationship Id="rId312" Type="http://schemas.openxmlformats.org/officeDocument/2006/relationships/hyperlink" Target="http://cdaw.gsfc.nasa.gov/CME_list/UNIVERSAL/2012_09/htpng/20120920.054806.p137g.htp.html" TargetMode="External"/><Relationship Id="rId757" Type="http://schemas.openxmlformats.org/officeDocument/2006/relationships/hyperlink" Target="https://cdaw.gsfc.nasa.gov/movie/make_javamovie.php?stime=20160220_1300&amp;etime=20160220_1822&amp;img1=lasc2rdf&amp;title=20160220.142404.p273g;V=491km/s" TargetMode="External"/><Relationship Id="rId93" Type="http://schemas.openxmlformats.org/officeDocument/2006/relationships/hyperlink" Target="http://cdaw.gsfc.nasa.gov/CME_list/UNIVERSAL/2011_10/htpng/20111004.132551.p015g.htp.html" TargetMode="External"/><Relationship Id="rId189" Type="http://schemas.openxmlformats.org/officeDocument/2006/relationships/hyperlink" Target="http://cdaw.gsfc.nasa.gov/CME_list/UNIVERSAL/2012_03/htpng/20120310.180005.p005g.htp.html" TargetMode="External"/><Relationship Id="rId396" Type="http://schemas.openxmlformats.org/officeDocument/2006/relationships/hyperlink" Target="http://cdaw.gsfc.nasa.gov/CME_list/UNIVERSAL/2013_06/htpng/20130625.111205.p173g.htp.html" TargetMode="External"/><Relationship Id="rId617" Type="http://schemas.openxmlformats.org/officeDocument/2006/relationships/hyperlink" Target="http://cdaw.gsfc.nasa.gov/CME_list/UNIVERSAL/2014_06/yht/20140617.091209.w360h.v1198.p229g.yht" TargetMode="External"/><Relationship Id="rId256" Type="http://schemas.openxmlformats.org/officeDocument/2006/relationships/hyperlink" Target="https://cdaw.gsfc.nasa.gov/movie/make_javamovie.php?stime=20120710_2325&amp;etime=20120711_0523&amp;img1=lasc2rdf&amp;title=20120711.012527.p182g;V=379km/s" TargetMode="External"/><Relationship Id="rId463" Type="http://schemas.openxmlformats.org/officeDocument/2006/relationships/hyperlink" Target="https://cdaw.gsfc.nasa.gov/movie/make_javamovie.php?stime=20131104_0349&amp;etime=20131104_0756&amp;img1=lasc2rdf&amp;title=20131104.051205.p067g;V=1040km/s" TargetMode="External"/><Relationship Id="rId670" Type="http://schemas.openxmlformats.org/officeDocument/2006/relationships/hyperlink" Target="https://cdaw.gsfc.nasa.gov/movie/make_javamovie.php?stime=20140926_0323&amp;etime=20140926_0710&amp;img1=lasc2rdf&amp;title=20140926.042816.p088g;V=1469km/s" TargetMode="External"/><Relationship Id="rId116" Type="http://schemas.openxmlformats.org/officeDocument/2006/relationships/hyperlink" Target="http://cdaw.gsfc.nasa.gov/CME_list/UNIVERSAL/2011_11/yht/20111117.203605.w360h.v1041.p100g.yht" TargetMode="External"/><Relationship Id="rId323" Type="http://schemas.openxmlformats.org/officeDocument/2006/relationships/hyperlink" Target="http://cdaw.gsfc.nasa.gov/CME_list/UNIVERSAL/2012_09/yht/20120928.001205.w360h.v0947.p251g.yht" TargetMode="External"/><Relationship Id="rId530" Type="http://schemas.openxmlformats.org/officeDocument/2006/relationships/hyperlink" Target="http://cdaw.gsfc.nasa.gov/CME_list/UNIVERSAL/2014_02/yht/20140214.084826.w360h.v1165.p250g.yht" TargetMode="External"/><Relationship Id="rId768" Type="http://schemas.openxmlformats.org/officeDocument/2006/relationships/hyperlink" Target="http://cdaw.gsfc.nasa.gov/CME_list/UNIVERSAL/2017_04/htpng/20170410.231212.p045g.htp.html" TargetMode="External"/><Relationship Id="rId20" Type="http://schemas.openxmlformats.org/officeDocument/2006/relationships/hyperlink" Target="http://cdaw.gsfc.nasa.gov/CME_list/UNIVERSAL/2010_08/yht/20100814.101205.w360h.v1205.p224g.yht" TargetMode="External"/><Relationship Id="rId628" Type="http://schemas.openxmlformats.org/officeDocument/2006/relationships/hyperlink" Target="https://cdaw.gsfc.nasa.gov/movie/make_javamovie.php?stime=20140812_0418&amp;etime=20140812_0906&amp;img1=lasc2rdf&amp;title=20140812.053605.p038g;V=641km/s" TargetMode="External"/><Relationship Id="rId267" Type="http://schemas.openxmlformats.org/officeDocument/2006/relationships/hyperlink" Target="http://cdaw.gsfc.nasa.gov/CME_list/UNIVERSAL/2012_07/htpng/20120723.023605.p286g.htp.html" TargetMode="External"/><Relationship Id="rId474" Type="http://schemas.openxmlformats.org/officeDocument/2006/relationships/hyperlink" Target="http://cdaw.gsfc.nasa.gov/CME_list/UNIVERSAL/2013_11/htpng/20131107.151210.p130s.htp.html" TargetMode="External"/><Relationship Id="rId127" Type="http://schemas.openxmlformats.org/officeDocument/2006/relationships/hyperlink" Target="https://cdaw.gsfc.nasa.gov/movie/make_javamovie.php?stime=20111207_0827&amp;etime=20111207_1305&amp;img1=lasc2rdf&amp;title=20111207.093605.p327g;V=713km/s" TargetMode="External"/><Relationship Id="rId681" Type="http://schemas.openxmlformats.org/officeDocument/2006/relationships/hyperlink" Target="http://cdaw.gsfc.nasa.gov/CME_list/UNIVERSAL/2014_12/htpng/20141217.050005.p162g.htp.html" TargetMode="External"/><Relationship Id="rId779" Type="http://schemas.openxmlformats.org/officeDocument/2006/relationships/hyperlink" Target="http://cdaw.gsfc.nasa.gov/CME_list/UNIVERSAL/2017_09/yht/20170904.203605.w360h.v1418.p184g.yht" TargetMode="External"/><Relationship Id="rId31" Type="http://schemas.openxmlformats.org/officeDocument/2006/relationships/hyperlink" Target="https://cdaw.gsfc.nasa.gov/movie/make_javamovie.php?stime=20110215_0107&amp;etime=20110215_0551&amp;img1=lasc2rdf&amp;title=20110215.022405.p189g;V=669km/s" TargetMode="External"/><Relationship Id="rId334" Type="http://schemas.openxmlformats.org/officeDocument/2006/relationships/hyperlink" Target="https://cdaw.gsfc.nasa.gov/movie/make_javamovie.php?stime=20121108_0114&amp;etime=20121108_0535&amp;img1=lasc2rdf&amp;title=20121108.023606.p046g;V=855km/s" TargetMode="External"/><Relationship Id="rId541" Type="http://schemas.openxmlformats.org/officeDocument/2006/relationships/hyperlink" Target="https://cdaw.gsfc.nasa.gov/movie/make_javamovie.php?stime=20140220_0145&amp;etime=20140220_0555&amp;img1=lasc2rdf&amp;title=20140220.031209.p089g;V=993km/s" TargetMode="External"/><Relationship Id="rId639" Type="http://schemas.openxmlformats.org/officeDocument/2006/relationships/hyperlink" Target="http://cdaw.gsfc.nasa.gov/CME_list/UNIVERSAL/2014_08/htpng/20140824.123605.p100g.htp.html" TargetMode="External"/><Relationship Id="rId180" Type="http://schemas.openxmlformats.org/officeDocument/2006/relationships/hyperlink" Target="http://cdaw.gsfc.nasa.gov/CME_list/UNIVERSAL/2012_03/htpng/20120307.002406.p057g.htp.html" TargetMode="External"/><Relationship Id="rId278" Type="http://schemas.openxmlformats.org/officeDocument/2006/relationships/hyperlink" Target="http://cdaw.gsfc.nasa.gov/CME_list/UNIVERSAL/2012_08/yht/20120813.132549.w360h.v0435.p359g.yht" TargetMode="External"/><Relationship Id="rId401" Type="http://schemas.openxmlformats.org/officeDocument/2006/relationships/hyperlink" Target="http://cdaw.gsfc.nasa.gov/CME_list/UNIVERSAL/2013_07/yht/20130709.151209.w360h.v0449.p174g.yht" TargetMode="External"/><Relationship Id="rId485" Type="http://schemas.openxmlformats.org/officeDocument/2006/relationships/hyperlink" Target="http://cdaw.gsfc.nasa.gov/CME_list/UNIVERSAL/2013_11/yht/20131121.013607.w360h.v0395.p346s.yht" TargetMode="External"/><Relationship Id="rId692" Type="http://schemas.openxmlformats.org/officeDocument/2006/relationships/hyperlink" Target="http://cdaw.gsfc.nasa.gov/CME_list/UNIVERSAL/2015_02/yht/20150221.092407.w360h.v1120.p215g.yht" TargetMode="External"/><Relationship Id="rId706" Type="http://schemas.openxmlformats.org/officeDocument/2006/relationships/hyperlink" Target="https://cdaw.gsfc.nasa.gov/movie/make_javamovie.php?stime=20150423_0819&amp;etime=20150423_1241&amp;img1=lasc2rdf&amp;title=20150423.093605.p291g;V=857km/s" TargetMode="External"/><Relationship Id="rId42" Type="http://schemas.openxmlformats.org/officeDocument/2006/relationships/hyperlink" Target="http://cdaw.gsfc.nasa.gov/CME_list/UNIVERSAL/2011_03/htpng/20110326.062405.p091g.htp.html" TargetMode="External"/><Relationship Id="rId138" Type="http://schemas.openxmlformats.org/officeDocument/2006/relationships/hyperlink" Target="http://cdaw.gsfc.nasa.gov/CME_list/UNIVERSAL/2012_01/htpng/20120112.082405.p052g.htp.html" TargetMode="External"/><Relationship Id="rId345" Type="http://schemas.openxmlformats.org/officeDocument/2006/relationships/hyperlink" Target="http://cdaw.gsfc.nasa.gov/CME_list/UNIVERSAL/2012_11/htpng/20121116.072414.p097g.htp.html" TargetMode="External"/><Relationship Id="rId552" Type="http://schemas.openxmlformats.org/officeDocument/2006/relationships/hyperlink" Target="http://cdaw.gsfc.nasa.gov/CME_list/UNIVERSAL/2014_02/htpng/20140225.012550.p073g.htp.html" TargetMode="External"/><Relationship Id="rId191" Type="http://schemas.openxmlformats.org/officeDocument/2006/relationships/hyperlink" Target="http://cdaw.gsfc.nasa.gov/CME_list/UNIVERSAL/2012_03/yht/20120313.173605.w360h.v1884.p286g.yht" TargetMode="External"/><Relationship Id="rId205" Type="http://schemas.openxmlformats.org/officeDocument/2006/relationships/hyperlink" Target="https://cdaw.gsfc.nasa.gov/movie/make_javamovie.php?stime=20120328_0035&amp;etime=20120328_0442&amp;img1=lasc2rdf&amp;title=20120328.013607.p065g;V=1033km/s" TargetMode="External"/><Relationship Id="rId412" Type="http://schemas.openxmlformats.org/officeDocument/2006/relationships/hyperlink" Target="https://cdaw.gsfc.nasa.gov/movie/make_javamovie.php?stime=20130819_2154&amp;etime=20130820_0214&amp;img1=lasc2rdf&amp;title=20130819.231211.p282g;V=877km/s" TargetMode="External"/><Relationship Id="rId289" Type="http://schemas.openxmlformats.org/officeDocument/2006/relationships/hyperlink" Target="https://cdaw.gsfc.nasa.gov/movie/make_javamovie.php?stime=20120821_1904&amp;etime=20120821_2312&amp;img1=lasc2rdf&amp;title=20120821.202405.p086g;V=1024km/s" TargetMode="External"/><Relationship Id="rId496" Type="http://schemas.openxmlformats.org/officeDocument/2006/relationships/hyperlink" Target="https://cdaw.gsfc.nasa.gov/movie/make_javamovie.php?stime=20131228_1619&amp;etime=20131228_2021&amp;img1=lasc2rdf&amp;title=20131228.173606.p284g;V=1118km/s" TargetMode="External"/><Relationship Id="rId717" Type="http://schemas.openxmlformats.org/officeDocument/2006/relationships/hyperlink" Target="http://cdaw.gsfc.nasa.gov/CME_list/UNIVERSAL/2015_05/htpng/20150513.184805.p353g.htp.html" TargetMode="External"/><Relationship Id="rId53" Type="http://schemas.openxmlformats.org/officeDocument/2006/relationships/hyperlink" Target="http://cdaw.gsfc.nasa.gov/CME_list/UNIVERSAL/2011_06/yht/20110604.064806.w360h.v1407.p284g.yht" TargetMode="External"/><Relationship Id="rId149" Type="http://schemas.openxmlformats.org/officeDocument/2006/relationships/hyperlink" Target="http://cdaw.gsfc.nasa.gov/CME_list/UNIVERSAL/2012_01/yht/20120126.043605.w360h.v1194.p327g.yht" TargetMode="External"/><Relationship Id="rId356" Type="http://schemas.openxmlformats.org/officeDocument/2006/relationships/hyperlink" Target="http://cdaw.gsfc.nasa.gov/CME_list/UNIVERSAL/2012_11/yht/20121127.023605.w360h.v0844.p042g.yht" TargetMode="External"/><Relationship Id="rId563" Type="http://schemas.openxmlformats.org/officeDocument/2006/relationships/hyperlink" Target="http://cdaw.gsfc.nasa.gov/CME_list/UNIVERSAL/2014_03/yht/20140312.144805.w360h.v0972.p009g.yht" TargetMode="External"/><Relationship Id="rId770" Type="http://schemas.openxmlformats.org/officeDocument/2006/relationships/hyperlink" Target="http://cdaw.gsfc.nasa.gov/CME_list/UNIVERSAL/2017_10/yht/20171018.054805.w360h.v1576.p137g.yht" TargetMode="External"/><Relationship Id="rId216" Type="http://schemas.openxmlformats.org/officeDocument/2006/relationships/hyperlink" Target="http://cdaw.gsfc.nasa.gov/CME_list/UNIVERSAL/2012_04/htpng/20120407.211559.p172g.htp.html" TargetMode="External"/><Relationship Id="rId423" Type="http://schemas.openxmlformats.org/officeDocument/2006/relationships/hyperlink" Target="http://cdaw.gsfc.nasa.gov/CME_list/UNIVERSAL/2013_09/htpng/20130904.132551.p057g.htp.html" TargetMode="External"/><Relationship Id="rId630" Type="http://schemas.openxmlformats.org/officeDocument/2006/relationships/hyperlink" Target="http://cdaw.gsfc.nasa.gov/CME_list/UNIVERSAL/2014_08/htpng/20140812.053605.p038g.htp.html" TargetMode="External"/><Relationship Id="rId728" Type="http://schemas.openxmlformats.org/officeDocument/2006/relationships/hyperlink" Target="http://cdaw.gsfc.nasa.gov/CME_list/UNIVERSAL/2015_06/yht/20150625.083605.w360h.v1627.p330g.yht" TargetMode="External"/><Relationship Id="rId22" Type="http://schemas.openxmlformats.org/officeDocument/2006/relationships/hyperlink" Target="https://cdaw.gsfc.nasa.gov/movie/make_javamovie.php?stime=20100831_1949&amp;etime=20100831_2343&amp;img1=lasc2rdf&amp;title=20100831.211721.p206g;V=1304km/s" TargetMode="External"/><Relationship Id="rId64" Type="http://schemas.openxmlformats.org/officeDocument/2006/relationships/hyperlink" Target="https://cdaw.gsfc.nasa.gov/movie/make_javamovie.php?stime=20110621_0159&amp;etime=20110621_0636&amp;img1=lasc2rdf&amp;title=20110621.031610.p065g;V=719km/s" TargetMode="External"/><Relationship Id="rId118" Type="http://schemas.openxmlformats.org/officeDocument/2006/relationships/hyperlink" Target="https://cdaw.gsfc.nasa.gov/movie/make_javamovie.php?stime=20111120_2129&amp;etime=20111121_0218&amp;img1=lasc2rdf&amp;title=20111120.231206.p006g;V=641km/s" TargetMode="External"/><Relationship Id="rId325" Type="http://schemas.openxmlformats.org/officeDocument/2006/relationships/hyperlink" Target="https://cdaw.gsfc.nasa.gov/movie/make_javamovie.php?stime=20120928_0904&amp;etime=20120928_1335&amp;img1=lasc2rdf&amp;title=20120928.103605.p220g;V=768km/s" TargetMode="External"/><Relationship Id="rId367" Type="http://schemas.openxmlformats.org/officeDocument/2006/relationships/hyperlink" Target="https://cdaw.gsfc.nasa.gov/movie/make_javamovie.php?stime=20130226_0843&amp;etime=20130226_1254&amp;img1=lasc2rdf&amp;title=20130226.091208.p272g;V=987km/s" TargetMode="External"/><Relationship Id="rId532" Type="http://schemas.openxmlformats.org/officeDocument/2006/relationships/hyperlink" Target="https://cdaw.gsfc.nasa.gov/movie/make_javamovie.php?stime=20140216_0843&amp;etime=20140216_1218&amp;img1=lasc2rdf&amp;title=20140216.100005.p227g;V=634km/s" TargetMode="External"/><Relationship Id="rId574" Type="http://schemas.openxmlformats.org/officeDocument/2006/relationships/hyperlink" Target="https://cdaw.gsfc.nasa.gov/movie/make_javamovie.php?stime=20140329_1634&amp;etime=20140329_2145&amp;img1=lasc2rdf&amp;title=20140329.181205.p325g;V=528km/s" TargetMode="External"/><Relationship Id="rId171" Type="http://schemas.openxmlformats.org/officeDocument/2006/relationships/hyperlink" Target="http://cdaw.gsfc.nasa.gov/CME_list/UNIVERSAL/2012_02/htpng/20120229.091208.p290g.htp.html" TargetMode="External"/><Relationship Id="rId227" Type="http://schemas.openxmlformats.org/officeDocument/2006/relationships/hyperlink" Target="http://cdaw.gsfc.nasa.gov/CME_list/UNIVERSAL/2012_05/yht/20120512.000005.w360h.v0805.p107g.yht" TargetMode="External"/><Relationship Id="rId781" Type="http://schemas.openxmlformats.org/officeDocument/2006/relationships/hyperlink" Target="http://cdaw.gsfc.nasa.gov/CME_list/UNIVERSAL/2017_07/htpng/20170723.044805.p134g.htp.html" TargetMode="External"/><Relationship Id="rId269" Type="http://schemas.openxmlformats.org/officeDocument/2006/relationships/hyperlink" Target="http://cdaw.gsfc.nasa.gov/CME_list/UNIVERSAL/2012_07/yht/20120728.211208.w360h.v0420.p134g.yht" TargetMode="External"/><Relationship Id="rId434" Type="http://schemas.openxmlformats.org/officeDocument/2006/relationships/hyperlink" Target="http://cdaw.gsfc.nasa.gov/CME_list/UNIVERSAL/2013_10/yht/20131011.072410.w360h.v1200.p092g.yht" TargetMode="External"/><Relationship Id="rId476" Type="http://schemas.openxmlformats.org/officeDocument/2006/relationships/hyperlink" Target="http://cdaw.gsfc.nasa.gov/CME_list/UNIVERSAL/2013_11/yht/20131108.032407.w360h.v0497.p199g.yht" TargetMode="External"/><Relationship Id="rId641" Type="http://schemas.openxmlformats.org/officeDocument/2006/relationships/hyperlink" Target="http://cdaw.gsfc.nasa.gov/CME_list/UNIVERSAL/2014_08/yht/20140825.153605.w360h.v0555.p270g.yht" TargetMode="External"/><Relationship Id="rId683" Type="http://schemas.openxmlformats.org/officeDocument/2006/relationships/hyperlink" Target="http://cdaw.gsfc.nasa.gov/CME_list/UNIVERSAL/2014_12/yht/20141219.010442.w360h.v1195.p098g.yht" TargetMode="External"/><Relationship Id="rId739" Type="http://schemas.openxmlformats.org/officeDocument/2006/relationships/hyperlink" Target="https://cdaw.gsfc.nasa.gov/movie/make_javamovie.php?stime=20151022_0153&amp;etime=20151022_0618&amp;img1=lasc2rdf&amp;title=20151022.031207.p206g;V=817km/s" TargetMode="External"/><Relationship Id="rId33" Type="http://schemas.openxmlformats.org/officeDocument/2006/relationships/hyperlink" Target="http://cdaw.gsfc.nasa.gov/CME_list/UNIVERSAL/2011_02/htpng/20110215.022405.p189g.htp.html" TargetMode="External"/><Relationship Id="rId129" Type="http://schemas.openxmlformats.org/officeDocument/2006/relationships/hyperlink" Target="http://cdaw.gsfc.nasa.gov/CME_list/UNIVERSAL/2011_12/htpng/20111207.093605.p327g.htp.html" TargetMode="External"/><Relationship Id="rId280" Type="http://schemas.openxmlformats.org/officeDocument/2006/relationships/hyperlink" Target="https://cdaw.gsfc.nasa.gov/movie/make_javamovie.php?stime=20120819_1708&amp;etime=20120819_2202&amp;img1=lasc2rdf&amp;title=20120819.183605.p154g;V=612km/s" TargetMode="External"/><Relationship Id="rId336" Type="http://schemas.openxmlformats.org/officeDocument/2006/relationships/hyperlink" Target="http://cdaw.gsfc.nasa.gov/CME_list/UNIVERSAL/2012_11/htpng/20121108.023606.p046g.htp.html" TargetMode="External"/><Relationship Id="rId501" Type="http://schemas.openxmlformats.org/officeDocument/2006/relationships/hyperlink" Target="http://cdaw.gsfc.nasa.gov/CME_list/UNIVERSAL/2014_01/htpng/20140106.080005.p274g.htp.html" TargetMode="External"/><Relationship Id="rId543" Type="http://schemas.openxmlformats.org/officeDocument/2006/relationships/hyperlink" Target="http://cdaw.gsfc.nasa.gov/CME_list/UNIVERSAL/2014_02/htpng/20140220.031209.p089g.htp.html" TargetMode="External"/><Relationship Id="rId75" Type="http://schemas.openxmlformats.org/officeDocument/2006/relationships/hyperlink" Target="http://cdaw.gsfc.nasa.gov/CME_list/UNIVERSAL/2011_08/htpng/20110804.041205.p298g.htp.html" TargetMode="External"/><Relationship Id="rId140" Type="http://schemas.openxmlformats.org/officeDocument/2006/relationships/hyperlink" Target="http://cdaw.gsfc.nasa.gov/CME_list/UNIVERSAL/2012_01/yht/20120116.031210.w360h.v1060.p039g.yht" TargetMode="External"/><Relationship Id="rId182" Type="http://schemas.openxmlformats.org/officeDocument/2006/relationships/hyperlink" Target="http://cdaw.gsfc.nasa.gov/CME_list/UNIVERSAL/2012_03/yht/20120307.013024.w360h.v1825.p082g.yht" TargetMode="External"/><Relationship Id="rId378" Type="http://schemas.openxmlformats.org/officeDocument/2006/relationships/hyperlink" Target="http://cdaw.gsfc.nasa.gov/CME_list/UNIVERSAL/2013_05/htpng/20130513.160755.p063g.htp.html" TargetMode="External"/><Relationship Id="rId403" Type="http://schemas.openxmlformats.org/officeDocument/2006/relationships/hyperlink" Target="https://cdaw.gsfc.nasa.gov/movie/make_javamovie.php?stime=20130722_0508&amp;etime=20130722_0917&amp;img1=lasc2rdf&amp;title=20130722.062405.p285g;V=1004km/s" TargetMode="External"/><Relationship Id="rId585" Type="http://schemas.openxmlformats.org/officeDocument/2006/relationships/hyperlink" Target="http://cdaw.gsfc.nasa.gov/CME_list/UNIVERSAL/2014_04/htpng/20140418.132551.p238g.htp.html" TargetMode="External"/><Relationship Id="rId750" Type="http://schemas.openxmlformats.org/officeDocument/2006/relationships/hyperlink" Target="http://cdaw.gsfc.nasa.gov/CME_list/UNIVERSAL/2016_01/htpng/20160101.232404.p227g.htp.html" TargetMode="External"/><Relationship Id="rId792" Type="http://schemas.openxmlformats.org/officeDocument/2006/relationships/hyperlink" Target="https://cdaw.gsfc.nasa.gov/movie/make_javamovie.php?stime=20121121_0258&amp;etime=20121121_0713&amp;img1=lasc2rdf&amp;title=20121121.042407.p317g;V=920km/s" TargetMode="External"/><Relationship Id="rId6" Type="http://schemas.openxmlformats.org/officeDocument/2006/relationships/hyperlink" Target="http://cdaw.gsfc.nasa.gov/CME_list/UNIVERSAL/2010_02/htpng/20100207.035403.p113g.htp.html" TargetMode="External"/><Relationship Id="rId238" Type="http://schemas.openxmlformats.org/officeDocument/2006/relationships/hyperlink" Target="https://cdaw.gsfc.nasa.gov/movie/make_javamovie.php?stime=20120623_0607&amp;etime=20120623_1002&amp;img1=lasc2rdf&amp;title=20120623.072405.p290g;V=1263km/s" TargetMode="External"/><Relationship Id="rId445" Type="http://schemas.openxmlformats.org/officeDocument/2006/relationships/hyperlink" Target="https://cdaw.gsfc.nasa.gov/movie/make_javamovie.php?stime=20131025_1352&amp;etime=20131025_1756&amp;img1=lasc2rdf&amp;title=20131025.151209.p068g;V=1081km/s" TargetMode="External"/><Relationship Id="rId487" Type="http://schemas.openxmlformats.org/officeDocument/2006/relationships/hyperlink" Target="https://cdaw.gsfc.nasa.gov/movie/make_javamovie.php?stime=20131207_0622&amp;etime=20131207_1026&amp;img1=lasc2rdf&amp;title=20131207.073605.p274g;V=1085km/s" TargetMode="External"/><Relationship Id="rId610" Type="http://schemas.openxmlformats.org/officeDocument/2006/relationships/hyperlink" Target="https://cdaw.gsfc.nasa.gov/movie/make_javamovie.php?stime=20140608_0207&amp;etime=20140608_0735&amp;img1=lasc2rdf&amp;title=20140608.033605.p280g;V=471km/s" TargetMode="External"/><Relationship Id="rId652" Type="http://schemas.openxmlformats.org/officeDocument/2006/relationships/hyperlink" Target="https://cdaw.gsfc.nasa.gov/movie/make_javamovie.php?stime=20140908_2258&amp;etime=20140909_0313&amp;img1=lasc2rdf&amp;title=20140909.000626.p059g;V=920km/s" TargetMode="External"/><Relationship Id="rId694" Type="http://schemas.openxmlformats.org/officeDocument/2006/relationships/hyperlink" Target="https://cdaw.gsfc.nasa.gov/movie/make_javamovie.php?stime=20150307_2107&amp;etime=20150308_0102&amp;img1=lasc2rdf&amp;title=20150307.221205.p125g;V=1261km/s" TargetMode="External"/><Relationship Id="rId708" Type="http://schemas.openxmlformats.org/officeDocument/2006/relationships/hyperlink" Target="http://cdaw.gsfc.nasa.gov/CME_list/UNIVERSAL/2015_04/htpng/20150423.093605.p291g.htp.html" TargetMode="External"/><Relationship Id="rId291" Type="http://schemas.openxmlformats.org/officeDocument/2006/relationships/hyperlink" Target="http://cdaw.gsfc.nasa.gov/CME_list/UNIVERSAL/2012_08/htpng/20120821.202405.p086g.htp.html" TargetMode="External"/><Relationship Id="rId305" Type="http://schemas.openxmlformats.org/officeDocument/2006/relationships/hyperlink" Target="http://cdaw.gsfc.nasa.gov/CME_list/UNIVERSAL/2012_09/yht/20120908.100006.w360h.v0734.p242g.yht" TargetMode="External"/><Relationship Id="rId347" Type="http://schemas.openxmlformats.org/officeDocument/2006/relationships/hyperlink" Target="http://cdaw.gsfc.nasa.gov/CME_list/UNIVERSAL/2012_11/yht/20121121.160005.w360h.v0529.p194g.yht" TargetMode="External"/><Relationship Id="rId512" Type="http://schemas.openxmlformats.org/officeDocument/2006/relationships/hyperlink" Target="http://cdaw.gsfc.nasa.gov/CME_list/UNIVERSAL/2014_01/yht/20140129.003605.w360h.v0640.p177g.yht" TargetMode="External"/><Relationship Id="rId44" Type="http://schemas.openxmlformats.org/officeDocument/2006/relationships/hyperlink" Target="http://cdaw.gsfc.nasa.gov/CME_list/UNIVERSAL/2011_04/yht/20110417.153605.w360h.v0465.p149g.yht" TargetMode="External"/><Relationship Id="rId86" Type="http://schemas.openxmlformats.org/officeDocument/2006/relationships/hyperlink" Target="http://cdaw.gsfc.nasa.gov/CME_list/UNIVERSAL/2011_09/yht/20110924.193606.w360h.v0972.p043g.yht" TargetMode="External"/><Relationship Id="rId151" Type="http://schemas.openxmlformats.org/officeDocument/2006/relationships/hyperlink" Target="https://cdaw.gsfc.nasa.gov/movie/make_javamovie.php?stime=20120127_1723&amp;etime=20120127_2051&amp;img1=lasc2rdf&amp;title=20120127.182752.p296g;V=2508km/s" TargetMode="External"/><Relationship Id="rId389" Type="http://schemas.openxmlformats.org/officeDocument/2006/relationships/hyperlink" Target="http://cdaw.gsfc.nasa.gov/CME_list/UNIVERSAL/2013_06/yht/20130613.042407.w360h.v0763.p177g.yht" TargetMode="External"/><Relationship Id="rId554" Type="http://schemas.openxmlformats.org/officeDocument/2006/relationships/hyperlink" Target="http://cdaw.gsfc.nasa.gov/CME_list/UNIVERSAL/2014_03/yht/20140304.184805.w360h.v0794.p356g.yht" TargetMode="External"/><Relationship Id="rId596" Type="http://schemas.openxmlformats.org/officeDocument/2006/relationships/hyperlink" Target="http://cdaw.gsfc.nasa.gov/CME_list/UNIVERSAL/2014_05/yht/20140509.024805.w360h.v1099.p262g.yht" TargetMode="External"/><Relationship Id="rId761" Type="http://schemas.openxmlformats.org/officeDocument/2006/relationships/hyperlink" Target="http://cdaw.gsfc.nasa.gov/CME_list/UNIVERSAL/2016_02/yht/20160221.120004.w360h.v0533.p298g.yht" TargetMode="External"/><Relationship Id="rId193" Type="http://schemas.openxmlformats.org/officeDocument/2006/relationships/hyperlink" Target="https://cdaw.gsfc.nasa.gov/movie/make_javamovie.php?stime=20120317_2314&amp;etime=20120318_0311&amp;img1=lasc2rdf&amp;title=20120318.002405.p300g;V=1210km/s" TargetMode="External"/><Relationship Id="rId207" Type="http://schemas.openxmlformats.org/officeDocument/2006/relationships/hyperlink" Target="http://cdaw.gsfc.nasa.gov/CME_list/UNIVERSAL/2012_03/htpng/20120328.013607.p065g.htp.html" TargetMode="External"/><Relationship Id="rId249" Type="http://schemas.openxmlformats.org/officeDocument/2006/relationships/hyperlink" Target="http://cdaw.gsfc.nasa.gov/CME_list/UNIVERSAL/2012_07/htpng/20120704.172404.p124g.htp.html" TargetMode="External"/><Relationship Id="rId414" Type="http://schemas.openxmlformats.org/officeDocument/2006/relationships/hyperlink" Target="http://cdaw.gsfc.nasa.gov/CME_list/UNIVERSAL/2013_08/htpng/20130819.231211.p282g.htp.html" TargetMode="External"/><Relationship Id="rId456" Type="http://schemas.openxmlformats.org/officeDocument/2006/relationships/hyperlink" Target="http://cdaw.gsfc.nasa.gov/CME_list/UNIVERSAL/2013_10/htpng/20131028.153605.p086g.htp.html" TargetMode="External"/><Relationship Id="rId498" Type="http://schemas.openxmlformats.org/officeDocument/2006/relationships/hyperlink" Target="http://cdaw.gsfc.nasa.gov/CME_list/UNIVERSAL/2013_12/htpng/20131228.173606.p284g.htp.html" TargetMode="External"/><Relationship Id="rId621" Type="http://schemas.openxmlformats.org/officeDocument/2006/relationships/hyperlink" Target="http://cdaw.gsfc.nasa.gov/CME_list/UNIVERSAL/2014_07/htpng/20140708.163605.p067g.htp.html" TargetMode="External"/><Relationship Id="rId663" Type="http://schemas.openxmlformats.org/officeDocument/2006/relationships/hyperlink" Target="http://cdaw.gsfc.nasa.gov/CME_list/UNIVERSAL/2014_09/htpng/20140923.072405.p085g.htp.html" TargetMode="External"/><Relationship Id="rId13" Type="http://schemas.openxmlformats.org/officeDocument/2006/relationships/hyperlink" Target="https://cdaw.gsfc.nasa.gov/movie/make_javamovie.php?stime=20100604_1039&amp;etime=20100604_1723&amp;img1=lasc2rdf&amp;title=20100604.123005.p353g;V=311km/s" TargetMode="External"/><Relationship Id="rId109" Type="http://schemas.openxmlformats.org/officeDocument/2006/relationships/hyperlink" Target="https://cdaw.gsfc.nasa.gov/movie/make_javamovie.php?stime=20111109_1209&amp;etime=20111109_1626&amp;img1=lasc2rdf&amp;title=20111109.133605.p048g;V=907km/s" TargetMode="External"/><Relationship Id="rId260" Type="http://schemas.openxmlformats.org/officeDocument/2006/relationships/hyperlink" Target="http://cdaw.gsfc.nasa.gov/CME_list/UNIVERSAL/2012_07/yht/20120718.062405.w360h.v0873.p329g.yht" TargetMode="External"/><Relationship Id="rId316" Type="http://schemas.openxmlformats.org/officeDocument/2006/relationships/hyperlink" Target="https://cdaw.gsfc.nasa.gov/movie/make_javamovie.php?stime=20120921_0509&amp;etime=20120921_0958&amp;img1=lasc2rdf&amp;title=20120921.062405.p046g;V=639km/s" TargetMode="External"/><Relationship Id="rId523" Type="http://schemas.openxmlformats.org/officeDocument/2006/relationships/hyperlink" Target="https://cdaw.gsfc.nasa.gov/movie/make_javamovie.php?stime=20140210_2005&amp;etime=20140211_0110&amp;img1=lasc2rdf&amp;title=20140210.213606.p100g;V=557km/s" TargetMode="External"/><Relationship Id="rId719" Type="http://schemas.openxmlformats.org/officeDocument/2006/relationships/hyperlink" Target="http://cdaw.gsfc.nasa.gov/CME_list/UNIVERSAL/2015_06/yht/20150618.172424.w360h.v1305.p092g.yht" TargetMode="External"/><Relationship Id="rId55" Type="http://schemas.openxmlformats.org/officeDocument/2006/relationships/hyperlink" Target="https://cdaw.gsfc.nasa.gov/movie/make_javamovie.php?stime=20110604_2052&amp;etime=20110605_0020&amp;img1=lasc2rdf&amp;title=20110604.220502.p300g;V=2425km/s" TargetMode="External"/><Relationship Id="rId97" Type="http://schemas.openxmlformats.org/officeDocument/2006/relationships/hyperlink" Target="https://cdaw.gsfc.nasa.gov/movie/make_javamovie.php?stime=20111022_0930&amp;etime=20111022_1339&amp;img1=lasc2rdf&amp;title=20111022.102405.p311g;V=1005km/s" TargetMode="External"/><Relationship Id="rId120" Type="http://schemas.openxmlformats.org/officeDocument/2006/relationships/hyperlink" Target="http://cdaw.gsfc.nasa.gov/CME_list/UNIVERSAL/2011_11/htpng/20111120.231206.p006g.htp.html" TargetMode="External"/><Relationship Id="rId358" Type="http://schemas.openxmlformats.org/officeDocument/2006/relationships/hyperlink" Target="https://cdaw.gsfc.nasa.gov/movie/make_javamovie.php?stime=20121202_1508&amp;etime=20121202_1951&amp;img1=lasc2rdf&amp;title=20121202.163605.p007g;V=678km/s" TargetMode="External"/><Relationship Id="rId565" Type="http://schemas.openxmlformats.org/officeDocument/2006/relationships/hyperlink" Target="https://cdaw.gsfc.nasa.gov/movie/make_javamovie.php?stime=20140320_0324&amp;etime=20140320_0758&amp;img1=lasc2rdf&amp;title=20140320.043606.p140g;V=740km/s" TargetMode="External"/><Relationship Id="rId730" Type="http://schemas.openxmlformats.org/officeDocument/2006/relationships/hyperlink" Target="https://cdaw.gsfc.nasa.gov/movie/make_javamovie.php?stime=20150726_0704&amp;etime=20150726_1354&amp;img1=lasc2rdf&amp;title=20150726.084804.p351g;V=303km/s" TargetMode="External"/><Relationship Id="rId772" Type="http://schemas.openxmlformats.org/officeDocument/2006/relationships/hyperlink" Target="http://cdaw.gsfc.nasa.gov/CME_list/UNIVERSAL/2017_09/htpng/20170917.120006.p072g.htp.html" TargetMode="External"/><Relationship Id="rId162" Type="http://schemas.openxmlformats.org/officeDocument/2006/relationships/hyperlink" Target="http://cdaw.gsfc.nasa.gov/CME_list/UNIVERSAL/2012_02/htpng/20120210.200005.p039g.htp.html" TargetMode="External"/><Relationship Id="rId218" Type="http://schemas.openxmlformats.org/officeDocument/2006/relationships/hyperlink" Target="http://cdaw.gsfc.nasa.gov/CME_list/UNIVERSAL/2012_04/yht/20120409.123607.w360h.v0921.p310g.yht" TargetMode="External"/><Relationship Id="rId425" Type="http://schemas.openxmlformats.org/officeDocument/2006/relationships/hyperlink" Target="http://cdaw.gsfc.nasa.gov/CME_list/UNIVERSAL/2013_09/yht/20130924.203605.w360h.v0919.p043g.yht" TargetMode="External"/><Relationship Id="rId467" Type="http://schemas.openxmlformats.org/officeDocument/2006/relationships/hyperlink" Target="http://cdaw.gsfc.nasa.gov/CME_list/UNIVERSAL/2013_11/yht/20131107.000006.w360h.v1033.p233g.yht" TargetMode="External"/><Relationship Id="rId632" Type="http://schemas.openxmlformats.org/officeDocument/2006/relationships/hyperlink" Target="http://cdaw.gsfc.nasa.gov/CME_list/UNIVERSAL/2014_08/yht/20140815.174807.w360h.v0342.p323g.yht" TargetMode="External"/><Relationship Id="rId271" Type="http://schemas.openxmlformats.org/officeDocument/2006/relationships/hyperlink" Target="https://cdaw.gsfc.nasa.gov/movie/make_javamovie.php?stime=20120731_0959&amp;etime=20120731_1501&amp;img1=lasc2rdf&amp;title=20120731.112406.p051g;V=567km/s" TargetMode="External"/><Relationship Id="rId674" Type="http://schemas.openxmlformats.org/officeDocument/2006/relationships/hyperlink" Target="http://cdaw.gsfc.nasa.gov/CME_list/UNIVERSAL/2014_10/yht/20141014.184806.w360h.v0848.p090g.yht" TargetMode="External"/><Relationship Id="rId24" Type="http://schemas.openxmlformats.org/officeDocument/2006/relationships/hyperlink" Target="http://cdaw.gsfc.nasa.gov/CME_list/UNIVERSAL/2010_08/htpng/20100831.211721.p206g.htp.html" TargetMode="External"/><Relationship Id="rId66" Type="http://schemas.openxmlformats.org/officeDocument/2006/relationships/hyperlink" Target="http://cdaw.gsfc.nasa.gov/CME_list/UNIVERSAL/2011_06/htpng/20110621.031610.p065g.htp.html" TargetMode="External"/><Relationship Id="rId131" Type="http://schemas.openxmlformats.org/officeDocument/2006/relationships/hyperlink" Target="http://cdaw.gsfc.nasa.gov/CME_list/UNIVERSAL/2011_12/yht/20111221.031210.w360h.v1064.p134g.yht" TargetMode="External"/><Relationship Id="rId327" Type="http://schemas.openxmlformats.org/officeDocument/2006/relationships/hyperlink" Target="http://cdaw.gsfc.nasa.gov/CME_list/UNIVERSAL/2012_09/htpng/20120928.103605.p220g.htp.html" TargetMode="External"/><Relationship Id="rId369" Type="http://schemas.openxmlformats.org/officeDocument/2006/relationships/hyperlink" Target="http://cdaw.gsfc.nasa.gov/CME_list/UNIVERSAL/2013_02/htpng/20130226.091208.p272g.htp.html" TargetMode="External"/><Relationship Id="rId534" Type="http://schemas.openxmlformats.org/officeDocument/2006/relationships/hyperlink" Target="http://cdaw.gsfc.nasa.gov/CME_list/UNIVERSAL/2014_02/htpng/20140216.100005.p227g.htp.html" TargetMode="External"/><Relationship Id="rId576" Type="http://schemas.openxmlformats.org/officeDocument/2006/relationships/hyperlink" Target="http://cdaw.gsfc.nasa.gov/CME_list/UNIVERSAL/2014_03/htpng/20140329.181205.p325g.htp.html" TargetMode="External"/><Relationship Id="rId741" Type="http://schemas.openxmlformats.org/officeDocument/2006/relationships/hyperlink" Target="http://cdaw.gsfc.nasa.gov/CME_list/UNIVERSAL/2015_10/htpng/20151022.031207.p206g.htp.html" TargetMode="External"/><Relationship Id="rId783" Type="http://schemas.openxmlformats.org/officeDocument/2006/relationships/hyperlink" Target="https://cdaw.gsfc.nasa.gov/movie/make_javamovie.php?stime=20170723_0340&amp;etime=20170723_0717&amp;img1=lasc2rdf&amp;title=20170723.044805.p134g;V=1848km/s" TargetMode="External"/><Relationship Id="rId173" Type="http://schemas.openxmlformats.org/officeDocument/2006/relationships/hyperlink" Target="http://cdaw.gsfc.nasa.gov/CME_list/UNIVERSAL/2012_03/yht/20120304.110007.w360h.v1306.p052g.yht" TargetMode="External"/><Relationship Id="rId229" Type="http://schemas.openxmlformats.org/officeDocument/2006/relationships/hyperlink" Target="https://cdaw.gsfc.nasa.gov/movie/make_javamovie.php?stime=20120517_0032&amp;etime=20120517_0416&amp;img1=lasc2rdf&amp;title=20120517.014805.p261g;V=1582km/s" TargetMode="External"/><Relationship Id="rId380" Type="http://schemas.openxmlformats.org/officeDocument/2006/relationships/hyperlink" Target="http://cdaw.gsfc.nasa.gov/CME_list/UNIVERSAL/2013_05/yht/20130514.012551.w360h.v2625.p089g.yht" TargetMode="External"/><Relationship Id="rId436" Type="http://schemas.openxmlformats.org/officeDocument/2006/relationships/hyperlink" Target="https://cdaw.gsfc.nasa.gov/movie/make_javamovie.php?stime=20131022_2021&amp;etime=20131023_0152&amp;img1=lasc2rdf&amp;title=20131022.214806.p190g;V=459km/s" TargetMode="External"/><Relationship Id="rId601" Type="http://schemas.openxmlformats.org/officeDocument/2006/relationships/hyperlink" Target="https://cdaw.gsfc.nasa.gov/movie/make_javamovie.php?stime=20140604_1248&amp;etime=20140604_1933&amp;img1=lasc2rdf&amp;title=20140604.124805.p160g;V=467km/s" TargetMode="External"/><Relationship Id="rId643" Type="http://schemas.openxmlformats.org/officeDocument/2006/relationships/hyperlink" Target="https://cdaw.gsfc.nasa.gov/movie/make_javamovie.php?stime=20140828_1602&amp;etime=20140828_2033&amp;img1=lasc2rdf&amp;title=20140828.172405.p077g;V=766km/s" TargetMode="External"/><Relationship Id="rId240" Type="http://schemas.openxmlformats.org/officeDocument/2006/relationships/hyperlink" Target="http://cdaw.gsfc.nasa.gov/CME_list/UNIVERSAL/2012_06/htpng/20120623.072405.p290g.htp.html" TargetMode="External"/><Relationship Id="rId478" Type="http://schemas.openxmlformats.org/officeDocument/2006/relationships/hyperlink" Target="https://cdaw.gsfc.nasa.gov/movie/make_javamovie.php?stime=20131110_1536&amp;etime=20131110_2047&amp;img1=lasc2rdf&amp;title=20131110.170006.p253g;V=532km/s" TargetMode="External"/><Relationship Id="rId685" Type="http://schemas.openxmlformats.org/officeDocument/2006/relationships/hyperlink" Target="https://cdaw.gsfc.nasa.gov/movie/make_javamovie.php?stime=20141221_1051&amp;etime=20141221_1535&amp;img1=lasc2rdf&amp;title=20141221.121205.p189g;V=669km/s" TargetMode="External"/><Relationship Id="rId35" Type="http://schemas.openxmlformats.org/officeDocument/2006/relationships/hyperlink" Target="http://cdaw.gsfc.nasa.gov/CME_list/UNIVERSAL/2011_03/yht/20110307.200005.w360h.v2125.p313g.yht" TargetMode="External"/><Relationship Id="rId77" Type="http://schemas.openxmlformats.org/officeDocument/2006/relationships/hyperlink" Target="http://cdaw.gsfc.nasa.gov/CME_list/UNIVERSAL/2011_08/yht/20110809.081206.w360h.v1610.p279g.yht" TargetMode="External"/><Relationship Id="rId100" Type="http://schemas.openxmlformats.org/officeDocument/2006/relationships/hyperlink" Target="https://cdaw.gsfc.nasa.gov/movie/make_javamovie.php?stime=20111027_1040&amp;etime=20111027_1542&amp;img1=lasc2rdf&amp;title=20111027.120006.p054g;V=570km/s" TargetMode="External"/><Relationship Id="rId282" Type="http://schemas.openxmlformats.org/officeDocument/2006/relationships/hyperlink" Target="http://cdaw.gsfc.nasa.gov/CME_list/UNIVERSAL/2012_08/htpng/20120819.183605.p154g.htp.html" TargetMode="External"/><Relationship Id="rId338" Type="http://schemas.openxmlformats.org/officeDocument/2006/relationships/hyperlink" Target="http://cdaw.gsfc.nasa.gov/CME_list/UNIVERSAL/2012_11/yht/20121108.110008.w360h.v0972.p216g.yht" TargetMode="External"/><Relationship Id="rId503" Type="http://schemas.openxmlformats.org/officeDocument/2006/relationships/hyperlink" Target="http://cdaw.gsfc.nasa.gov/CME_list/UNIVERSAL/2014_01/yht/20140107.182405.w360h.v1830.p231g.yht" TargetMode="External"/><Relationship Id="rId545" Type="http://schemas.openxmlformats.org/officeDocument/2006/relationships/hyperlink" Target="http://cdaw.gsfc.nasa.gov/CME_list/UNIVERSAL/2014_02/yht/20140220.080007.w360h.v0948.p268g.yht" TargetMode="External"/><Relationship Id="rId587" Type="http://schemas.openxmlformats.org/officeDocument/2006/relationships/hyperlink" Target="http://cdaw.gsfc.nasa.gov/CME_list/UNIVERSAL/2014_04/yht/20140429.232405.w360h.v0553.p180g.yht" TargetMode="External"/><Relationship Id="rId710" Type="http://schemas.openxmlformats.org/officeDocument/2006/relationships/hyperlink" Target="http://cdaw.gsfc.nasa.gov/CME_list/UNIVERSAL/2015_05/yht/20150502.202405.w360h.v0335.p115g.yht" TargetMode="External"/><Relationship Id="rId752" Type="http://schemas.openxmlformats.org/officeDocument/2006/relationships/hyperlink" Target="http://cdaw.gsfc.nasa.gov/CME_list/UNIVERSAL/2016_01/yht/20160106.140004.w360h.v0969.p252g.yht" TargetMode="External"/><Relationship Id="rId8" Type="http://schemas.openxmlformats.org/officeDocument/2006/relationships/hyperlink" Target="http://cdaw.gsfc.nasa.gov/CME_list/UNIVERSAL/2010_02/yht/20100212.134204.w360h.v0509.p044g.yht" TargetMode="External"/><Relationship Id="rId142" Type="http://schemas.openxmlformats.org/officeDocument/2006/relationships/hyperlink" Target="https://cdaw.gsfc.nasa.gov/movie/make_javamovie.php?stime=20120119_1351&amp;etime=20120119_1754&amp;img1=lasc2rdf&amp;title=20120119.143605.p020g;V=1120km/s" TargetMode="External"/><Relationship Id="rId184" Type="http://schemas.openxmlformats.org/officeDocument/2006/relationships/hyperlink" Target="https://cdaw.gsfc.nasa.gov/movie/make_javamovie.php?stime=20120309_0256&amp;etime=20120309_0709&amp;img1=lasc2rdf&amp;title=20120309.042609.p029g;V=950km/s" TargetMode="External"/><Relationship Id="rId391" Type="http://schemas.openxmlformats.org/officeDocument/2006/relationships/hyperlink" Target="https://cdaw.gsfc.nasa.gov/movie/make_javamovie.php?stime=20130624_0236&amp;etime=20130624_0714&amp;img1=lasc2rdf&amp;title=20130624.040005.p235g;V=709km/s" TargetMode="External"/><Relationship Id="rId405" Type="http://schemas.openxmlformats.org/officeDocument/2006/relationships/hyperlink" Target="http://cdaw.gsfc.nasa.gov/CME_list/UNIVERSAL/2013_07/htpng/20130722.062405.p285g.htp.html" TargetMode="External"/><Relationship Id="rId447" Type="http://schemas.openxmlformats.org/officeDocument/2006/relationships/hyperlink" Target="http://cdaw.gsfc.nasa.gov/CME_list/UNIVERSAL/2013_10/htpng/20131025.151209.p068g.htp.html" TargetMode="External"/><Relationship Id="rId612" Type="http://schemas.openxmlformats.org/officeDocument/2006/relationships/hyperlink" Target="http://cdaw.gsfc.nasa.gov/CME_list/UNIVERSAL/2014_06/htpng/20140608.033605.p280g.htp.html" TargetMode="External"/><Relationship Id="rId794" Type="http://schemas.openxmlformats.org/officeDocument/2006/relationships/hyperlink" Target="http://cdaw.gsfc.nasa.gov/CME_list/UNIVERSAL/2015_02/yht/20150228.042405.w360h.v0280.p171g.yht" TargetMode="External"/><Relationship Id="rId251" Type="http://schemas.openxmlformats.org/officeDocument/2006/relationships/hyperlink" Target="http://cdaw.gsfc.nasa.gov/CME_list/UNIVERSAL/2012_07/yht/20120706.232406.w360h.v1828.p233g.yht" TargetMode="External"/><Relationship Id="rId489" Type="http://schemas.openxmlformats.org/officeDocument/2006/relationships/hyperlink" Target="http://cdaw.gsfc.nasa.gov/CME_list/UNIVERSAL/2013_12/htpng/20131207.073605.p274g.htp.html" TargetMode="External"/><Relationship Id="rId654" Type="http://schemas.openxmlformats.org/officeDocument/2006/relationships/hyperlink" Target="http://cdaw.gsfc.nasa.gov/CME_list/UNIVERSAL/2014_09/htpng/20140909.000626.p059g.htp.html" TargetMode="External"/><Relationship Id="rId696" Type="http://schemas.openxmlformats.org/officeDocument/2006/relationships/hyperlink" Target="http://cdaw.gsfc.nasa.gov/CME_list/UNIVERSAL/2015_03/htpng/20150307.221205.p125g.htp.html" TargetMode="External"/><Relationship Id="rId46" Type="http://schemas.openxmlformats.org/officeDocument/2006/relationships/hyperlink" Target="https://cdaw.gsfc.nasa.gov/movie/make_javamovie.php?stime=20110424_2029&amp;etime=20110425_0321&amp;img1=lasc2rdf&amp;title=20110424.212409.p076g;V=300km/s" TargetMode="External"/><Relationship Id="rId293" Type="http://schemas.openxmlformats.org/officeDocument/2006/relationships/hyperlink" Target="http://cdaw.gsfc.nasa.gov/CME_list/UNIVERSAL/2012_08/yht/20120825.163605.w360h.v0636.p064g.yht" TargetMode="External"/><Relationship Id="rId307" Type="http://schemas.openxmlformats.org/officeDocument/2006/relationships/hyperlink" Target="https://cdaw.gsfc.nasa.gov/movie/make_javamovie.php?stime=20120919_1013&amp;etime=20120919_1506&amp;img1=lasc2rdf&amp;title=20120919.113606.p151g;V=616km/s" TargetMode="External"/><Relationship Id="rId349" Type="http://schemas.openxmlformats.org/officeDocument/2006/relationships/hyperlink" Target="https://cdaw.gsfc.nasa.gov/movie/make_javamovie.php?stime=20121123_1238&amp;etime=20121123_1752&amp;img1=lasc2rdf&amp;title=20121123.134806.p136g;V=519km/s" TargetMode="External"/><Relationship Id="rId514" Type="http://schemas.openxmlformats.org/officeDocument/2006/relationships/hyperlink" Target="https://cdaw.gsfc.nasa.gov/movie/make_javamovie.php?stime=20140130_0653&amp;etime=20140130_1225&amp;img1=lasc2rdf&amp;title=20140130.082405.p112g;V=458km/s" TargetMode="External"/><Relationship Id="rId556" Type="http://schemas.openxmlformats.org/officeDocument/2006/relationships/hyperlink" Target="https://cdaw.gsfc.nasa.gov/movie/make_javamovie.php?stime=20140305_0811&amp;etime=20140305_1231&amp;img1=lasc2rdf&amp;title=20140305.092405.p174g;V=864km/s" TargetMode="External"/><Relationship Id="rId721" Type="http://schemas.openxmlformats.org/officeDocument/2006/relationships/hyperlink" Target="https://cdaw.gsfc.nasa.gov/movie/make_javamovie.php?stime=20150619_0609&amp;etime=20150619_1108&amp;img1=lasc2rdf&amp;title=20150619.064250.p177g;V=584km/s" TargetMode="External"/><Relationship Id="rId763" Type="http://schemas.openxmlformats.org/officeDocument/2006/relationships/hyperlink" Target="https://cdaw.gsfc.nasa.gov/movie/make_javamovie.php?stime=20160425_0341&amp;etime=20160425_0850&amp;img1=lasc2rdf&amp;title=20160425.051204.p078g;V=538km/s" TargetMode="External"/><Relationship Id="rId88" Type="http://schemas.openxmlformats.org/officeDocument/2006/relationships/hyperlink" Target="https://cdaw.gsfc.nasa.gov/movie/make_javamovie.php?stime=20111001_1938&amp;etime=20111001_2334&amp;img1=lasc2rdf&amp;title=20111001.204805.p088g;V=1238km/s" TargetMode="External"/><Relationship Id="rId111" Type="http://schemas.openxmlformats.org/officeDocument/2006/relationships/hyperlink" Target="http://cdaw.gsfc.nasa.gov/CME_list/UNIVERSAL/2011_11/htpng/20111109.133605.p048g.htp.html" TargetMode="External"/><Relationship Id="rId153" Type="http://schemas.openxmlformats.org/officeDocument/2006/relationships/hyperlink" Target="http://cdaw.gsfc.nasa.gov/CME_list/UNIVERSAL/2012_01/htpng/20120127.182752.p296g.htp.html" TargetMode="External"/><Relationship Id="rId195" Type="http://schemas.openxmlformats.org/officeDocument/2006/relationships/hyperlink" Target="http://cdaw.gsfc.nasa.gov/CME_list/UNIVERSAL/2012_03/htpng/20120318.002405.p300g.htp.html" TargetMode="External"/><Relationship Id="rId209" Type="http://schemas.openxmlformats.org/officeDocument/2006/relationships/hyperlink" Target="http://cdaw.gsfc.nasa.gov/CME_list/UNIVERSAL/2012_04/yht/20120405.212507.w360h.v0828.p311g.yht" TargetMode="External"/><Relationship Id="rId360" Type="http://schemas.openxmlformats.org/officeDocument/2006/relationships/hyperlink" Target="http://cdaw.gsfc.nasa.gov/CME_list/UNIVERSAL/2012_12/htpng/20121202.163605.p007g.htp.html" TargetMode="External"/><Relationship Id="rId416" Type="http://schemas.openxmlformats.org/officeDocument/2006/relationships/hyperlink" Target="http://cdaw.gsfc.nasa.gov/CME_list/UNIVERSAL/2013_08/yht/20130820.081205.w360h.v0784.p210g.yht" TargetMode="External"/><Relationship Id="rId598" Type="http://schemas.openxmlformats.org/officeDocument/2006/relationships/hyperlink" Target="https://cdaw.gsfc.nasa.gov/movie/make_javamovie.php?stime=20140510_0317&amp;etime=20140510_0721&amp;img1=lasc2rdf&amp;title=20140510.043605.p255g;V=1086km/s" TargetMode="External"/><Relationship Id="rId220" Type="http://schemas.openxmlformats.org/officeDocument/2006/relationships/hyperlink" Target="https://cdaw.gsfc.nasa.gov/movie/make_javamovie.php?stime=20120423_1702&amp;etime=20120423_2214&amp;img1=lasc2rdf&amp;title=20120423.182405.p234g;V=528km/s" TargetMode="External"/><Relationship Id="rId458" Type="http://schemas.openxmlformats.org/officeDocument/2006/relationships/hyperlink" Target="http://cdaw.gsfc.nasa.gov/CME_list/UNIVERSAL/2013_10/yht/20131029.220006.w360h.v1001.p249g.yht" TargetMode="External"/><Relationship Id="rId623" Type="http://schemas.openxmlformats.org/officeDocument/2006/relationships/hyperlink" Target="http://cdaw.gsfc.nasa.gov/CME_list/UNIVERSAL/2014_08/yht/20140801.183605.w360h.v0789.p131g.yht" TargetMode="External"/><Relationship Id="rId665" Type="http://schemas.openxmlformats.org/officeDocument/2006/relationships/hyperlink" Target="http://cdaw.gsfc.nasa.gov/CME_list/UNIVERSAL/2014_09/yht/20140923.190005.w360h.v0887.p082g.yht" TargetMode="External"/><Relationship Id="rId15" Type="http://schemas.openxmlformats.org/officeDocument/2006/relationships/hyperlink" Target="http://cdaw.gsfc.nasa.gov/CME_list/UNIVERSAL/2010_06/htpng/20100604.123005.p353g.htp.html" TargetMode="External"/><Relationship Id="rId57" Type="http://schemas.openxmlformats.org/officeDocument/2006/relationships/hyperlink" Target="http://cdaw.gsfc.nasa.gov/CME_list/UNIVERSAL/2011_06/htpng/20110604.220502.p300g.htp.html" TargetMode="External"/><Relationship Id="rId262" Type="http://schemas.openxmlformats.org/officeDocument/2006/relationships/hyperlink" Target="https://cdaw.gsfc.nasa.gov/movie/make_javamovie.php?stime=20120719_0420&amp;etime=20120719_0802&amp;img1=lasc2rdf&amp;title=20120719.052405.p275g;V=1631km/s" TargetMode="External"/><Relationship Id="rId318" Type="http://schemas.openxmlformats.org/officeDocument/2006/relationships/hyperlink" Target="http://cdaw.gsfc.nasa.gov/CME_list/UNIVERSAL/2012_09/htpng/20120921.062405.p046g.htp.html" TargetMode="External"/><Relationship Id="rId525" Type="http://schemas.openxmlformats.org/officeDocument/2006/relationships/hyperlink" Target="http://cdaw.gsfc.nasa.gov/CME_list/UNIVERSAL/2014_02/htpng/20140210.213606.p100g.htp.html" TargetMode="External"/><Relationship Id="rId567" Type="http://schemas.openxmlformats.org/officeDocument/2006/relationships/hyperlink" Target="http://cdaw.gsfc.nasa.gov/CME_list/UNIVERSAL/2014_03/htpng/20140320.043606.p140g.htp.html" TargetMode="External"/><Relationship Id="rId732" Type="http://schemas.openxmlformats.org/officeDocument/2006/relationships/hyperlink" Target="http://cdaw.gsfc.nasa.gov/CME_list/UNIVERSAL/2015_07/htpng/20150726.084804.p351g.htp.html" TargetMode="External"/><Relationship Id="rId99" Type="http://schemas.openxmlformats.org/officeDocument/2006/relationships/hyperlink" Target="http://cdaw.gsfc.nasa.gov/CME_list/UNIVERSAL/2011_10/htpng/20111022.102405.p311g.htp.html" TargetMode="External"/><Relationship Id="rId122" Type="http://schemas.openxmlformats.org/officeDocument/2006/relationships/hyperlink" Target="http://cdaw.gsfc.nasa.gov/CME_list/UNIVERSAL/2011_11/yht/20111126.071206.w360h.v0933.p327g.yht" TargetMode="External"/><Relationship Id="rId164" Type="http://schemas.openxmlformats.org/officeDocument/2006/relationships/hyperlink" Target="http://cdaw.gsfc.nasa.gov/CME_list/UNIVERSAL/2012_02/yht/20120216.063605.w360h.v0538.p288g.yht" TargetMode="External"/><Relationship Id="rId371" Type="http://schemas.openxmlformats.org/officeDocument/2006/relationships/hyperlink" Target="http://cdaw.gsfc.nasa.gov/CME_list/UNIVERSAL/2013_03/yht/20130315.071205.w360h.v1063.p112g.yht" TargetMode="External"/><Relationship Id="rId774" Type="http://schemas.openxmlformats.org/officeDocument/2006/relationships/hyperlink" Target="https://cdaw.gsfc.nasa.gov/movie/make_javamovie.php?stime=20170917_1045&amp;etime=20170917_1435&amp;img1=lasc2rdf&amp;title=20170917.120006.p072g;V=1385km/s" TargetMode="External"/><Relationship Id="rId427" Type="http://schemas.openxmlformats.org/officeDocument/2006/relationships/hyperlink" Target="https://cdaw.gsfc.nasa.gov/movie/make_javamovie.php?stime=20130929_2102&amp;etime=20130930_0101&amp;img1=lasc2rdf&amp;title=20130929.221205.p343g;V=1179km/s" TargetMode="External"/><Relationship Id="rId469" Type="http://schemas.openxmlformats.org/officeDocument/2006/relationships/hyperlink" Target="https://cdaw.gsfc.nasa.gov/movie/make_javamovie.php?stime=20131107_0911&amp;etime=20131107_1301&amp;img1=lasc2rdf&amp;title=20131107.103605.p089g;V=1405km/s" TargetMode="External"/><Relationship Id="rId634" Type="http://schemas.openxmlformats.org/officeDocument/2006/relationships/hyperlink" Target="https://cdaw.gsfc.nasa.gov/movie/make_javamovie.php?stime=20140822_0946&amp;etime=20140822_1442&amp;img1=lasc2rdf&amp;title=20140822.111205.p359g;V=600km/s" TargetMode="External"/><Relationship Id="rId676" Type="http://schemas.openxmlformats.org/officeDocument/2006/relationships/hyperlink" Target="https://cdaw.gsfc.nasa.gov/movie/make_javamovie.php?stime=20141213_1308&amp;etime=20141213_1639&amp;img1=lasc2rdf&amp;title=20141213.142405.p265g;V=2222km/s" TargetMode="External"/><Relationship Id="rId26" Type="http://schemas.openxmlformats.org/officeDocument/2006/relationships/hyperlink" Target="http://cdaw.gsfc.nasa.gov/CME_list/UNIVERSAL/2010_12/yht/20101214.153605.w360h.v0835.p343g.yht" TargetMode="External"/><Relationship Id="rId231" Type="http://schemas.openxmlformats.org/officeDocument/2006/relationships/hyperlink" Target="http://cdaw.gsfc.nasa.gov/CME_list/UNIVERSAL/2012_05/htpng/20120517.014805.p261g.htp.html" TargetMode="External"/><Relationship Id="rId273" Type="http://schemas.openxmlformats.org/officeDocument/2006/relationships/hyperlink" Target="http://cdaw.gsfc.nasa.gov/CME_list/UNIVERSAL/2012_07/htpng/20120731.112406.p051g.htp.html" TargetMode="External"/><Relationship Id="rId329" Type="http://schemas.openxmlformats.org/officeDocument/2006/relationships/hyperlink" Target="http://cdaw.gsfc.nasa.gov/CME_list/UNIVERSAL/2012_09/yht/20120929.001205.w360h.v0755.p212g.yht" TargetMode="External"/><Relationship Id="rId480" Type="http://schemas.openxmlformats.org/officeDocument/2006/relationships/hyperlink" Target="http://cdaw.gsfc.nasa.gov/CME_list/UNIVERSAL/2013_11/htpng/20131110.170006.p253g.htp.html" TargetMode="External"/><Relationship Id="rId536" Type="http://schemas.openxmlformats.org/officeDocument/2006/relationships/hyperlink" Target="http://cdaw.gsfc.nasa.gov/CME_list/UNIVERSAL/2014_02/yht/20140218.013621.w360h.v0779.p044g.yht" TargetMode="External"/><Relationship Id="rId701" Type="http://schemas.openxmlformats.org/officeDocument/2006/relationships/hyperlink" Target="http://cdaw.gsfc.nasa.gov/CME_list/UNIVERSAL/2015_03/yht/20150310.033605.w360h.v1040.p071g.yht" TargetMode="External"/><Relationship Id="rId68" Type="http://schemas.openxmlformats.org/officeDocument/2006/relationships/hyperlink" Target="http://cdaw.gsfc.nasa.gov/CME_list/UNIVERSAL/2011_07/yht/20110726.101206.w360h.v0382.p007g.yht" TargetMode="External"/><Relationship Id="rId133" Type="http://schemas.openxmlformats.org/officeDocument/2006/relationships/hyperlink" Target="https://cdaw.gsfc.nasa.gov/movie/make_javamovie.php?stime=20120102_1355&amp;etime=20120102_1757&amp;img1=lasc2rdf&amp;title=20120102.151240.p244g;V=1138km/s" TargetMode="External"/><Relationship Id="rId175" Type="http://schemas.openxmlformats.org/officeDocument/2006/relationships/hyperlink" Target="https://cdaw.gsfc.nasa.gov/movie/make_javamovie.php?stime=20120305_0239&amp;etime=20120305_0624&amp;img1=lasc2rdf&amp;title=20120305.040005.p061g;V=1531km/s" TargetMode="External"/><Relationship Id="rId340" Type="http://schemas.openxmlformats.org/officeDocument/2006/relationships/hyperlink" Target="https://cdaw.gsfc.nasa.gov/movie/make_javamovie.php?stime=20121115_2334&amp;etime=20121116_0418&amp;img1=lasc2rdf&amp;title=20121116.004806.p107g;V=667km/s" TargetMode="External"/><Relationship Id="rId578" Type="http://schemas.openxmlformats.org/officeDocument/2006/relationships/hyperlink" Target="http://cdaw.gsfc.nasa.gov/CME_list/UNIVERSAL/2014_04/yht/20140402.133620.w360h.v1471.p060g.yht" TargetMode="External"/><Relationship Id="rId743" Type="http://schemas.openxmlformats.org/officeDocument/2006/relationships/hyperlink" Target="http://cdaw.gsfc.nasa.gov/CME_list/UNIVERSAL/2015_11/yht/20151129.074804.w360h.v0451.p137g.yht" TargetMode="External"/><Relationship Id="rId785" Type="http://schemas.openxmlformats.org/officeDocument/2006/relationships/hyperlink" Target="http://cdaw.gsfc.nasa.gov/CME_list/UNIVERSAL/2017_07/yht/20170714.012541.w360h.v1200.p230g.yht" TargetMode="External"/><Relationship Id="rId200" Type="http://schemas.openxmlformats.org/officeDocument/2006/relationships/hyperlink" Target="http://cdaw.gsfc.nasa.gov/CME_list/UNIVERSAL/2012_03/yht/20120324.002405.w360h.v1152.p347g.yht" TargetMode="External"/><Relationship Id="rId382" Type="http://schemas.openxmlformats.org/officeDocument/2006/relationships/hyperlink" Target="https://cdaw.gsfc.nasa.gov/movie/make_javamovie.php?stime=20130517_0755&amp;etime=20130517_1146&amp;img1=lasc2rdf&amp;title=20130517.091210.p050g;V=1345km/s" TargetMode="External"/><Relationship Id="rId438" Type="http://schemas.openxmlformats.org/officeDocument/2006/relationships/hyperlink" Target="http://cdaw.gsfc.nasa.gov/CME_list/UNIVERSAL/2013_10/htpng/20131022.214806.p190g.htp.html" TargetMode="External"/><Relationship Id="rId603" Type="http://schemas.openxmlformats.org/officeDocument/2006/relationships/hyperlink" Target="http://cdaw.gsfc.nasa.gov/CME_list/UNIVERSAL/2014_06/htpng/20140604.124805.p160g.htp.html" TargetMode="External"/><Relationship Id="rId645" Type="http://schemas.openxmlformats.org/officeDocument/2006/relationships/hyperlink" Target="http://cdaw.gsfc.nasa.gov/CME_list/UNIVERSAL/2014_08/htpng/20140828.172405.p077g.htp.html" TargetMode="External"/><Relationship Id="rId687" Type="http://schemas.openxmlformats.org/officeDocument/2006/relationships/hyperlink" Target="http://cdaw.gsfc.nasa.gov/CME_list/UNIVERSAL/2014_12/htpng/20141221.121205.p189g.htp.html" TargetMode="External"/><Relationship Id="rId242" Type="http://schemas.openxmlformats.org/officeDocument/2006/relationships/hyperlink" Target="http://cdaw.gsfc.nasa.gov/CME_list/UNIVERSAL/2012_06/yht/20120628.062405.w360h.v0728.p258g.yht" TargetMode="External"/><Relationship Id="rId284" Type="http://schemas.openxmlformats.org/officeDocument/2006/relationships/hyperlink" Target="http://cdaw.gsfc.nasa.gov/CME_list/UNIVERSAL/2012_08/yht/20120820.212811.w360h.v0521.p085g.yht" TargetMode="External"/><Relationship Id="rId491" Type="http://schemas.openxmlformats.org/officeDocument/2006/relationships/hyperlink" Target="http://cdaw.gsfc.nasa.gov/CME_list/UNIVERSAL/2013_12/yht/20131213.212405.w360h.v0518.p169g.yht" TargetMode="External"/><Relationship Id="rId505" Type="http://schemas.openxmlformats.org/officeDocument/2006/relationships/hyperlink" Target="https://cdaw.gsfc.nasa.gov/movie/make_javamovie.php?stime=20140120_1403&amp;etime=20140120_1847&amp;img1=lasc2rdf&amp;title=20140120.152405.p165g;V=675km/s" TargetMode="External"/><Relationship Id="rId712" Type="http://schemas.openxmlformats.org/officeDocument/2006/relationships/hyperlink" Target="https://cdaw.gsfc.nasa.gov/movie/make_javamovie.php?stime=20150505_2024&amp;etime=20150506_0054&amp;img1=lasc2rdf&amp;title=20150505.222405.p041g;V=715km/s" TargetMode="External"/><Relationship Id="rId37" Type="http://schemas.openxmlformats.org/officeDocument/2006/relationships/hyperlink" Target="https://cdaw.gsfc.nasa.gov/movie/make_javamovie.php?stime=20110321_0121&amp;etime=20110321_0513&amp;img1=lasc2rdf&amp;title=20110321.022405.p274g;V=1341km/s" TargetMode="External"/><Relationship Id="rId79" Type="http://schemas.openxmlformats.org/officeDocument/2006/relationships/hyperlink" Target="https://cdaw.gsfc.nasa.gov/movie/make_javamovie.php?stime=20110922_0939&amp;etime=20110922_1316&amp;img1=lasc2rdf&amp;title=20110922.104806.p072g;V=1905km/s" TargetMode="External"/><Relationship Id="rId102" Type="http://schemas.openxmlformats.org/officeDocument/2006/relationships/hyperlink" Target="http://cdaw.gsfc.nasa.gov/CME_list/UNIVERSAL/2011_10/htpng/20111027.120006.p054g.htp.html" TargetMode="External"/><Relationship Id="rId144" Type="http://schemas.openxmlformats.org/officeDocument/2006/relationships/hyperlink" Target="http://cdaw.gsfc.nasa.gov/CME_list/UNIVERSAL/2012_01/htpng/20120119.143605.p020g.htp.html" TargetMode="External"/><Relationship Id="rId547" Type="http://schemas.openxmlformats.org/officeDocument/2006/relationships/hyperlink" Target="https://cdaw.gsfc.nasa.gov/movie/make_javamovie.php?stime=20140221_1437&amp;etime=20140221_1833&amp;img1=lasc2rdf&amp;title=20140221.160005.p139g;V=1252km/s" TargetMode="External"/><Relationship Id="rId589" Type="http://schemas.openxmlformats.org/officeDocument/2006/relationships/hyperlink" Target="https://cdaw.gsfc.nasa.gov/movie/make_javamovie.php?stime=20140507_1457&amp;etime=20140507_1912&amp;img1=lasc2rdf&amp;title=20140507.162405.p260g;V=923km/s" TargetMode="External"/><Relationship Id="rId754" Type="http://schemas.openxmlformats.org/officeDocument/2006/relationships/hyperlink" Target="https://cdaw.gsfc.nasa.gov/movie/make_javamovie.php?stime=20160211_2005&amp;etime=20160212_0042&amp;img1=lasc2rdf&amp;title=20160211.211732.p260g;V=719km/s" TargetMode="External"/><Relationship Id="rId796" Type="http://schemas.openxmlformats.org/officeDocument/2006/relationships/printerSettings" Target="../printerSettings/printerSettings3.bin"/><Relationship Id="rId90" Type="http://schemas.openxmlformats.org/officeDocument/2006/relationships/hyperlink" Target="http://cdaw.gsfc.nasa.gov/CME_list/UNIVERSAL/2011_10/htpng/20111001.204805.p088g.htp.html" TargetMode="External"/><Relationship Id="rId186" Type="http://schemas.openxmlformats.org/officeDocument/2006/relationships/hyperlink" Target="http://cdaw.gsfc.nasa.gov/CME_list/UNIVERSAL/2012_03/htpng/20120309.042609.p029g.htp.html" TargetMode="External"/><Relationship Id="rId351" Type="http://schemas.openxmlformats.org/officeDocument/2006/relationships/hyperlink" Target="http://cdaw.gsfc.nasa.gov/CME_list/UNIVERSAL/2012_11/htpng/20121123.134806.p136g.htp.html" TargetMode="External"/><Relationship Id="rId393" Type="http://schemas.openxmlformats.org/officeDocument/2006/relationships/hyperlink" Target="http://cdaw.gsfc.nasa.gov/CME_list/UNIVERSAL/2013_06/htpng/20130624.040005.p235g.htp.html" TargetMode="External"/><Relationship Id="rId407" Type="http://schemas.openxmlformats.org/officeDocument/2006/relationships/hyperlink" Target="http://cdaw.gsfc.nasa.gov/CME_list/UNIVERSAL/2013_08/yht/20130816.114805.w360h.v0478.p126g.yht" TargetMode="External"/><Relationship Id="rId449" Type="http://schemas.openxmlformats.org/officeDocument/2006/relationships/hyperlink" Target="http://cdaw.gsfc.nasa.gov/CME_list/UNIVERSAL/2013_10/yht/20131026.112405.w360h.v0796.p075g.yht" TargetMode="External"/><Relationship Id="rId614" Type="http://schemas.openxmlformats.org/officeDocument/2006/relationships/hyperlink" Target="http://cdaw.gsfc.nasa.gov/CME_list/UNIVERSAL/2014_06/yht/20140610.133023.w360h.v1469.p156g.yht" TargetMode="External"/><Relationship Id="rId656" Type="http://schemas.openxmlformats.org/officeDocument/2006/relationships/hyperlink" Target="http://cdaw.gsfc.nasa.gov/CME_list/UNIVERSAL/2014_09/yht/20140910.180005.w360h.v1267.p175g.yht" TargetMode="External"/><Relationship Id="rId211" Type="http://schemas.openxmlformats.org/officeDocument/2006/relationships/hyperlink" Target="https://cdaw.gsfc.nasa.gov/movie/make_javamovie.php?stime=20120407_1518&amp;etime=20120407_1949&amp;img1=lasc2rdf&amp;title=20120407.164805.p261g;V=765km/s" TargetMode="External"/><Relationship Id="rId253" Type="http://schemas.openxmlformats.org/officeDocument/2006/relationships/hyperlink" Target="https://cdaw.gsfc.nasa.gov/movie/make_javamovie.php?stime=20120708_1322&amp;etime=20120708_1749&amp;img1=lasc2rdf&amp;title=20120708.143605.p138g;V=796km/s" TargetMode="External"/><Relationship Id="rId295" Type="http://schemas.openxmlformats.org/officeDocument/2006/relationships/hyperlink" Target="https://cdaw.gsfc.nasa.gov/movie/make_javamovie.php?stime=20120829_0948&amp;etime=20120829_1624&amp;img1=lasc2rdf&amp;title=20120829.114805.p182g;V=113km/s" TargetMode="External"/><Relationship Id="rId309" Type="http://schemas.openxmlformats.org/officeDocument/2006/relationships/hyperlink" Target="http://cdaw.gsfc.nasa.gov/CME_list/UNIVERSAL/2012_09/htpng/20120919.113606.p151g.htp.html" TargetMode="External"/><Relationship Id="rId460" Type="http://schemas.openxmlformats.org/officeDocument/2006/relationships/hyperlink" Target="https://cdaw.gsfc.nasa.gov/movie/make_javamovie.php?stime=20131102_0311&amp;etime=20131102_0735&amp;img1=lasc2rdf&amp;title=20131102.044805.p239g;V=828km/s" TargetMode="External"/><Relationship Id="rId516" Type="http://schemas.openxmlformats.org/officeDocument/2006/relationships/hyperlink" Target="http://cdaw.gsfc.nasa.gov/CME_list/UNIVERSAL/2014_01/htpng/20140130.082405.p112g.htp.html" TargetMode="External"/><Relationship Id="rId698" Type="http://schemas.openxmlformats.org/officeDocument/2006/relationships/hyperlink" Target="http://cdaw.gsfc.nasa.gov/CME_list/UNIVERSAL/2015_03/yht/20150310.000005.w360h.v0995.p107g.yht" TargetMode="External"/><Relationship Id="rId48" Type="http://schemas.openxmlformats.org/officeDocument/2006/relationships/hyperlink" Target="http://cdaw.gsfc.nasa.gov/CME_list/UNIVERSAL/2011_04/htpng/20110424.212409.p076g.htp.html" TargetMode="External"/><Relationship Id="rId113" Type="http://schemas.openxmlformats.org/officeDocument/2006/relationships/hyperlink" Target="http://cdaw.gsfc.nasa.gov/CME_list/UNIVERSAL/2011_11/yht/20111113.183605.w360h.v0596.p349g.yht" TargetMode="External"/><Relationship Id="rId320" Type="http://schemas.openxmlformats.org/officeDocument/2006/relationships/hyperlink" Target="http://cdaw.gsfc.nasa.gov/CME_list/UNIVERSAL/2012_09/yht/20120927.101205.w360h.v1319.p227g.yht" TargetMode="External"/><Relationship Id="rId558" Type="http://schemas.openxmlformats.org/officeDocument/2006/relationships/hyperlink" Target="http://cdaw.gsfc.nasa.gov/CME_list/UNIVERSAL/2014_03/htpng/20140305.092405.p174g.htp.html" TargetMode="External"/><Relationship Id="rId723" Type="http://schemas.openxmlformats.org/officeDocument/2006/relationships/hyperlink" Target="http://cdaw.gsfc.nasa.gov/CME_list/UNIVERSAL/2015_06/htpng/20150619.064250.p177g.htp.html" TargetMode="External"/><Relationship Id="rId765" Type="http://schemas.openxmlformats.org/officeDocument/2006/relationships/hyperlink" Target="http://cdaw.gsfc.nasa.gov/CME_list/UNIVERSAL/2016_04/htpng/20160425.051204.p078g.htp.html" TargetMode="External"/><Relationship Id="rId155" Type="http://schemas.openxmlformats.org/officeDocument/2006/relationships/hyperlink" Target="http://cdaw.gsfc.nasa.gov/CME_list/UNIVERSAL/2012_02/yht/20120202.142405.w360h.v0476.p353g.yht" TargetMode="External"/><Relationship Id="rId197" Type="http://schemas.openxmlformats.org/officeDocument/2006/relationships/hyperlink" Target="http://cdaw.gsfc.nasa.gov/CME_list/UNIVERSAL/2012_03/yht/20120321.073605.w360h.v1178.p330g.yht" TargetMode="External"/><Relationship Id="rId362" Type="http://schemas.openxmlformats.org/officeDocument/2006/relationships/hyperlink" Target="http://cdaw.gsfc.nasa.gov/CME_list/UNIVERSAL/2012_12/yht/20121202.190006.w360h.v0478.p016g.yht" TargetMode="External"/><Relationship Id="rId418" Type="http://schemas.openxmlformats.org/officeDocument/2006/relationships/hyperlink" Target="https://cdaw.gsfc.nasa.gov/movie/make_javamovie.php?stime=20130830_0116&amp;etime=20130830_0529&amp;img1=lasc2rdf&amp;title=20130830.024805.p055g;V=949km/s" TargetMode="External"/><Relationship Id="rId625" Type="http://schemas.openxmlformats.org/officeDocument/2006/relationships/hyperlink" Target="https://cdaw.gsfc.nasa.gov/movie/make_javamovie.php?stime=20140808_1523&amp;etime=20140808_1918&amp;img1=lasc2rdf&amp;title=20140808.163605.p192g;V=1137km/s" TargetMode="External"/><Relationship Id="rId222" Type="http://schemas.openxmlformats.org/officeDocument/2006/relationships/hyperlink" Target="http://cdaw.gsfc.nasa.gov/CME_list/UNIVERSAL/2012_04/htpng/20120423.182405.p234g.htp.html" TargetMode="External"/><Relationship Id="rId264" Type="http://schemas.openxmlformats.org/officeDocument/2006/relationships/hyperlink" Target="http://cdaw.gsfc.nasa.gov/CME_list/UNIVERSAL/2012_07/htpng/20120719.052405.p275g.htp.html" TargetMode="External"/><Relationship Id="rId471" Type="http://schemas.openxmlformats.org/officeDocument/2006/relationships/hyperlink" Target="http://cdaw.gsfc.nasa.gov/CME_list/UNIVERSAL/2013_11/htpng/20131107.103605.p089g.htp.html" TargetMode="External"/><Relationship Id="rId667" Type="http://schemas.openxmlformats.org/officeDocument/2006/relationships/hyperlink" Target="https://cdaw.gsfc.nasa.gov/movie/make_javamovie.php?stime=20140924_1959&amp;etime=20140924_2330&amp;img1=lasc2rdf&amp;title=20140924.213006.p190g;V=1350km/s" TargetMode="External"/><Relationship Id="rId17" Type="http://schemas.openxmlformats.org/officeDocument/2006/relationships/hyperlink" Target="http://cdaw.gsfc.nasa.gov/CME_list/UNIVERSAL/2010_08/yht/20100807.183606.w360h.v0871.p094g.yht" TargetMode="External"/><Relationship Id="rId59" Type="http://schemas.openxmlformats.org/officeDocument/2006/relationships/hyperlink" Target="http://cdaw.gsfc.nasa.gov/CME_list/UNIVERSAL/2011_06/yht/20110607.064912.w360h.v1255.p250g.yht" TargetMode="External"/><Relationship Id="rId124" Type="http://schemas.openxmlformats.org/officeDocument/2006/relationships/hyperlink" Target="https://cdaw.gsfc.nasa.gov/movie/make_javamovie.php?stime=20111127_1229&amp;etime=20111127_1802&amp;img1=lasc2rdf&amp;title=20111127.140005.p100g;V=455km/s" TargetMode="External"/><Relationship Id="rId527" Type="http://schemas.openxmlformats.org/officeDocument/2006/relationships/hyperlink" Target="http://cdaw.gsfc.nasa.gov/CME_list/UNIVERSAL/2014_02/yht/20140212.230613.w360h.v0872.p256g.yht" TargetMode="External"/><Relationship Id="rId569" Type="http://schemas.openxmlformats.org/officeDocument/2006/relationships/hyperlink" Target="http://cdaw.gsfc.nasa.gov/CME_list/UNIVERSAL/2014_03/yht/20140323.033605.w360h.v0820.p097g.yht" TargetMode="External"/><Relationship Id="rId734" Type="http://schemas.openxmlformats.org/officeDocument/2006/relationships/hyperlink" Target="http://cdaw.gsfc.nasa.gov/CME_list/UNIVERSAL/2015_08/yht/20150822.071204.w360h.v0547.p095g.yht" TargetMode="External"/><Relationship Id="rId776" Type="http://schemas.openxmlformats.org/officeDocument/2006/relationships/hyperlink" Target="http://cdaw.gsfc.nasa.gov/CME_list/UNIVERSAL/2017_09/yht/20170906.122405.w360h.v1571.p201g.yht" TargetMode="External"/><Relationship Id="rId70" Type="http://schemas.openxmlformats.org/officeDocument/2006/relationships/hyperlink" Target="https://cdaw.gsfc.nasa.gov/movie/make_javamovie.php?stime=20110803_1225&amp;etime=20110803_1719&amp;img1=lasc2rdf&amp;title=20110803.140007.p307g;V=610km/s" TargetMode="External"/><Relationship Id="rId166" Type="http://schemas.openxmlformats.org/officeDocument/2006/relationships/hyperlink" Target="https://cdaw.gsfc.nasa.gov/movie/make_javamovie.php?stime=20120223_0708&amp;etime=20120223_1226&amp;img1=lasc2rdf&amp;title=20120223.081206.p300g;V=505km/s" TargetMode="External"/><Relationship Id="rId331" Type="http://schemas.openxmlformats.org/officeDocument/2006/relationships/hyperlink" Target="https://cdaw.gsfc.nasa.gov/movie/make_javamovie.php?stime=20121013_2326&amp;etime=20121014_0337&amp;img1=lasc2rdf&amp;title=20121014.004805.p054g;V=987km/s" TargetMode="External"/><Relationship Id="rId373" Type="http://schemas.openxmlformats.org/officeDocument/2006/relationships/hyperlink" Target="https://cdaw.gsfc.nasa.gov/movie/make_javamovie.php?stime=20130411_0603&amp;etime=20130411_1024&amp;img1=lasc2rdf&amp;title=20130411.072406.p085g;V=861km/s" TargetMode="External"/><Relationship Id="rId429" Type="http://schemas.openxmlformats.org/officeDocument/2006/relationships/hyperlink" Target="http://cdaw.gsfc.nasa.gov/CME_list/UNIVERSAL/2013_09/htpng/20130929.221205.p343g.htp.html" TargetMode="External"/><Relationship Id="rId580" Type="http://schemas.openxmlformats.org/officeDocument/2006/relationships/hyperlink" Target="https://cdaw.gsfc.nasa.gov/movie/make_javamovie.php?stime=20140408_2143&amp;etime=20140409_0258&amp;img1=lasc2rdf&amp;title=20140408.231212.p115g;V=514km/s" TargetMode="External"/><Relationship Id="rId636" Type="http://schemas.openxmlformats.org/officeDocument/2006/relationships/hyperlink" Target="http://cdaw.gsfc.nasa.gov/CME_list/UNIVERSAL/2014_08/htpng/20140822.111205.p359g.htp.html" TargetMode="External"/><Relationship Id="rId1" Type="http://schemas.openxmlformats.org/officeDocument/2006/relationships/hyperlink" Target="https://cdaw.gsfc.nasa.gov/movie/make_javamovie.php?stime=20091216_0342&amp;etime=20091216_1055&amp;img1=lasc2rdf&amp;title=20091216.043003.p047g;V=276km/s" TargetMode="External"/><Relationship Id="rId233" Type="http://schemas.openxmlformats.org/officeDocument/2006/relationships/hyperlink" Target="http://cdaw.gsfc.nasa.gov/CME_list/UNIVERSAL/2012_05/yht/20120526.205728.w360h.v1966.p291g.yht" TargetMode="External"/><Relationship Id="rId440" Type="http://schemas.openxmlformats.org/officeDocument/2006/relationships/hyperlink" Target="http://cdaw.gsfc.nasa.gov/CME_list/UNIVERSAL/2013_10/yht/20131024.012529.w360h.v0399.p217s.yht" TargetMode="External"/><Relationship Id="rId678" Type="http://schemas.openxmlformats.org/officeDocument/2006/relationships/hyperlink" Target="http://cdaw.gsfc.nasa.gov/CME_list/UNIVERSAL/2014_12/htpng/20141213.142405.p265g.htp.html" TargetMode="External"/><Relationship Id="rId28" Type="http://schemas.openxmlformats.org/officeDocument/2006/relationships/hyperlink" Target="https://cdaw.gsfc.nasa.gov/movie/make_javamovie.php?stime=20110201_2218&amp;etime=20110202_0357&amp;img1=lasc2rdf&amp;title=20110201.232412.p004g;V=437km/s" TargetMode="External"/><Relationship Id="rId275" Type="http://schemas.openxmlformats.org/officeDocument/2006/relationships/hyperlink" Target="http://cdaw.gsfc.nasa.gov/CME_list/UNIVERSAL/2012_08/yht/20120804.133623.w360h.v0856.p110g.yht" TargetMode="External"/><Relationship Id="rId300" Type="http://schemas.openxmlformats.org/officeDocument/2006/relationships/hyperlink" Target="http://cdaw.gsfc.nasa.gov/CME_list/UNIVERSAL/2012_08/htpng/20120831.200005.p090g.htp.html" TargetMode="External"/><Relationship Id="rId482" Type="http://schemas.openxmlformats.org/officeDocument/2006/relationships/hyperlink" Target="http://cdaw.gsfc.nasa.gov/CME_list/UNIVERSAL/2013_11/yht/20131119.103605.w360h.v0740.p222g.yht" TargetMode="External"/><Relationship Id="rId538" Type="http://schemas.openxmlformats.org/officeDocument/2006/relationships/hyperlink" Target="https://cdaw.gsfc.nasa.gov/movie/make_javamovie.php?stime=20140219_0305&amp;etime=20140219_0759&amp;img1=lasc2rdf&amp;title=20140219.044805.p090g;V=612km/s" TargetMode="External"/><Relationship Id="rId703" Type="http://schemas.openxmlformats.org/officeDocument/2006/relationships/hyperlink" Target="https://cdaw.gsfc.nasa.gov/movie/make_javamovie.php?stime=20150315_0017&amp;etime=20150315_0454&amp;img1=lasc2rdf&amp;title=20150315.014805.p240g;V=719km/s" TargetMode="External"/><Relationship Id="rId745" Type="http://schemas.openxmlformats.org/officeDocument/2006/relationships/hyperlink" Target="https://cdaw.gsfc.nasa.gov/movie/make_javamovie.php?stime=20151216_0807&amp;etime=20151216_1307&amp;img1=lasc2rdf&amp;title=20151216.093604.p334g;V=579km/s" TargetMode="External"/><Relationship Id="rId81" Type="http://schemas.openxmlformats.org/officeDocument/2006/relationships/hyperlink" Target="http://cdaw.gsfc.nasa.gov/CME_list/UNIVERSAL/2011_09/htpng/20110922.104806.p072g.htp.html" TargetMode="External"/><Relationship Id="rId135" Type="http://schemas.openxmlformats.org/officeDocument/2006/relationships/hyperlink" Target="http://cdaw.gsfc.nasa.gov/CME_list/UNIVERSAL/2012_01/htpng/20120102.151240.p244g.htp.html" TargetMode="External"/><Relationship Id="rId177" Type="http://schemas.openxmlformats.org/officeDocument/2006/relationships/hyperlink" Target="http://cdaw.gsfc.nasa.gov/CME_list/UNIVERSAL/2012_03/htpng/20120305.040005.p061g.htp.html" TargetMode="External"/><Relationship Id="rId342" Type="http://schemas.openxmlformats.org/officeDocument/2006/relationships/hyperlink" Target="http://cdaw.gsfc.nasa.gov/CME_list/UNIVERSAL/2012_11/htpng/20121116.004806.p107g.htp.html" TargetMode="External"/><Relationship Id="rId384" Type="http://schemas.openxmlformats.org/officeDocument/2006/relationships/hyperlink" Target="http://cdaw.gsfc.nasa.gov/CME_list/UNIVERSAL/2013_05/htpng/20130517.091210.p050g.htp.html" TargetMode="External"/><Relationship Id="rId591" Type="http://schemas.openxmlformats.org/officeDocument/2006/relationships/hyperlink" Target="http://cdaw.gsfc.nasa.gov/CME_list/UNIVERSAL/2014_05/htpng/20140507.162405.p260g.htp.html" TargetMode="External"/><Relationship Id="rId605" Type="http://schemas.openxmlformats.org/officeDocument/2006/relationships/hyperlink" Target="http://cdaw.gsfc.nasa.gov/CME_list/UNIVERSAL/2014_06/yht/20140605.113605.w360h.v0266.p074g.yht" TargetMode="External"/><Relationship Id="rId787" Type="http://schemas.openxmlformats.org/officeDocument/2006/relationships/hyperlink" Target="http://cdaw.gsfc.nasa.gov/CME_list/UNIVERSAL/2017_04/htpng/20170418.194805.p067g.htp.html" TargetMode="External"/><Relationship Id="rId202" Type="http://schemas.openxmlformats.org/officeDocument/2006/relationships/hyperlink" Target="https://cdaw.gsfc.nasa.gov/movie/make_javamovie.php?stime=20120326_2147&amp;etime=20120327_0137&amp;img1=lasc2rdf&amp;title=20120326.231205.p092g;V=1390km/s" TargetMode="External"/><Relationship Id="rId244" Type="http://schemas.openxmlformats.org/officeDocument/2006/relationships/hyperlink" Target="https://cdaw.gsfc.nasa.gov/movie/make_javamovie.php?stime=20120702_0713&amp;etime=20120702_1118&amp;img1=lasc2rdf&amp;title=20120702.083604.p085g;V=1074km/s" TargetMode="External"/><Relationship Id="rId647" Type="http://schemas.openxmlformats.org/officeDocument/2006/relationships/hyperlink" Target="http://cdaw.gsfc.nasa.gov/CME_list/UNIVERSAL/2014_09/yht/20140901.111205.w360h.v1901.p065g.yht" TargetMode="External"/><Relationship Id="rId689" Type="http://schemas.openxmlformats.org/officeDocument/2006/relationships/hyperlink" Target="http://cdaw.gsfc.nasa.gov/CME_list/UNIVERSAL/2015_02/yht/20150209.232405.w360h.v1106.p051g.yht" TargetMode="External"/><Relationship Id="rId39" Type="http://schemas.openxmlformats.org/officeDocument/2006/relationships/hyperlink" Target="http://cdaw.gsfc.nasa.gov/CME_list/UNIVERSAL/2011_03/htpng/20110321.022405.p274g.htp.html" TargetMode="External"/><Relationship Id="rId286" Type="http://schemas.openxmlformats.org/officeDocument/2006/relationships/hyperlink" Target="https://cdaw.gsfc.nasa.gov/movie/make_javamovie.php?stime=20120821_1224&amp;etime=20120821_1725&amp;img1=lasc2rdf&amp;title=20120821.141206.p090g;V=575km/s" TargetMode="External"/><Relationship Id="rId451" Type="http://schemas.openxmlformats.org/officeDocument/2006/relationships/hyperlink" Target="https://cdaw.gsfc.nasa.gov/movie/make_javamovie.php?stime=20131028_0042&amp;etime=20131028_0522&amp;img1=lasc2rdf&amp;title=20131028.022405.p296g;V=695km/s" TargetMode="External"/><Relationship Id="rId493" Type="http://schemas.openxmlformats.org/officeDocument/2006/relationships/hyperlink" Target="https://cdaw.gsfc.nasa.gov/movie/make_javamovie.php?stime=20131226_0211&amp;etime=20131226_0554&amp;img1=lasc2rdf&amp;title=20131226.032405.p036s;V=1336km/s" TargetMode="External"/><Relationship Id="rId507" Type="http://schemas.openxmlformats.org/officeDocument/2006/relationships/hyperlink" Target="http://cdaw.gsfc.nasa.gov/CME_list/UNIVERSAL/2014_01/htpng/20140120.152405.p165g.htp.html" TargetMode="External"/><Relationship Id="rId549" Type="http://schemas.openxmlformats.org/officeDocument/2006/relationships/hyperlink" Target="http://cdaw.gsfc.nasa.gov/CME_list/UNIVERSAL/2014_02/htpng/20140221.160005.p139g.htp.html" TargetMode="External"/><Relationship Id="rId714" Type="http://schemas.openxmlformats.org/officeDocument/2006/relationships/hyperlink" Target="http://cdaw.gsfc.nasa.gov/CME_list/UNIVERSAL/2015_05/htpng/20150505.222405.p041g.htp.html" TargetMode="External"/><Relationship Id="rId756" Type="http://schemas.openxmlformats.org/officeDocument/2006/relationships/hyperlink" Target="http://cdaw.gsfc.nasa.gov/CME_list/UNIVERSAL/2016_02/htpng/20160211.211732.p260g.htp.html" TargetMode="External"/><Relationship Id="rId50" Type="http://schemas.openxmlformats.org/officeDocument/2006/relationships/hyperlink" Target="http://cdaw.gsfc.nasa.gov/CME_list/UNIVERSAL/2011_06/yht/20110602.081206.w360h.v0976.p098g.yht" TargetMode="External"/><Relationship Id="rId104" Type="http://schemas.openxmlformats.org/officeDocument/2006/relationships/hyperlink" Target="http://cdaw.gsfc.nasa.gov/CME_list/UNIVERSAL/2011_11/yht/20111103.233005.w360h.v0991.p090g.yht" TargetMode="External"/><Relationship Id="rId146" Type="http://schemas.openxmlformats.org/officeDocument/2006/relationships/hyperlink" Target="http://cdaw.gsfc.nasa.gov/CME_list/UNIVERSAL/2012_01/yht/20120123.040005.w360h.v2175.p326g.yht" TargetMode="External"/><Relationship Id="rId188" Type="http://schemas.openxmlformats.org/officeDocument/2006/relationships/hyperlink" Target="http://cdaw.gsfc.nasa.gov/CME_list/UNIVERSAL/2012_03/yht/20120310.180005.w360h.v1296.p005g.yht" TargetMode="External"/><Relationship Id="rId311" Type="http://schemas.openxmlformats.org/officeDocument/2006/relationships/hyperlink" Target="http://cdaw.gsfc.nasa.gov/CME_list/UNIVERSAL/2012_09/yht/20120920.054806.w360h.v0633.p137g.yht" TargetMode="External"/><Relationship Id="rId353" Type="http://schemas.openxmlformats.org/officeDocument/2006/relationships/hyperlink" Target="http://cdaw.gsfc.nasa.gov/CME_list/UNIVERSAL/2012_11/yht/20121123.232405.w360h.v1186.p319g.yht" TargetMode="External"/><Relationship Id="rId395" Type="http://schemas.openxmlformats.org/officeDocument/2006/relationships/hyperlink" Target="http://cdaw.gsfc.nasa.gov/CME_list/UNIVERSAL/2013_06/yht/20130625.111205.w360h.v0349.p173g.yht" TargetMode="External"/><Relationship Id="rId409" Type="http://schemas.openxmlformats.org/officeDocument/2006/relationships/hyperlink" Target="https://cdaw.gsfc.nasa.gov/movie/make_javamovie.php?stime=20130817_1809&amp;etime=20130817_2207&amp;img1=lasc2rdf&amp;title=20130817.191206.p274g;V=1202km/s" TargetMode="External"/><Relationship Id="rId560" Type="http://schemas.openxmlformats.org/officeDocument/2006/relationships/hyperlink" Target="http://cdaw.gsfc.nasa.gov/CME_list/UNIVERSAL/2014_03/yht/20140305.134805.w360h.v0828.p358g.yht" TargetMode="External"/><Relationship Id="rId92" Type="http://schemas.openxmlformats.org/officeDocument/2006/relationships/hyperlink" Target="http://cdaw.gsfc.nasa.gov/CME_list/UNIVERSAL/2011_10/yht/20111004.132551.w360h.v1101.p015g.yht" TargetMode="External"/><Relationship Id="rId213" Type="http://schemas.openxmlformats.org/officeDocument/2006/relationships/hyperlink" Target="http://cdaw.gsfc.nasa.gov/CME_list/UNIVERSAL/2012_04/htpng/20120407.164805.p261g.htp.html" TargetMode="External"/><Relationship Id="rId420" Type="http://schemas.openxmlformats.org/officeDocument/2006/relationships/hyperlink" Target="http://cdaw.gsfc.nasa.gov/CME_list/UNIVERSAL/2013_08/htpng/20130830.024805.p055g.htp.html" TargetMode="External"/><Relationship Id="rId616" Type="http://schemas.openxmlformats.org/officeDocument/2006/relationships/hyperlink" Target="https://cdaw.gsfc.nasa.gov/movie/make_javamovie.php?stime=20140617_0738&amp;etime=20140617_1137&amp;img1=lasc2rdf&amp;title=20140617.091209.p229g;V=1198km/s" TargetMode="External"/><Relationship Id="rId658" Type="http://schemas.openxmlformats.org/officeDocument/2006/relationships/hyperlink" Target="https://cdaw.gsfc.nasa.gov/movie/make_javamovie.php?stime=20140922_0727&amp;etime=20140922_1159&amp;img1=lasc2rdf&amp;title=20140922.084806.p023g;V=761km/s" TargetMode="External"/><Relationship Id="rId255" Type="http://schemas.openxmlformats.org/officeDocument/2006/relationships/hyperlink" Target="http://cdaw.gsfc.nasa.gov/CME_list/UNIVERSAL/2012_07/htpng/20120708.143605.p138g.htp.html" TargetMode="External"/><Relationship Id="rId297" Type="http://schemas.openxmlformats.org/officeDocument/2006/relationships/hyperlink" Target="http://cdaw.gsfc.nasa.gov/CME_list/UNIVERSAL/2012_08/htpng/20120829.114805.p182g.htp.html" TargetMode="External"/><Relationship Id="rId462" Type="http://schemas.openxmlformats.org/officeDocument/2006/relationships/hyperlink" Target="http://cdaw.gsfc.nasa.gov/CME_list/UNIVERSAL/2013_11/htpng/20131102.044805.p239g.htp.html" TargetMode="External"/><Relationship Id="rId518" Type="http://schemas.openxmlformats.org/officeDocument/2006/relationships/hyperlink" Target="http://cdaw.gsfc.nasa.gov/CME_list/UNIVERSAL/2014_01/yht/20140130.162405.w360h.v1087.p117g.yht" TargetMode="External"/><Relationship Id="rId725" Type="http://schemas.openxmlformats.org/officeDocument/2006/relationships/hyperlink" Target="http://cdaw.gsfc.nasa.gov/CME_list/UNIVERSAL/2015_06/yht/20150622.183605.w360h.v1209.p358g.yht" TargetMode="External"/><Relationship Id="rId115" Type="http://schemas.openxmlformats.org/officeDocument/2006/relationships/hyperlink" Target="https://cdaw.gsfc.nasa.gov/movie/make_javamovie.php?stime=20111117_1926&amp;etime=20111117_2333&amp;img1=lasc2rdf&amp;title=20111117.203605.p100g;V=1041km/s" TargetMode="External"/><Relationship Id="rId157" Type="http://schemas.openxmlformats.org/officeDocument/2006/relationships/hyperlink" Target="https://cdaw.gsfc.nasa.gov/movie/make_javamovie.php?stime=20120209_2004&amp;etime=20120210_0050&amp;img1=lasc2rdf&amp;title=20120209.211736.p039g;V=659km/s" TargetMode="External"/><Relationship Id="rId322" Type="http://schemas.openxmlformats.org/officeDocument/2006/relationships/hyperlink" Target="https://cdaw.gsfc.nasa.gov/movie/make_javamovie.php?stime=20120927_2243&amp;etime=20120928_0257&amp;img1=lasc2rdf&amp;title=20120928.001205.p251g;V=947km/s" TargetMode="External"/><Relationship Id="rId364" Type="http://schemas.openxmlformats.org/officeDocument/2006/relationships/hyperlink" Target="https://cdaw.gsfc.nasa.gov/movie/make_javamovie.php?stime=20130107_0224&amp;etime=20130107_0819&amp;img1=lasc2rdf&amp;title=20130107.041206.p033g;V=399km/s" TargetMode="External"/><Relationship Id="rId767" Type="http://schemas.openxmlformats.org/officeDocument/2006/relationships/hyperlink" Target="http://cdaw.gsfc.nasa.gov/CME_list/UNIVERSAL/2017_04/yht/20170410.231212.w360h.v0304.p045g.yht" TargetMode="External"/><Relationship Id="rId61" Type="http://schemas.openxmlformats.org/officeDocument/2006/relationships/hyperlink" Target="https://cdaw.gsfc.nasa.gov/movie/make_javamovie.php?stime=20110613_0250&amp;etime=20110613_0702&amp;img1=lasc2rdf&amp;title=20110613.042406.p108g;V=957km/s" TargetMode="External"/><Relationship Id="rId199" Type="http://schemas.openxmlformats.org/officeDocument/2006/relationships/hyperlink" Target="https://cdaw.gsfc.nasa.gov/movie/make_javamovie.php?stime=20120323_2308&amp;etime=20120324_0309&amp;img1=lasc2rdf&amp;title=20120324.002405.p347g;V=1152km/s" TargetMode="External"/><Relationship Id="rId571" Type="http://schemas.openxmlformats.org/officeDocument/2006/relationships/hyperlink" Target="https://cdaw.gsfc.nasa.gov/movie/make_javamovie.php?stime=20140328_1524&amp;etime=20140328_1934&amp;img1=lasc2rdf&amp;title=20140328.172405.p249g;V=762km/s" TargetMode="External"/><Relationship Id="rId627" Type="http://schemas.openxmlformats.org/officeDocument/2006/relationships/hyperlink" Target="http://cdaw.gsfc.nasa.gov/CME_list/UNIVERSAL/2014_08/htpng/20140808.163605.p192g.htp.html" TargetMode="External"/><Relationship Id="rId669" Type="http://schemas.openxmlformats.org/officeDocument/2006/relationships/hyperlink" Target="http://cdaw.gsfc.nasa.gov/CME_list/UNIVERSAL/2014_09/htpng/20140924.213006.p190g.htp.html" TargetMode="External"/><Relationship Id="rId19" Type="http://schemas.openxmlformats.org/officeDocument/2006/relationships/hyperlink" Target="https://cdaw.gsfc.nasa.gov/movie/make_javamovie.php?stime=20100814_0858&amp;etime=20100814_1256&amp;img1=lasc2rdf&amp;title=20100814.101205.p224g;V=1205km/s" TargetMode="External"/><Relationship Id="rId224" Type="http://schemas.openxmlformats.org/officeDocument/2006/relationships/hyperlink" Target="http://cdaw.gsfc.nasa.gov/CME_list/UNIVERSAL/2012_04/yht/20120427.162406.w360h.v0681.p277g.yht" TargetMode="External"/><Relationship Id="rId266" Type="http://schemas.openxmlformats.org/officeDocument/2006/relationships/hyperlink" Target="http://cdaw.gsfc.nasa.gov/CME_list/UNIVERSAL/2012_07/yht/20120723.023605.w360h.v2003.p286g.yht" TargetMode="External"/><Relationship Id="rId431" Type="http://schemas.openxmlformats.org/officeDocument/2006/relationships/hyperlink" Target="http://cdaw.gsfc.nasa.gov/CME_list/UNIVERSAL/2013_10/yht/20131005.070951.w360h.v0964.p110g.yht" TargetMode="External"/><Relationship Id="rId473" Type="http://schemas.openxmlformats.org/officeDocument/2006/relationships/hyperlink" Target="http://cdaw.gsfc.nasa.gov/CME_list/UNIVERSAL/2013_11/yht/20131107.151210.w360h.v0411.p130s.yht" TargetMode="External"/><Relationship Id="rId529" Type="http://schemas.openxmlformats.org/officeDocument/2006/relationships/hyperlink" Target="https://cdaw.gsfc.nasa.gov/movie/make_javamovie.php?stime=20140214_0715&amp;etime=20140214_1115&amp;img1=lasc2rdf&amp;title=20140214.084826.p250g;V=1165km/s" TargetMode="External"/><Relationship Id="rId680" Type="http://schemas.openxmlformats.org/officeDocument/2006/relationships/hyperlink" Target="http://cdaw.gsfc.nasa.gov/CME_list/UNIVERSAL/2014_12/yht/20141217.050005.w360h.v0587.p162g.yht" TargetMode="External"/><Relationship Id="rId736" Type="http://schemas.openxmlformats.org/officeDocument/2006/relationships/hyperlink" Target="https://cdaw.gsfc.nasa.gov/movie/make_javamovie.php?stime=20150920_1710&amp;etime=20150920_2106&amp;img1=lasc2rdf&amp;title=20150920.181204.p219g;V=1239km/s" TargetMode="External"/><Relationship Id="rId30" Type="http://schemas.openxmlformats.org/officeDocument/2006/relationships/hyperlink" Target="http://cdaw.gsfc.nasa.gov/CME_list/UNIVERSAL/2011_02/htpng/20110201.232412.p004g.htp.html" TargetMode="External"/><Relationship Id="rId126" Type="http://schemas.openxmlformats.org/officeDocument/2006/relationships/hyperlink" Target="http://cdaw.gsfc.nasa.gov/CME_list/UNIVERSAL/2011_11/htpng/20111127.140005.p100g.htp.html" TargetMode="External"/><Relationship Id="rId168" Type="http://schemas.openxmlformats.org/officeDocument/2006/relationships/hyperlink" Target="http://cdaw.gsfc.nasa.gov/CME_list/UNIVERSAL/2012_02/htpng/20120223.081206.p300g.htp.html" TargetMode="External"/><Relationship Id="rId333" Type="http://schemas.openxmlformats.org/officeDocument/2006/relationships/hyperlink" Target="http://cdaw.gsfc.nasa.gov/CME_list/UNIVERSAL/2012_10/htpng/20121014.004805.p054g.htp.html" TargetMode="External"/><Relationship Id="rId540" Type="http://schemas.openxmlformats.org/officeDocument/2006/relationships/hyperlink" Target="http://cdaw.gsfc.nasa.gov/CME_list/UNIVERSAL/2014_02/htpng/20140219.044805.p090g.htp.html" TargetMode="External"/><Relationship Id="rId778" Type="http://schemas.openxmlformats.org/officeDocument/2006/relationships/hyperlink" Target="http://cdaw.gsfc.nasa.gov/CME_list/UNIVERSAL/2017_09/htpng/20170904.203605.p184g.htp.html" TargetMode="External"/><Relationship Id="rId72" Type="http://schemas.openxmlformats.org/officeDocument/2006/relationships/hyperlink" Target="http://cdaw.gsfc.nasa.gov/CME_list/UNIVERSAL/2011_08/htpng/20110803.140007.p307g.htp.html" TargetMode="External"/><Relationship Id="rId375" Type="http://schemas.openxmlformats.org/officeDocument/2006/relationships/hyperlink" Target="http://cdaw.gsfc.nasa.gov/CME_list/UNIVERSAL/2013_04/htpng/20130411.072406.p085g.htp.html" TargetMode="External"/><Relationship Id="rId582" Type="http://schemas.openxmlformats.org/officeDocument/2006/relationships/hyperlink" Target="http://cdaw.gsfc.nasa.gov/CME_list/UNIVERSAL/2014_04/htpng/20140408.231212.p115g.htp.html" TargetMode="External"/><Relationship Id="rId638" Type="http://schemas.openxmlformats.org/officeDocument/2006/relationships/hyperlink" Target="http://cdaw.gsfc.nasa.gov/CME_list/UNIVERSAL/2014_08/yht/20140824.123605.w360h.v0551.p100g.yht" TargetMode="External"/><Relationship Id="rId3" Type="http://schemas.openxmlformats.org/officeDocument/2006/relationships/hyperlink" Target="http://cdaw.gsfc.nasa.gov/CME_list/UNIVERSAL/2009_12/htpng/20091216.043003.p047g.htp.html" TargetMode="External"/><Relationship Id="rId235" Type="http://schemas.openxmlformats.org/officeDocument/2006/relationships/hyperlink" Target="https://cdaw.gsfc.nasa.gov/movie/make_javamovie.php?stime=20120614_1251&amp;etime=20120614_1701&amp;img1=lasc2rdf&amp;title=20120614.141207.p144g;V=987km/s" TargetMode="External"/><Relationship Id="rId277" Type="http://schemas.openxmlformats.org/officeDocument/2006/relationships/hyperlink" Target="https://cdaw.gsfc.nasa.gov/movie/make_javamovie.php?stime=20120813_1132&amp;etime=20120813_1712&amp;img1=lasc2rdf&amp;title=20120813.132549.p359g;V=435km/s" TargetMode="External"/><Relationship Id="rId400" Type="http://schemas.openxmlformats.org/officeDocument/2006/relationships/hyperlink" Target="https://cdaw.gsfc.nasa.gov/movie/make_javamovie.php?stime=20130709_1349&amp;etime=20130709_1924&amp;img1=lasc2rdf&amp;title=20130709.151209.p174g;V=449km/s" TargetMode="External"/><Relationship Id="rId442" Type="http://schemas.openxmlformats.org/officeDocument/2006/relationships/hyperlink" Target="https://cdaw.gsfc.nasa.gov/movie/make_javamovie.php?stime=20131025_0644&amp;etime=20131025_1143&amp;img1=lasc2rdf&amp;title=20131025.081205.p109g;V=587km/s" TargetMode="External"/><Relationship Id="rId484" Type="http://schemas.openxmlformats.org/officeDocument/2006/relationships/hyperlink" Target="https://cdaw.gsfc.nasa.gov/movie/make_javamovie.php?stime=20131121_0006&amp;etime=20131121_0542&amp;img1=lasc2rdf&amp;title=20131121.013607.p346s;V=395km/s" TargetMode="External"/><Relationship Id="rId705" Type="http://schemas.openxmlformats.org/officeDocument/2006/relationships/hyperlink" Target="http://cdaw.gsfc.nasa.gov/CME_list/UNIVERSAL/2015_03/htpng/20150315.014805.p240g.htp.html" TargetMode="External"/><Relationship Id="rId137" Type="http://schemas.openxmlformats.org/officeDocument/2006/relationships/hyperlink" Target="http://cdaw.gsfc.nasa.gov/CME_list/UNIVERSAL/2012_01/yht/20120112.082405.w360h.v0814.p052g.yht" TargetMode="External"/><Relationship Id="rId302" Type="http://schemas.openxmlformats.org/officeDocument/2006/relationships/hyperlink" Target="http://cdaw.gsfc.nasa.gov/CME_list/UNIVERSAL/2012_09/yht/20120902.040006.w360h.v0538.p090g.yht" TargetMode="External"/><Relationship Id="rId344" Type="http://schemas.openxmlformats.org/officeDocument/2006/relationships/hyperlink" Target="http://cdaw.gsfc.nasa.gov/CME_list/UNIVERSAL/2012_11/yht/20121116.072414.w360h.v0775.p097g.yht" TargetMode="External"/><Relationship Id="rId691" Type="http://schemas.openxmlformats.org/officeDocument/2006/relationships/hyperlink" Target="https://cdaw.gsfc.nasa.gov/movie/make_javamovie.php?stime=20150221_0828&amp;etime=20150221_1230&amp;img1=lasc2rdf&amp;title=20150221.092407.p215g;V=1120km/s" TargetMode="External"/><Relationship Id="rId747" Type="http://schemas.openxmlformats.org/officeDocument/2006/relationships/hyperlink" Target="http://cdaw.gsfc.nasa.gov/CME_list/UNIVERSAL/2015_12/htpng/20151216.093604.p334g.htp.html" TargetMode="External"/><Relationship Id="rId789" Type="http://schemas.openxmlformats.org/officeDocument/2006/relationships/hyperlink" Target="https://cdaw.gsfc.nasa.gov/movie/make_javamovie.php?stime=20170418_1839&amp;etime=20170418_2254&amp;img1=lasc2rdf&amp;title=20170418.194805.p067g;V=926km/s" TargetMode="External"/><Relationship Id="rId41" Type="http://schemas.openxmlformats.org/officeDocument/2006/relationships/hyperlink" Target="http://cdaw.gsfc.nasa.gov/CME_list/UNIVERSAL/2011_03/yht/20110326.062405.w360h.v0699.p091g.yht" TargetMode="External"/><Relationship Id="rId83" Type="http://schemas.openxmlformats.org/officeDocument/2006/relationships/hyperlink" Target="http://cdaw.gsfc.nasa.gov/CME_list/UNIVERSAL/2011_09/yht/20110924.124807.w360h.v1915.p078g.yht" TargetMode="External"/><Relationship Id="rId179" Type="http://schemas.openxmlformats.org/officeDocument/2006/relationships/hyperlink" Target="http://cdaw.gsfc.nasa.gov/CME_list/UNIVERSAL/2012_03/yht/20120307.002406.w360h.v2684.p057g.yht" TargetMode="External"/><Relationship Id="rId386" Type="http://schemas.openxmlformats.org/officeDocument/2006/relationships/hyperlink" Target="http://cdaw.gsfc.nasa.gov/CME_list/UNIVERSAL/2013_05/yht/20130522.132550.w360h.v1466.p287g.yht" TargetMode="External"/><Relationship Id="rId551" Type="http://schemas.openxmlformats.org/officeDocument/2006/relationships/hyperlink" Target="http://cdaw.gsfc.nasa.gov/CME_list/UNIVERSAL/2014_02/yht/20140225.012550.w360h.v2147.p073g.yht" TargetMode="External"/><Relationship Id="rId593" Type="http://schemas.openxmlformats.org/officeDocument/2006/relationships/hyperlink" Target="http://cdaw.gsfc.nasa.gov/CME_list/UNIVERSAL/2014_05/yht/20140508.032405.w360h.v0847.p265g.yht" TargetMode="External"/><Relationship Id="rId607" Type="http://schemas.openxmlformats.org/officeDocument/2006/relationships/hyperlink" Target="https://cdaw.gsfc.nasa.gov/movie/make_javamovie.php?stime=20140606_1238&amp;etime=20140606_1636&amp;img1=lasc2rdf&amp;title=20140606.134805.p166g;V=1200km/s" TargetMode="External"/><Relationship Id="rId649" Type="http://schemas.openxmlformats.org/officeDocument/2006/relationships/hyperlink" Target="https://cdaw.gsfc.nasa.gov/movie/make_javamovie.php?stime=20140901_2106&amp;etime=20140902_0055&amp;img1=lasc2rdf&amp;title=20140901.222405.p146g;V=1404km/s" TargetMode="External"/><Relationship Id="rId190" Type="http://schemas.openxmlformats.org/officeDocument/2006/relationships/hyperlink" Target="https://cdaw.gsfc.nasa.gov/movie/make_javamovie.php?stime=20120313_1626&amp;etime=20120313_2003&amp;img1=lasc2rdf&amp;title=20120313.173605.p286g;V=1884km/s" TargetMode="External"/><Relationship Id="rId204" Type="http://schemas.openxmlformats.org/officeDocument/2006/relationships/hyperlink" Target="http://cdaw.gsfc.nasa.gov/CME_list/UNIVERSAL/2012_03/htpng/20120326.231205.p092g.htp.html" TargetMode="External"/><Relationship Id="rId246" Type="http://schemas.openxmlformats.org/officeDocument/2006/relationships/hyperlink" Target="http://cdaw.gsfc.nasa.gov/CME_list/UNIVERSAL/2012_07/htpng/20120702.083604.p085g.htp.html" TargetMode="External"/><Relationship Id="rId288" Type="http://schemas.openxmlformats.org/officeDocument/2006/relationships/hyperlink" Target="http://cdaw.gsfc.nasa.gov/CME_list/UNIVERSAL/2012_08/htpng/20120821.141206.p090g.htp.html" TargetMode="External"/><Relationship Id="rId411" Type="http://schemas.openxmlformats.org/officeDocument/2006/relationships/hyperlink" Target="http://cdaw.gsfc.nasa.gov/CME_list/UNIVERSAL/2013_08/htpng/20130817.191206.p274g.htp.html" TargetMode="External"/><Relationship Id="rId453" Type="http://schemas.openxmlformats.org/officeDocument/2006/relationships/hyperlink" Target="http://cdaw.gsfc.nasa.gov/CME_list/UNIVERSAL/2013_10/htpng/20131028.022405.p296g.htp.html" TargetMode="External"/><Relationship Id="rId509" Type="http://schemas.openxmlformats.org/officeDocument/2006/relationships/hyperlink" Target="http://cdaw.gsfc.nasa.gov/CME_list/UNIVERSAL/2014_01/yht/20140120.220005.w360h.v0721.p097g.yht" TargetMode="External"/><Relationship Id="rId660" Type="http://schemas.openxmlformats.org/officeDocument/2006/relationships/hyperlink" Target="http://cdaw.gsfc.nasa.gov/CME_list/UNIVERSAL/2014_09/htpng/20140922.084806.p023g.htp.html" TargetMode="External"/><Relationship Id="rId106" Type="http://schemas.openxmlformats.org/officeDocument/2006/relationships/hyperlink" Target="https://cdaw.gsfc.nasa.gov/movie/make_javamovie.php?stime=20111103_2339&amp;etime=20111104_0411&amp;img1=lasc2rdf&amp;title=20111104.012529.p084g;V=756km/s" TargetMode="External"/><Relationship Id="rId313" Type="http://schemas.openxmlformats.org/officeDocument/2006/relationships/hyperlink" Target="https://cdaw.gsfc.nasa.gov/movie/make_javamovie.php?stime=20120920_1340&amp;etime=20120920_1738&amp;img1=lasc2rdf&amp;title=20120920.151210.p131g;V=1202km/s" TargetMode="External"/><Relationship Id="rId495" Type="http://schemas.openxmlformats.org/officeDocument/2006/relationships/hyperlink" Target="http://cdaw.gsfc.nasa.gov/CME_list/UNIVERSAL/2013_12/htpng/20131226.032405.p036s.htp.html" TargetMode="External"/><Relationship Id="rId716" Type="http://schemas.openxmlformats.org/officeDocument/2006/relationships/hyperlink" Target="http://cdaw.gsfc.nasa.gov/CME_list/UNIVERSAL/2015_05/yht/20150513.184805.w360h.v0438.p353g.yht" TargetMode="External"/><Relationship Id="rId758" Type="http://schemas.openxmlformats.org/officeDocument/2006/relationships/hyperlink" Target="http://cdaw.gsfc.nasa.gov/CME_list/UNIVERSAL/2016_02/yht/20160220.142404.w360h.v0491.p273g.yht" TargetMode="External"/><Relationship Id="rId10" Type="http://schemas.openxmlformats.org/officeDocument/2006/relationships/hyperlink" Target="https://cdaw.gsfc.nasa.gov/movie/make_javamovie.php?stime=20100403_0855&amp;etime=20100403_1339&amp;img1=lasc2rdf&amp;title=20100403.103358.p171g;V=668km/s" TargetMode="External"/><Relationship Id="rId52" Type="http://schemas.openxmlformats.org/officeDocument/2006/relationships/hyperlink" Target="https://cdaw.gsfc.nasa.gov/movie/make_javamovie.php?stime=20110604_0534&amp;etime=20110604_0924&amp;img1=lasc2rdf&amp;title=20110604.064806.p284g;V=1407km/s" TargetMode="External"/><Relationship Id="rId94" Type="http://schemas.openxmlformats.org/officeDocument/2006/relationships/hyperlink" Target="https://cdaw.gsfc.nasa.gov/movie/make_javamovie.php?stime=20111022_0026&amp;etime=20111022_0524&amp;img1=lasc2rdf&amp;title=20111022.012553.p354g;V=593km/s" TargetMode="External"/><Relationship Id="rId148" Type="http://schemas.openxmlformats.org/officeDocument/2006/relationships/hyperlink" Target="https://cdaw.gsfc.nasa.gov/movie/make_javamovie.php?stime=20120126_0351&amp;etime=20120126_0749&amp;img1=lasc2rdf&amp;title=20120126.043605.p327g;V=1194km/s" TargetMode="External"/><Relationship Id="rId355" Type="http://schemas.openxmlformats.org/officeDocument/2006/relationships/hyperlink" Target="https://cdaw.gsfc.nasa.gov/movie/make_javamovie.php?stime=20121127_0136&amp;etime=20121127_0559&amp;img1=lasc2rdf&amp;title=20121127.023605.p042g;V=844km/s" TargetMode="External"/><Relationship Id="rId397" Type="http://schemas.openxmlformats.org/officeDocument/2006/relationships/hyperlink" Target="https://cdaw.gsfc.nasa.gov/movie/make_javamovie.php?stime=20130628_0036&amp;etime=20130628_0443&amp;img1=lasc2rdf&amp;title=20130628.020005.p214g;V=1037km/s" TargetMode="External"/><Relationship Id="rId520" Type="http://schemas.openxmlformats.org/officeDocument/2006/relationships/hyperlink" Target="https://cdaw.gsfc.nasa.gov/movie/make_javamovie.php?stime=20140209_1450&amp;etime=20140209_1907&amp;img1=lasc2rdf&amp;title=20140209.160006.p104g;V=908km/s" TargetMode="External"/><Relationship Id="rId562" Type="http://schemas.openxmlformats.org/officeDocument/2006/relationships/hyperlink" Target="https://cdaw.gsfc.nasa.gov/movie/make_javamovie.php?stime=20140312_1320&amp;etime=20140312_1732&amp;img1=lasc2rdf&amp;title=20140312.144805.p009g;V=972km/s" TargetMode="External"/><Relationship Id="rId618" Type="http://schemas.openxmlformats.org/officeDocument/2006/relationships/hyperlink" Target="http://cdaw.gsfc.nasa.gov/CME_list/UNIVERSAL/2014_06/htpng/20140617.091209.p229g.htp.html" TargetMode="External"/><Relationship Id="rId215" Type="http://schemas.openxmlformats.org/officeDocument/2006/relationships/hyperlink" Target="http://cdaw.gsfc.nasa.gov/CME_list/UNIVERSAL/2012_04/yht/20120407.211559.w360h.v0708.p172g.yht" TargetMode="External"/><Relationship Id="rId257" Type="http://schemas.openxmlformats.org/officeDocument/2006/relationships/hyperlink" Target="http://cdaw.gsfc.nasa.gov/CME_list/UNIVERSAL/2012_07/yht/20120711.012527.w360h.v0379.p182g.yht" TargetMode="External"/><Relationship Id="rId422" Type="http://schemas.openxmlformats.org/officeDocument/2006/relationships/hyperlink" Target="http://cdaw.gsfc.nasa.gov/CME_list/UNIVERSAL/2013_09/yht/20130904.132551.w360h.v0534.p057g.yht" TargetMode="External"/><Relationship Id="rId464" Type="http://schemas.openxmlformats.org/officeDocument/2006/relationships/hyperlink" Target="http://cdaw.gsfc.nasa.gov/CME_list/UNIVERSAL/2013_11/yht/20131104.051205.w360h.v1040.p067g.yht" TargetMode="External"/><Relationship Id="rId299" Type="http://schemas.openxmlformats.org/officeDocument/2006/relationships/hyperlink" Target="http://cdaw.gsfc.nasa.gov/CME_list/UNIVERSAL/2012_08/yht/20120831.200005.w360h.v1442.p090g.yht" TargetMode="External"/><Relationship Id="rId727" Type="http://schemas.openxmlformats.org/officeDocument/2006/relationships/hyperlink" Target="https://cdaw.gsfc.nasa.gov/movie/make_javamovie.php?stime=20150625_0724&amp;etime=20150625_1107&amp;img1=lasc2rdf&amp;title=20150625.083605.p330g;V=1627km/s" TargetMode="External"/><Relationship Id="rId63" Type="http://schemas.openxmlformats.org/officeDocument/2006/relationships/hyperlink" Target="http://cdaw.gsfc.nasa.gov/CME_list/UNIVERSAL/2011_06/htpng/20110613.042406.p108g.htp.html" TargetMode="External"/><Relationship Id="rId159" Type="http://schemas.openxmlformats.org/officeDocument/2006/relationships/hyperlink" Target="http://cdaw.gsfc.nasa.gov/CME_list/UNIVERSAL/2012_02/htpng/20120209.211736.p039g.htp.html" TargetMode="External"/><Relationship Id="rId366" Type="http://schemas.openxmlformats.org/officeDocument/2006/relationships/hyperlink" Target="http://cdaw.gsfc.nasa.gov/CME_list/UNIVERSAL/2013_01/htpng/20130107.041206.p033g.htp.html" TargetMode="External"/><Relationship Id="rId573" Type="http://schemas.openxmlformats.org/officeDocument/2006/relationships/hyperlink" Target="http://cdaw.gsfc.nasa.gov/CME_list/UNIVERSAL/2014_03/htpng/20140328.172405.p249g.htp.html" TargetMode="External"/><Relationship Id="rId780" Type="http://schemas.openxmlformats.org/officeDocument/2006/relationships/hyperlink" Target="https://cdaw.gsfc.nasa.gov/movie/make_javamovie.php?stime=20170904_1929&amp;etime=20170904_2318&amp;img1=lasc2rdf&amp;title=20170904.203605.p184g;V=1418km/s" TargetMode="External"/><Relationship Id="rId226" Type="http://schemas.openxmlformats.org/officeDocument/2006/relationships/hyperlink" Target="https://cdaw.gsfc.nasa.gov/movie/make_javamovie.php?stime=20120511_2239&amp;etime=20120512_0306&amp;img1=lasc2rdf&amp;title=20120512.000005.p107g;V=805km/s" TargetMode="External"/><Relationship Id="rId433" Type="http://schemas.openxmlformats.org/officeDocument/2006/relationships/hyperlink" Target="https://cdaw.gsfc.nasa.gov/movie/make_javamovie.php?stime=20131011_0615&amp;etime=20131011_1013&amp;img1=lasc2rdf&amp;title=20131011.072410.p092g;V=1200km/s" TargetMode="External"/><Relationship Id="rId640" Type="http://schemas.openxmlformats.org/officeDocument/2006/relationships/hyperlink" Target="https://cdaw.gsfc.nasa.gov/movie/make_javamovie.php?stime=20140825_1401&amp;etime=20140825_1907&amp;img1=lasc2rdf&amp;title=20140825.153605.p270g;V=555km/s" TargetMode="External"/><Relationship Id="rId738" Type="http://schemas.openxmlformats.org/officeDocument/2006/relationships/hyperlink" Target="http://cdaw.gsfc.nasa.gov/CME_list/UNIVERSAL/2015_09/htpng/20150920.181204.p219g.htp.html" TargetMode="External"/><Relationship Id="rId74" Type="http://schemas.openxmlformats.org/officeDocument/2006/relationships/hyperlink" Target="http://cdaw.gsfc.nasa.gov/CME_list/UNIVERSAL/2011_08/yht/20110804.041205.w360h.v1315.p298g.yht" TargetMode="External"/><Relationship Id="rId377" Type="http://schemas.openxmlformats.org/officeDocument/2006/relationships/hyperlink" Target="http://cdaw.gsfc.nasa.gov/CME_list/UNIVERSAL/2013_05/yht/20130513.160755.w360h.v1850.p063g.yht" TargetMode="External"/><Relationship Id="rId500" Type="http://schemas.openxmlformats.org/officeDocument/2006/relationships/hyperlink" Target="http://cdaw.gsfc.nasa.gov/CME_list/UNIVERSAL/2014_01/yht/20140106.080005.w360h.v1402.p274g.yht" TargetMode="External"/><Relationship Id="rId584" Type="http://schemas.openxmlformats.org/officeDocument/2006/relationships/hyperlink" Target="http://cdaw.gsfc.nasa.gov/CME_list/UNIVERSAL/2014_04/yht/20140418.132551.w360h.v1203.p238g.yht" TargetMode="External"/><Relationship Id="rId5" Type="http://schemas.openxmlformats.org/officeDocument/2006/relationships/hyperlink" Target="http://cdaw.gsfc.nasa.gov/CME_list/UNIVERSAL/2010_02/yht/20100207.035403.w360h.v0421.p113g.yht" TargetMode="External"/><Relationship Id="rId237" Type="http://schemas.openxmlformats.org/officeDocument/2006/relationships/hyperlink" Target="http://cdaw.gsfc.nasa.gov/CME_list/UNIVERSAL/2012_06/htpng/20120614.141207.p144g.htp.html" TargetMode="External"/><Relationship Id="rId791" Type="http://schemas.openxmlformats.org/officeDocument/2006/relationships/hyperlink" Target="http://cdaw.gsfc.nasa.gov/CME_list/UNIVERSAL/2012_11/yht/20121121.042407.w360h.v0920.p317g.yht" TargetMode="External"/><Relationship Id="rId444" Type="http://schemas.openxmlformats.org/officeDocument/2006/relationships/hyperlink" Target="http://cdaw.gsfc.nasa.gov/CME_list/UNIVERSAL/2013_10/htpng/20131025.081205.p109g.htp.html" TargetMode="External"/><Relationship Id="rId651" Type="http://schemas.openxmlformats.org/officeDocument/2006/relationships/hyperlink" Target="http://cdaw.gsfc.nasa.gov/CME_list/UNIVERSAL/2014_09/htpng/20140901.222405.p146g.htp.html" TargetMode="External"/><Relationship Id="rId749" Type="http://schemas.openxmlformats.org/officeDocument/2006/relationships/hyperlink" Target="http://cdaw.gsfc.nasa.gov/CME_list/UNIVERSAL/2016_01/yht/20160101.232404.w360h.v1730.p227g.yht" TargetMode="External"/><Relationship Id="rId290" Type="http://schemas.openxmlformats.org/officeDocument/2006/relationships/hyperlink" Target="http://cdaw.gsfc.nasa.gov/CME_list/UNIVERSAL/2012_08/yht/20120821.202405.w360h.v1024.p086g.yht" TargetMode="External"/><Relationship Id="rId304" Type="http://schemas.openxmlformats.org/officeDocument/2006/relationships/hyperlink" Target="https://cdaw.gsfc.nasa.gov/movie/make_javamovie.php?stime=20120908_0829&amp;etime=20120908_1304&amp;img1=lasc2rdf&amp;title=20120908.100006.p242g;V=734km/s" TargetMode="External"/><Relationship Id="rId388" Type="http://schemas.openxmlformats.org/officeDocument/2006/relationships/hyperlink" Target="https://cdaw.gsfc.nasa.gov/movie/make_javamovie.php?stime=20130613_0248&amp;etime=20130613_0719&amp;img1=lasc2rdf&amp;title=20130613.042407.p177g;V=763km/s" TargetMode="External"/><Relationship Id="rId511" Type="http://schemas.openxmlformats.org/officeDocument/2006/relationships/hyperlink" Target="https://cdaw.gsfc.nasa.gov/movie/make_javamovie.php?stime=20140128_2321&amp;etime=20140129_0410&amp;img1=lasc2rdf&amp;title=20140129.003605.p177g;V=640km/s" TargetMode="External"/><Relationship Id="rId609" Type="http://schemas.openxmlformats.org/officeDocument/2006/relationships/hyperlink" Target="http://cdaw.gsfc.nasa.gov/CME_list/UNIVERSAL/2014_06/htpng/20140606.134805.p166g.htp.html" TargetMode="External"/><Relationship Id="rId85" Type="http://schemas.openxmlformats.org/officeDocument/2006/relationships/hyperlink" Target="https://cdaw.gsfc.nasa.gov/movie/make_javamovie.php?stime=20110924_1819&amp;etime=20110924_2230&amp;img1=lasc2rdf&amp;title=20110924.193606.p043g;V=972km/s" TargetMode="External"/><Relationship Id="rId150" Type="http://schemas.openxmlformats.org/officeDocument/2006/relationships/hyperlink" Target="http://cdaw.gsfc.nasa.gov/CME_list/UNIVERSAL/2012_01/htpng/20120126.043605.p327g.htp.html" TargetMode="External"/><Relationship Id="rId595" Type="http://schemas.openxmlformats.org/officeDocument/2006/relationships/hyperlink" Target="https://cdaw.gsfc.nasa.gov/movie/make_javamovie.php?stime=20140509_0104&amp;etime=20140509_0507&amp;img1=lasc2rdf&amp;title=20140509.024805.p262g;V=1099km/s" TargetMode="External"/><Relationship Id="rId248" Type="http://schemas.openxmlformats.org/officeDocument/2006/relationships/hyperlink" Target="http://cdaw.gsfc.nasa.gov/CME_list/UNIVERSAL/2012_07/yht/20120704.172404.w360h.v0662.p124g.yht" TargetMode="External"/><Relationship Id="rId455" Type="http://schemas.openxmlformats.org/officeDocument/2006/relationships/hyperlink" Target="http://cdaw.gsfc.nasa.gov/CME_list/UNIVERSAL/2013_10/yht/20131028.153605.w360h.v0812.p086g.yht" TargetMode="External"/><Relationship Id="rId662" Type="http://schemas.openxmlformats.org/officeDocument/2006/relationships/hyperlink" Target="http://cdaw.gsfc.nasa.gov/CME_list/UNIVERSAL/2014_09/yht/20140923.072405.w360h.v0773.p085g.yht" TargetMode="External"/><Relationship Id="rId12" Type="http://schemas.openxmlformats.org/officeDocument/2006/relationships/hyperlink" Target="http://cdaw.gsfc.nasa.gov/CME_list/UNIVERSAL/2010_04/htpng/20100403.103358.p171g.htp.html" TargetMode="External"/><Relationship Id="rId108" Type="http://schemas.openxmlformats.org/officeDocument/2006/relationships/hyperlink" Target="http://cdaw.gsfc.nasa.gov/CME_list/UNIVERSAL/2011_11/htpng/20111104.012529.p084g.htp.html" TargetMode="External"/><Relationship Id="rId315" Type="http://schemas.openxmlformats.org/officeDocument/2006/relationships/hyperlink" Target="http://cdaw.gsfc.nasa.gov/CME_list/UNIVERSAL/2012_09/htpng/20120920.151210.p131g.htp.html" TargetMode="External"/><Relationship Id="rId522" Type="http://schemas.openxmlformats.org/officeDocument/2006/relationships/hyperlink" Target="http://cdaw.gsfc.nasa.gov/CME_list/UNIVERSAL/2014_02/htpng/20140209.160006.p104g.htp.html" TargetMode="External"/><Relationship Id="rId96" Type="http://schemas.openxmlformats.org/officeDocument/2006/relationships/hyperlink" Target="http://cdaw.gsfc.nasa.gov/CME_list/UNIVERSAL/2011_10/htpng/20111022.012553.p354g.htp.html" TargetMode="External"/><Relationship Id="rId161" Type="http://schemas.openxmlformats.org/officeDocument/2006/relationships/hyperlink" Target="http://cdaw.gsfc.nasa.gov/CME_list/UNIVERSAL/2012_02/yht/20120210.200005.w360h.v0533.p039g.yht" TargetMode="External"/><Relationship Id="rId399" Type="http://schemas.openxmlformats.org/officeDocument/2006/relationships/hyperlink" Target="http://cdaw.gsfc.nasa.gov/CME_list/UNIVERSAL/2013_06/htpng/20130628.020005.p214g.htp.html" TargetMode="External"/><Relationship Id="rId259" Type="http://schemas.openxmlformats.org/officeDocument/2006/relationships/hyperlink" Target="https://cdaw.gsfc.nasa.gov/movie/make_javamovie.php?stime=20120718_0502&amp;etime=20120718_0921&amp;img1=lasc2rdf&amp;title=20120718.062405.p329g;V=873km/s" TargetMode="External"/><Relationship Id="rId466" Type="http://schemas.openxmlformats.org/officeDocument/2006/relationships/hyperlink" Target="https://cdaw.gsfc.nasa.gov/movie/make_javamovie.php?stime=20131106_2236&amp;etime=20131107_0244&amp;img1=lasc2rdf&amp;title=20131107.000006.p233g;V=1033km/s" TargetMode="External"/><Relationship Id="rId673" Type="http://schemas.openxmlformats.org/officeDocument/2006/relationships/hyperlink" Target="https://cdaw.gsfc.nasa.gov/movie/make_javamovie.php?stime=20141014_1802&amp;etime=20141014_2224&amp;img1=lasc2rdf&amp;title=20141014.184806.p090g;V=848km/s" TargetMode="External"/><Relationship Id="rId23" Type="http://schemas.openxmlformats.org/officeDocument/2006/relationships/hyperlink" Target="http://cdaw.gsfc.nasa.gov/CME_list/UNIVERSAL/2010_08/yht/20100831.211721.w360h.v1304.p206g.yht" TargetMode="External"/><Relationship Id="rId119" Type="http://schemas.openxmlformats.org/officeDocument/2006/relationships/hyperlink" Target="http://cdaw.gsfc.nasa.gov/CME_list/UNIVERSAL/2011_11/yht/20111120.231206.w360h.v0641.p006g.yht" TargetMode="External"/><Relationship Id="rId326" Type="http://schemas.openxmlformats.org/officeDocument/2006/relationships/hyperlink" Target="http://cdaw.gsfc.nasa.gov/CME_list/UNIVERSAL/2012_09/yht/20120928.103605.w360h.v0768.p220g.yht" TargetMode="External"/><Relationship Id="rId533" Type="http://schemas.openxmlformats.org/officeDocument/2006/relationships/hyperlink" Target="http://cdaw.gsfc.nasa.gov/CME_list/UNIVERSAL/2014_02/yht/20140216.100005.w360h.v0634.p227g.yht" TargetMode="External"/><Relationship Id="rId740" Type="http://schemas.openxmlformats.org/officeDocument/2006/relationships/hyperlink" Target="http://cdaw.gsfc.nasa.gov/CME_list/UNIVERSAL/2015_10/yht/20151022.031207.w360h.v0817.p206g.yht" TargetMode="External"/><Relationship Id="rId172" Type="http://schemas.openxmlformats.org/officeDocument/2006/relationships/hyperlink" Target="https://cdaw.gsfc.nasa.gov/movie/make_javamovie.php?stime=20120304_0949&amp;etime=20120304_1342&amp;img1=lasc2rdf&amp;title=20120304.110007.p052g;V=1306km/s" TargetMode="External"/><Relationship Id="rId477" Type="http://schemas.openxmlformats.org/officeDocument/2006/relationships/hyperlink" Target="http://cdaw.gsfc.nasa.gov/CME_list/UNIVERSAL/2013_11/htpng/20131108.032407.p199g.htp.html" TargetMode="External"/><Relationship Id="rId600" Type="http://schemas.openxmlformats.org/officeDocument/2006/relationships/hyperlink" Target="http://cdaw.gsfc.nasa.gov/CME_list/UNIVERSAL/2014_05/htpng/20140510.043605.p255g.htp.html" TargetMode="External"/><Relationship Id="rId684" Type="http://schemas.openxmlformats.org/officeDocument/2006/relationships/hyperlink" Target="http://cdaw.gsfc.nasa.gov/CME_list/UNIVERSAL/2014_12/htpng/20141219.010442.p098g.htp.html" TargetMode="External"/><Relationship Id="rId337" Type="http://schemas.openxmlformats.org/officeDocument/2006/relationships/hyperlink" Target="https://cdaw.gsfc.nasa.gov/movie/make_javamovie.php?stime=20121108_0950&amp;etime=20121108_1401&amp;img1=lasc2rdf&amp;title=20121108.110008.p216g;V=972km/s" TargetMode="External"/><Relationship Id="rId34" Type="http://schemas.openxmlformats.org/officeDocument/2006/relationships/hyperlink" Target="https://cdaw.gsfc.nasa.gov/movie/make_javamovie.php?stime=20110307_1856&amp;etime=20110307_2229&amp;img1=lasc2rdf&amp;title=20110307.200005.p313g;V=2125km/s" TargetMode="External"/><Relationship Id="rId544" Type="http://schemas.openxmlformats.org/officeDocument/2006/relationships/hyperlink" Target="https://cdaw.gsfc.nasa.gov/movie/make_javamovie.php?stime=20140220_0640&amp;etime=20140220_1053&amp;img1=lasc2rdf&amp;title=20140220.080007.p268g;V=948km/s" TargetMode="External"/><Relationship Id="rId751" Type="http://schemas.openxmlformats.org/officeDocument/2006/relationships/hyperlink" Target="https://cdaw.gsfc.nasa.gov/movie/make_javamovie.php?stime=20160106_1303&amp;etime=20160106_1715&amp;img1=lasc2rdf&amp;title=20160106.140004.p252g;V=969km/s" TargetMode="External"/><Relationship Id="rId183" Type="http://schemas.openxmlformats.org/officeDocument/2006/relationships/hyperlink" Target="http://cdaw.gsfc.nasa.gov/CME_list/UNIVERSAL/2012_03/htpng/20120307.013024.p082g.htp.html" TargetMode="External"/><Relationship Id="rId390" Type="http://schemas.openxmlformats.org/officeDocument/2006/relationships/hyperlink" Target="http://cdaw.gsfc.nasa.gov/CME_list/UNIVERSAL/2013_06/htpng/20130613.042407.p177g.htp.html" TargetMode="External"/><Relationship Id="rId404" Type="http://schemas.openxmlformats.org/officeDocument/2006/relationships/hyperlink" Target="http://cdaw.gsfc.nasa.gov/CME_list/UNIVERSAL/2013_07/yht/20130722.062405.w360h.v1004.p285g.yht" TargetMode="External"/><Relationship Id="rId611" Type="http://schemas.openxmlformats.org/officeDocument/2006/relationships/hyperlink" Target="http://cdaw.gsfc.nasa.gov/CME_list/UNIVERSAL/2014_06/yht/20140608.033605.w360h.v0471.p280g.yht" TargetMode="External"/><Relationship Id="rId250" Type="http://schemas.openxmlformats.org/officeDocument/2006/relationships/hyperlink" Target="https://cdaw.gsfc.nasa.gov/movie/make_javamovie.php?stime=20120706_2201&amp;etime=20120707_0139&amp;img1=lasc2rdf&amp;title=20120706.232406.p233g;V=1828km/s" TargetMode="External"/><Relationship Id="rId488" Type="http://schemas.openxmlformats.org/officeDocument/2006/relationships/hyperlink" Target="http://cdaw.gsfc.nasa.gov/CME_list/UNIVERSAL/2013_12/yht/20131207.073605.w360h.v1085.p274g.yht" TargetMode="External"/><Relationship Id="rId695" Type="http://schemas.openxmlformats.org/officeDocument/2006/relationships/hyperlink" Target="http://cdaw.gsfc.nasa.gov/CME_list/UNIVERSAL/2015_03/yht/20150307.221205.w360h.v1261.p125g.yht" TargetMode="External"/><Relationship Id="rId709" Type="http://schemas.openxmlformats.org/officeDocument/2006/relationships/hyperlink" Target="https://cdaw.gsfc.nasa.gov/movie/make_javamovie.php?stime=20150502_2000&amp;etime=20150503_0227&amp;img1=lasc2rdf&amp;title=20150502.202405.p115g;V=335km/s" TargetMode="External"/><Relationship Id="rId45" Type="http://schemas.openxmlformats.org/officeDocument/2006/relationships/hyperlink" Target="http://cdaw.gsfc.nasa.gov/CME_list/UNIVERSAL/2011_04/htpng/20110417.153605.p149g.htp.html" TargetMode="External"/><Relationship Id="rId110" Type="http://schemas.openxmlformats.org/officeDocument/2006/relationships/hyperlink" Target="http://cdaw.gsfc.nasa.gov/CME_list/UNIVERSAL/2011_11/yht/20111109.133605.w360h.v0907.p048g.yht" TargetMode="External"/><Relationship Id="rId348" Type="http://schemas.openxmlformats.org/officeDocument/2006/relationships/hyperlink" Target="http://cdaw.gsfc.nasa.gov/CME_list/UNIVERSAL/2012_11/htpng/20121121.160005.p194g.htp.html" TargetMode="External"/><Relationship Id="rId555" Type="http://schemas.openxmlformats.org/officeDocument/2006/relationships/hyperlink" Target="http://cdaw.gsfc.nasa.gov/CME_list/UNIVERSAL/2014_03/htpng/20140304.184805.p356g.htp.html" TargetMode="External"/><Relationship Id="rId762" Type="http://schemas.openxmlformats.org/officeDocument/2006/relationships/hyperlink" Target="http://cdaw.gsfc.nasa.gov/CME_list/UNIVERSAL/2016_02/htpng/20160221.120004.p298g.htp.html" TargetMode="External"/><Relationship Id="rId194" Type="http://schemas.openxmlformats.org/officeDocument/2006/relationships/hyperlink" Target="http://cdaw.gsfc.nasa.gov/CME_list/UNIVERSAL/2012_03/yht/20120318.002405.w360h.v1210.p300g.yht" TargetMode="External"/><Relationship Id="rId208" Type="http://schemas.openxmlformats.org/officeDocument/2006/relationships/hyperlink" Target="https://cdaw.gsfc.nasa.gov/movie/make_javamovie.php?stime=20120405_2015&amp;etime=20120406_0039&amp;img1=lasc2rdf&amp;title=20120405.212507.p311g;V=828km/s" TargetMode="External"/><Relationship Id="rId415" Type="http://schemas.openxmlformats.org/officeDocument/2006/relationships/hyperlink" Target="https://cdaw.gsfc.nasa.gov/movie/make_javamovie.php?stime=20130820_0713&amp;etime=20130820_1141&amp;img1=lasc2rdf&amp;title=20130820.081205.p210g;V=784km/s" TargetMode="External"/><Relationship Id="rId622" Type="http://schemas.openxmlformats.org/officeDocument/2006/relationships/hyperlink" Target="https://cdaw.gsfc.nasa.gov/movie/make_javamovie.php?stime=20140801_1708&amp;etime=20140801_2137&amp;img1=lasc2rdf&amp;title=20140801.183605.p131g;V=789km/s" TargetMode="External"/><Relationship Id="rId261" Type="http://schemas.openxmlformats.org/officeDocument/2006/relationships/hyperlink" Target="http://cdaw.gsfc.nasa.gov/CME_list/UNIVERSAL/2012_07/htpng/20120718.062405.p329g.htp.html" TargetMode="External"/><Relationship Id="rId499" Type="http://schemas.openxmlformats.org/officeDocument/2006/relationships/hyperlink" Target="https://cdaw.gsfc.nasa.gov/movie/make_javamovie.php?stime=20140106_0641&amp;etime=20140106_1031&amp;img1=lasc2rdf&amp;title=20140106.080005.p274g;V=1402km/s" TargetMode="External"/><Relationship Id="rId56" Type="http://schemas.openxmlformats.org/officeDocument/2006/relationships/hyperlink" Target="http://cdaw.gsfc.nasa.gov/CME_list/UNIVERSAL/2011_06/yht/20110604.220502.w360h.v2425.p300g.yht" TargetMode="External"/><Relationship Id="rId359" Type="http://schemas.openxmlformats.org/officeDocument/2006/relationships/hyperlink" Target="http://cdaw.gsfc.nasa.gov/CME_list/UNIVERSAL/2012_12/yht/20121202.163605.w360h.v0678.p007g.yht" TargetMode="External"/><Relationship Id="rId566" Type="http://schemas.openxmlformats.org/officeDocument/2006/relationships/hyperlink" Target="http://cdaw.gsfc.nasa.gov/CME_list/UNIVERSAL/2014_03/yht/20140320.043606.w360h.v0740.p140g.yht" TargetMode="External"/><Relationship Id="rId773" Type="http://schemas.openxmlformats.org/officeDocument/2006/relationships/hyperlink" Target="http://cdaw.gsfc.nasa.gov/CME_list/UNIVERSAL/2017_09/yht/20170917.120006.w360h.v1385.p072g.yht" TargetMode="External"/><Relationship Id="rId121" Type="http://schemas.openxmlformats.org/officeDocument/2006/relationships/hyperlink" Target="https://cdaw.gsfc.nasa.gov/movie/make_javamovie.php?stime=20111126_0604&amp;etime=20111126_1019&amp;img1=lasc2rdf&amp;title=20111126.071206.p327g;V=933km/s" TargetMode="External"/><Relationship Id="rId219" Type="http://schemas.openxmlformats.org/officeDocument/2006/relationships/hyperlink" Target="http://cdaw.gsfc.nasa.gov/CME_list/UNIVERSAL/2012_04/htpng/20120409.123607.p310g.htp.html" TargetMode="External"/><Relationship Id="rId426" Type="http://schemas.openxmlformats.org/officeDocument/2006/relationships/hyperlink" Target="http://cdaw.gsfc.nasa.gov/CME_list/UNIVERSAL/2013_09/htpng/20130924.203605.p043g.htp.html" TargetMode="External"/><Relationship Id="rId633" Type="http://schemas.openxmlformats.org/officeDocument/2006/relationships/hyperlink" Target="http://cdaw.gsfc.nasa.gov/CME_list/UNIVERSAL/2014_08/htpng/20140815.174807.p323g.htp.html" TargetMode="External"/><Relationship Id="rId67" Type="http://schemas.openxmlformats.org/officeDocument/2006/relationships/hyperlink" Target="https://cdaw.gsfc.nasa.gov/movie/make_javamovie.php?stime=20110726_0812&amp;etime=20110726_1405&amp;img1=lasc2rdf&amp;title=20110726.101206.p007g;V=382km/s" TargetMode="External"/><Relationship Id="rId272" Type="http://schemas.openxmlformats.org/officeDocument/2006/relationships/hyperlink" Target="http://cdaw.gsfc.nasa.gov/CME_list/UNIVERSAL/2012_07/yht/20120731.112406.w360h.v0567.p051g.yht" TargetMode="External"/><Relationship Id="rId577" Type="http://schemas.openxmlformats.org/officeDocument/2006/relationships/hyperlink" Target="https://cdaw.gsfc.nasa.gov/movie/make_javamovie.php?stime=20140402_1230&amp;etime=20140402_1617&amp;img1=lasc2rdf&amp;title=20140402.133620.p060g;V=1471km/s" TargetMode="External"/><Relationship Id="rId700" Type="http://schemas.openxmlformats.org/officeDocument/2006/relationships/hyperlink" Target="https://cdaw.gsfc.nasa.gov/movie/make_javamovie.php?stime=20150310_0212&amp;etime=20150310_0619&amp;img1=lasc2rdf&amp;title=20150310.033605.p071g;V=1040km/s" TargetMode="External"/><Relationship Id="rId132" Type="http://schemas.openxmlformats.org/officeDocument/2006/relationships/hyperlink" Target="http://cdaw.gsfc.nasa.gov/CME_list/UNIVERSAL/2011_12/htpng/20111221.031210.p134g.htp.html" TargetMode="External"/><Relationship Id="rId784" Type="http://schemas.openxmlformats.org/officeDocument/2006/relationships/hyperlink" Target="http://cdaw.gsfc.nasa.gov/CME_list/UNIVERSAL/2017_07/htpng/20170714.012541.p230g.htp.html" TargetMode="External"/><Relationship Id="rId437" Type="http://schemas.openxmlformats.org/officeDocument/2006/relationships/hyperlink" Target="http://cdaw.gsfc.nasa.gov/CME_list/UNIVERSAL/2013_10/yht/20131022.214806.w360h.v0459.p190g.yht" TargetMode="External"/><Relationship Id="rId644" Type="http://schemas.openxmlformats.org/officeDocument/2006/relationships/hyperlink" Target="http://cdaw.gsfc.nasa.gov/CME_list/UNIVERSAL/2014_08/yht/20140828.172405.w360h.v0766.p077g.yht" TargetMode="External"/><Relationship Id="rId283" Type="http://schemas.openxmlformats.org/officeDocument/2006/relationships/hyperlink" Target="https://cdaw.gsfc.nasa.gov/movie/make_javamovie.php?stime=20120820_1955&amp;etime=20120821_0108&amp;img1=lasc2rdf&amp;title=20120820.212811.p085g;V=521km/s" TargetMode="External"/><Relationship Id="rId490" Type="http://schemas.openxmlformats.org/officeDocument/2006/relationships/hyperlink" Target="https://cdaw.gsfc.nasa.gov/movie/make_javamovie.php?stime=20131213_2014&amp;etime=20131214_0128&amp;img1=lasc2rdf&amp;title=20131213.212405.p169g;V=518km/s" TargetMode="External"/><Relationship Id="rId504" Type="http://schemas.openxmlformats.org/officeDocument/2006/relationships/hyperlink" Target="http://cdaw.gsfc.nasa.gov/CME_list/UNIVERSAL/2014_01/htpng/20140107.182405.p231g.htp.html" TargetMode="External"/><Relationship Id="rId711" Type="http://schemas.openxmlformats.org/officeDocument/2006/relationships/hyperlink" Target="http://cdaw.gsfc.nasa.gov/CME_list/UNIVERSAL/2015_05/htpng/20150502.202405.p115g.htp.html" TargetMode="External"/><Relationship Id="rId78" Type="http://schemas.openxmlformats.org/officeDocument/2006/relationships/hyperlink" Target="http://cdaw.gsfc.nasa.gov/CME_list/UNIVERSAL/2011_08/htpng/20110809.081206.p279g.htp.html" TargetMode="External"/><Relationship Id="rId143" Type="http://schemas.openxmlformats.org/officeDocument/2006/relationships/hyperlink" Target="http://cdaw.gsfc.nasa.gov/CME_list/UNIVERSAL/2012_01/yht/20120119.143605.w360h.v1120.p020g.yht" TargetMode="External"/><Relationship Id="rId350" Type="http://schemas.openxmlformats.org/officeDocument/2006/relationships/hyperlink" Target="http://cdaw.gsfc.nasa.gov/CME_list/UNIVERSAL/2012_11/yht/20121123.134806.w360h.v0519.p136g.yht" TargetMode="External"/><Relationship Id="rId588" Type="http://schemas.openxmlformats.org/officeDocument/2006/relationships/hyperlink" Target="http://cdaw.gsfc.nasa.gov/CME_list/UNIVERSAL/2014_04/htpng/20140429.232405.p180g.htp.html" TargetMode="External"/><Relationship Id="rId795" Type="http://schemas.openxmlformats.org/officeDocument/2006/relationships/hyperlink" Target="https://cdaw.gsfc.nasa.gov/movie/make_javamovie.php?stime=20150228_0255&amp;etime=20150228_1003&amp;img1=lasc2rdf&amp;title=20150228.042405.p171g;V=280km/s" TargetMode="External"/><Relationship Id="rId9" Type="http://schemas.openxmlformats.org/officeDocument/2006/relationships/hyperlink" Target="http://cdaw.gsfc.nasa.gov/CME_list/UNIVERSAL/2010_02/htpng/20100212.134204.p044g.htp.html" TargetMode="External"/><Relationship Id="rId210" Type="http://schemas.openxmlformats.org/officeDocument/2006/relationships/hyperlink" Target="http://cdaw.gsfc.nasa.gov/CME_list/UNIVERSAL/2012_04/htpng/20120405.212507.p311g.htp.html" TargetMode="External"/><Relationship Id="rId448" Type="http://schemas.openxmlformats.org/officeDocument/2006/relationships/hyperlink" Target="https://cdaw.gsfc.nasa.gov/movie/make_javamovie.php?stime=20131026_0951&amp;etime=20131026_1418&amp;img1=lasc2rdf&amp;title=20131026.112405.p075g;V=796km/s" TargetMode="External"/><Relationship Id="rId655" Type="http://schemas.openxmlformats.org/officeDocument/2006/relationships/hyperlink" Target="https://cdaw.gsfc.nasa.gov/movie/make_javamovie.php?stime=20140910_1636&amp;etime=20140910_2031&amp;img1=lasc2rdf&amp;title=20140910.180005.p175g;V=1267km/s" TargetMode="External"/><Relationship Id="rId294" Type="http://schemas.openxmlformats.org/officeDocument/2006/relationships/hyperlink" Target="http://cdaw.gsfc.nasa.gov/CME_list/UNIVERSAL/2012_08/htpng/20120825.163605.p064g.htp.html" TargetMode="External"/><Relationship Id="rId308" Type="http://schemas.openxmlformats.org/officeDocument/2006/relationships/hyperlink" Target="http://cdaw.gsfc.nasa.gov/CME_list/UNIVERSAL/2012_09/yht/20120919.113606.w360h.v0616.p151g.yht" TargetMode="External"/><Relationship Id="rId515" Type="http://schemas.openxmlformats.org/officeDocument/2006/relationships/hyperlink" Target="http://cdaw.gsfc.nasa.gov/CME_list/UNIVERSAL/2014_01/yht/20140130.082405.w360h.v0458.p112g.yht" TargetMode="External"/><Relationship Id="rId722" Type="http://schemas.openxmlformats.org/officeDocument/2006/relationships/hyperlink" Target="http://cdaw.gsfc.nasa.gov/CME_list/UNIVERSAL/2015_06/yht/20150619.064250.w360h.v0584.p177g.yht" TargetMode="External"/><Relationship Id="rId89" Type="http://schemas.openxmlformats.org/officeDocument/2006/relationships/hyperlink" Target="http://cdaw.gsfc.nasa.gov/CME_list/UNIVERSAL/2011_10/yht/20111001.204805.w360h.v1238.p088g.yht" TargetMode="External"/><Relationship Id="rId154" Type="http://schemas.openxmlformats.org/officeDocument/2006/relationships/hyperlink" Target="https://cdaw.gsfc.nasa.gov/movie/make_javamovie.php?stime=20120202_1224&amp;etime=20120202_1746&amp;img1=lasc2rdf&amp;title=20120202.142405.p353g;V=476km/s" TargetMode="External"/><Relationship Id="rId361" Type="http://schemas.openxmlformats.org/officeDocument/2006/relationships/hyperlink" Target="https://cdaw.gsfc.nasa.gov/movie/make_javamovie.php?stime=20121202_1721&amp;etime=20121202_2247&amp;img1=lasc2rdf&amp;title=20121202.190006.p016g;V=478km/s" TargetMode="External"/><Relationship Id="rId599" Type="http://schemas.openxmlformats.org/officeDocument/2006/relationships/hyperlink" Target="http://cdaw.gsfc.nasa.gov/CME_list/UNIVERSAL/2014_05/yht/20140510.043605.w360h.v1086.p255g.yht" TargetMode="External"/><Relationship Id="rId459" Type="http://schemas.openxmlformats.org/officeDocument/2006/relationships/hyperlink" Target="http://cdaw.gsfc.nasa.gov/CME_list/UNIVERSAL/2013_10/htpng/20131029.220006.p249g.htp.html" TargetMode="External"/><Relationship Id="rId666" Type="http://schemas.openxmlformats.org/officeDocument/2006/relationships/hyperlink" Target="http://cdaw.gsfc.nasa.gov/CME_list/UNIVERSAL/2014_09/htpng/20140923.190005.p082g.htp.html" TargetMode="External"/><Relationship Id="rId16" Type="http://schemas.openxmlformats.org/officeDocument/2006/relationships/hyperlink" Target="https://cdaw.gsfc.nasa.gov/movie/make_javamovie.php?stime=20100807_1706&amp;etime=20100807_2126&amp;img1=lasc2rdf&amp;title=20100807.183606.p094g;V=871km/s" TargetMode="External"/><Relationship Id="rId221" Type="http://schemas.openxmlformats.org/officeDocument/2006/relationships/hyperlink" Target="http://cdaw.gsfc.nasa.gov/CME_list/UNIVERSAL/2012_04/yht/20120423.182405.w360h.v0528.p234g.yht" TargetMode="External"/><Relationship Id="rId319" Type="http://schemas.openxmlformats.org/officeDocument/2006/relationships/hyperlink" Target="https://cdaw.gsfc.nasa.gov/movie/make_javamovie.php?stime=20120927_0906&amp;etime=20120927_1259&amp;img1=lasc2rdf&amp;title=20120927.101205.p227g;V=1319km/s" TargetMode="External"/><Relationship Id="rId526" Type="http://schemas.openxmlformats.org/officeDocument/2006/relationships/hyperlink" Target="https://cdaw.gsfc.nasa.gov/movie/make_javamovie.php?stime=20140212_2111&amp;etime=20140213_0131&amp;img1=lasc2rdf&amp;title=20140212.230613.p256g;V=872km/s" TargetMode="External"/><Relationship Id="rId733" Type="http://schemas.openxmlformats.org/officeDocument/2006/relationships/hyperlink" Target="https://cdaw.gsfc.nasa.gov/movie/make_javamovie.php?stime=20150822_0539&amp;etime=20150822_1042&amp;img1=lasc2rdf&amp;title=20150822.071204.p095g;V=547km/s" TargetMode="External"/><Relationship Id="rId165" Type="http://schemas.openxmlformats.org/officeDocument/2006/relationships/hyperlink" Target="http://cdaw.gsfc.nasa.gov/CME_list/UNIVERSAL/2012_02/htpng/20120216.063605.p288g.htp.html" TargetMode="External"/><Relationship Id="rId372" Type="http://schemas.openxmlformats.org/officeDocument/2006/relationships/hyperlink" Target="http://cdaw.gsfc.nasa.gov/CME_list/UNIVERSAL/2013_03/htpng/20130315.071205.p112g.htp.html" TargetMode="External"/><Relationship Id="rId677" Type="http://schemas.openxmlformats.org/officeDocument/2006/relationships/hyperlink" Target="http://cdaw.gsfc.nasa.gov/CME_list/UNIVERSAL/2014_12/yht/20141213.142405.w360h.v2222.p265g.yht" TargetMode="External"/><Relationship Id="rId232" Type="http://schemas.openxmlformats.org/officeDocument/2006/relationships/hyperlink" Target="https://cdaw.gsfc.nasa.gov/movie/make_javamovie.php?stime=20120526_1935&amp;etime=20120526_2311&amp;img1=lasc2rdf&amp;title=20120526.205728.p291g;V=1966km/s" TargetMode="External"/><Relationship Id="rId27" Type="http://schemas.openxmlformats.org/officeDocument/2006/relationships/hyperlink" Target="http://cdaw.gsfc.nasa.gov/CME_list/UNIVERSAL/2010_12/htpng/20101214.153605.p343g.htp.html" TargetMode="External"/><Relationship Id="rId537" Type="http://schemas.openxmlformats.org/officeDocument/2006/relationships/hyperlink" Target="http://cdaw.gsfc.nasa.gov/CME_list/UNIVERSAL/2014_02/htpng/20140218.013621.p044g.htp.html" TargetMode="External"/><Relationship Id="rId744" Type="http://schemas.openxmlformats.org/officeDocument/2006/relationships/hyperlink" Target="http://cdaw.gsfc.nasa.gov/CME_list/UNIVERSAL/2015_11/htpng/20151129.074804.p137g.htp.html" TargetMode="External"/><Relationship Id="rId80" Type="http://schemas.openxmlformats.org/officeDocument/2006/relationships/hyperlink" Target="http://cdaw.gsfc.nasa.gov/CME_list/UNIVERSAL/2011_09/yht/20110922.104806.w360h.v1905.p072g.yht" TargetMode="External"/><Relationship Id="rId176" Type="http://schemas.openxmlformats.org/officeDocument/2006/relationships/hyperlink" Target="http://cdaw.gsfc.nasa.gov/CME_list/UNIVERSAL/2012_03/yht/20120305.040005.w360h.v1531.p061g.yht" TargetMode="External"/><Relationship Id="rId383" Type="http://schemas.openxmlformats.org/officeDocument/2006/relationships/hyperlink" Target="http://cdaw.gsfc.nasa.gov/CME_list/UNIVERSAL/2013_05/yht/20130517.091210.w360h.v1345.p050g.yht" TargetMode="External"/><Relationship Id="rId590" Type="http://schemas.openxmlformats.org/officeDocument/2006/relationships/hyperlink" Target="http://cdaw.gsfc.nasa.gov/CME_list/UNIVERSAL/2014_05/yht/20140507.162405.w360h.v0923.p260g.yht" TargetMode="External"/><Relationship Id="rId604" Type="http://schemas.openxmlformats.org/officeDocument/2006/relationships/hyperlink" Target="https://cdaw.gsfc.nasa.gov/movie/make_javamovie.php?stime=20140605_0951&amp;etime=20140605_1618&amp;img1=lasc2rdf&amp;title=20140605.113605.p074g;V=266km/s" TargetMode="External"/><Relationship Id="rId243" Type="http://schemas.openxmlformats.org/officeDocument/2006/relationships/hyperlink" Target="http://cdaw.gsfc.nasa.gov/CME_list/UNIVERSAL/2012_06/htpng/20120628.062405.p258g.htp.html" TargetMode="External"/><Relationship Id="rId450" Type="http://schemas.openxmlformats.org/officeDocument/2006/relationships/hyperlink" Target="http://cdaw.gsfc.nasa.gov/CME_list/UNIVERSAL/2013_10/htpng/20131026.112405.p075g.htp.html" TargetMode="External"/><Relationship Id="rId688" Type="http://schemas.openxmlformats.org/officeDocument/2006/relationships/hyperlink" Target="https://cdaw.gsfc.nasa.gov/movie/make_javamovie.php?stime=20150209_2225&amp;etime=20150210_0228&amp;img1=lasc2rdf&amp;title=20150209.232405.p051g;V=1106km/s" TargetMode="External"/><Relationship Id="rId38" Type="http://schemas.openxmlformats.org/officeDocument/2006/relationships/hyperlink" Target="http://cdaw.gsfc.nasa.gov/CME_list/UNIVERSAL/2011_03/yht/20110321.022405.w360h.v1341.p274g.yht" TargetMode="External"/><Relationship Id="rId103" Type="http://schemas.openxmlformats.org/officeDocument/2006/relationships/hyperlink" Target="https://cdaw.gsfc.nasa.gov/movie/make_javamovie.php?stime=20111103_2130&amp;etime=20111104_0104&amp;img1=lasc2rdf&amp;title=20111103.233005.p090g;V=991km/s" TargetMode="External"/><Relationship Id="rId310" Type="http://schemas.openxmlformats.org/officeDocument/2006/relationships/hyperlink" Target="https://cdaw.gsfc.nasa.gov/movie/make_javamovie.php?stime=20120920_0410&amp;etime=20120920_0900&amp;img1=lasc2rdf&amp;title=20120920.054806.p137g;V=633km/s" TargetMode="External"/><Relationship Id="rId548" Type="http://schemas.openxmlformats.org/officeDocument/2006/relationships/hyperlink" Target="http://cdaw.gsfc.nasa.gov/CME_list/UNIVERSAL/2014_02/yht/20140221.160005.w360h.v1252.p139g.yht" TargetMode="External"/><Relationship Id="rId755" Type="http://schemas.openxmlformats.org/officeDocument/2006/relationships/hyperlink" Target="http://cdaw.gsfc.nasa.gov/CME_list/UNIVERSAL/2016_02/yht/20160211.211732.w360h.v0719.p260g.yht" TargetMode="External"/><Relationship Id="rId91" Type="http://schemas.openxmlformats.org/officeDocument/2006/relationships/hyperlink" Target="https://cdaw.gsfc.nasa.gov/movie/make_javamovie.php?stime=20111004_1142&amp;etime=20111004_1546&amp;img1=lasc2rdf&amp;title=20111004.132551.p015g;V=1101km/s" TargetMode="External"/><Relationship Id="rId187" Type="http://schemas.openxmlformats.org/officeDocument/2006/relationships/hyperlink" Target="https://cdaw.gsfc.nasa.gov/movie/make_javamovie.php?stime=20120310_1644&amp;etime=20120310_2038&amp;img1=lasc2rdf&amp;title=20120310.180005.p005g;V=1296km/s" TargetMode="External"/><Relationship Id="rId394" Type="http://schemas.openxmlformats.org/officeDocument/2006/relationships/hyperlink" Target="https://cdaw.gsfc.nasa.gov/movie/make_javamovie.php?stime=20130625_0929&amp;etime=20130625_1548&amp;img1=lasc2rdf&amp;title=20130625.111205.p173g;V=349km/s" TargetMode="External"/><Relationship Id="rId408" Type="http://schemas.openxmlformats.org/officeDocument/2006/relationships/hyperlink" Target="http://cdaw.gsfc.nasa.gov/CME_list/UNIVERSAL/2013_08/htpng/20130816.114805.p126g.htp.html" TargetMode="External"/><Relationship Id="rId615" Type="http://schemas.openxmlformats.org/officeDocument/2006/relationships/hyperlink" Target="http://cdaw.gsfc.nasa.gov/CME_list/UNIVERSAL/2014_06/htpng/20140610.133023.p156g.htp.html" TargetMode="External"/><Relationship Id="rId254" Type="http://schemas.openxmlformats.org/officeDocument/2006/relationships/hyperlink" Target="http://cdaw.gsfc.nasa.gov/CME_list/UNIVERSAL/2012_07/yht/20120708.143605.w360h.v0796.p138g.yht" TargetMode="External"/><Relationship Id="rId699" Type="http://schemas.openxmlformats.org/officeDocument/2006/relationships/hyperlink" Target="http://cdaw.gsfc.nasa.gov/CME_list/UNIVERSAL/2015_03/htpng/20150310.000005.p107g.htp.html" TargetMode="External"/><Relationship Id="rId49" Type="http://schemas.openxmlformats.org/officeDocument/2006/relationships/hyperlink" Target="https://cdaw.gsfc.nasa.gov/movie/make_javamovie.php?stime=20110602_0655&amp;etime=20110602_1107&amp;img1=lasc2rdf&amp;title=20110602.081206.p098g;V=976km/s" TargetMode="External"/><Relationship Id="rId114" Type="http://schemas.openxmlformats.org/officeDocument/2006/relationships/hyperlink" Target="http://cdaw.gsfc.nasa.gov/CME_list/UNIVERSAL/2011_11/htpng/20111113.183605.p349g.htp.html" TargetMode="External"/><Relationship Id="rId461" Type="http://schemas.openxmlformats.org/officeDocument/2006/relationships/hyperlink" Target="http://cdaw.gsfc.nasa.gov/CME_list/UNIVERSAL/2013_11/yht/20131102.044805.w360h.v0828.p239g.yht" TargetMode="External"/><Relationship Id="rId559" Type="http://schemas.openxmlformats.org/officeDocument/2006/relationships/hyperlink" Target="https://cdaw.gsfc.nasa.gov/movie/make_javamovie.php?stime=20140305_1221&amp;etime=20140305_1645&amp;img1=lasc2rdf&amp;title=20140305.134805.p358g;V=828km/s" TargetMode="External"/><Relationship Id="rId766" Type="http://schemas.openxmlformats.org/officeDocument/2006/relationships/hyperlink" Target="https://cdaw.gsfc.nasa.gov/movie/make_javamovie.php?stime=20170410_2122&amp;etime=20170411_0411&amp;img1=lasc2rdf&amp;title=20170410.231212.p045g;V=304km/s" TargetMode="External"/><Relationship Id="rId198" Type="http://schemas.openxmlformats.org/officeDocument/2006/relationships/hyperlink" Target="http://cdaw.gsfc.nasa.gov/CME_list/UNIVERSAL/2012_03/htpng/20120321.073605.p330g.htp.html" TargetMode="External"/><Relationship Id="rId321" Type="http://schemas.openxmlformats.org/officeDocument/2006/relationships/hyperlink" Target="http://cdaw.gsfc.nasa.gov/CME_list/UNIVERSAL/2012_09/htpng/20120927.101205.p227g.htp.html" TargetMode="External"/><Relationship Id="rId419" Type="http://schemas.openxmlformats.org/officeDocument/2006/relationships/hyperlink" Target="http://cdaw.gsfc.nasa.gov/CME_list/UNIVERSAL/2013_08/yht/20130830.024805.w360h.v0949.p055g.yht" TargetMode="External"/><Relationship Id="rId626" Type="http://schemas.openxmlformats.org/officeDocument/2006/relationships/hyperlink" Target="http://cdaw.gsfc.nasa.gov/CME_list/UNIVERSAL/2014_08/yht/20140808.163605.w360h.v1137.p192g.yht" TargetMode="External"/><Relationship Id="rId265" Type="http://schemas.openxmlformats.org/officeDocument/2006/relationships/hyperlink" Target="https://cdaw.gsfc.nasa.gov/movie/make_javamovie.php?stime=20120723_0121&amp;etime=20120723_0456&amp;img1=lasc2rdf&amp;title=20120723.023605.p286g;V=2003km/s" TargetMode="External"/><Relationship Id="rId472" Type="http://schemas.openxmlformats.org/officeDocument/2006/relationships/hyperlink" Target="https://cdaw.gsfc.nasa.gov/movie/make_javamovie.php?stime=20131107_1328&amp;etime=20131107_1918&amp;img1=lasc2rdf&amp;title=20131107.151210.p130s;V=411km/s" TargetMode="External"/><Relationship Id="rId125" Type="http://schemas.openxmlformats.org/officeDocument/2006/relationships/hyperlink" Target="http://cdaw.gsfc.nasa.gov/CME_list/UNIVERSAL/2011_11/yht/20111127.140005.w360h.v0455.p100g.yht" TargetMode="External"/><Relationship Id="rId332" Type="http://schemas.openxmlformats.org/officeDocument/2006/relationships/hyperlink" Target="http://cdaw.gsfc.nasa.gov/CME_list/UNIVERSAL/2012_10/yht/20121014.004805.w360h.v0987.p054g.yht" TargetMode="External"/><Relationship Id="rId777" Type="http://schemas.openxmlformats.org/officeDocument/2006/relationships/hyperlink" Target="https://cdaw.gsfc.nasa.gov/movie/make_javamovie.php?stime=20170906_1109&amp;etime=20170906_1453&amp;img1=lasc2rdf&amp;title=20170906.122405.p201g;V=1571km/s" TargetMode="External"/><Relationship Id="rId637" Type="http://schemas.openxmlformats.org/officeDocument/2006/relationships/hyperlink" Target="https://cdaw.gsfc.nasa.gov/movie/make_javamovie.php?stime=20140824_1110&amp;etime=20140824_1616&amp;img1=lasc2rdf&amp;title=20140824.123605.p100g;V=551km/s" TargetMode="External"/><Relationship Id="rId276" Type="http://schemas.openxmlformats.org/officeDocument/2006/relationships/hyperlink" Target="http://cdaw.gsfc.nasa.gov/CME_list/UNIVERSAL/2012_08/htpng/20120804.133623.p110g.htp.html" TargetMode="External"/><Relationship Id="rId483" Type="http://schemas.openxmlformats.org/officeDocument/2006/relationships/hyperlink" Target="http://cdaw.gsfc.nasa.gov/CME_list/UNIVERSAL/2013_11/htpng/20131119.103605.p222g.htp.html" TargetMode="External"/><Relationship Id="rId690" Type="http://schemas.openxmlformats.org/officeDocument/2006/relationships/hyperlink" Target="http://cdaw.gsfc.nasa.gov/CME_list/UNIVERSAL/2015_02/htpng/20150209.232405.p051g.htp.html" TargetMode="External"/><Relationship Id="rId704" Type="http://schemas.openxmlformats.org/officeDocument/2006/relationships/hyperlink" Target="http://cdaw.gsfc.nasa.gov/CME_list/UNIVERSAL/2015_03/yht/20150315.014805.w360h.v0719.p240g.yht" TargetMode="External"/><Relationship Id="rId40" Type="http://schemas.openxmlformats.org/officeDocument/2006/relationships/hyperlink" Target="https://cdaw.gsfc.nasa.gov/movie/make_javamovie.php?stime=20110326_0543&amp;etime=20110326_1023&amp;img1=lasc2rdf&amp;title=20110326.062405.p091g;V=699km/s" TargetMode="External"/><Relationship Id="rId136" Type="http://schemas.openxmlformats.org/officeDocument/2006/relationships/hyperlink" Target="https://cdaw.gsfc.nasa.gov/movie/make_javamovie.php?stime=20120112_0720&amp;etime=20120112_1146&amp;img1=lasc2rdf&amp;title=20120112.082405.p052g;V=814km/s" TargetMode="External"/><Relationship Id="rId343" Type="http://schemas.openxmlformats.org/officeDocument/2006/relationships/hyperlink" Target="https://cdaw.gsfc.nasa.gov/movie/make_javamovie.php?stime=20121116_0606&amp;etime=20121116_1036&amp;img1=lasc2rdf&amp;title=20121116.072414.p097g;V=775km/s" TargetMode="External"/><Relationship Id="rId550" Type="http://schemas.openxmlformats.org/officeDocument/2006/relationships/hyperlink" Target="https://cdaw.gsfc.nasa.gov/movie/make_javamovie.php?stime=20140224_2338&amp;etime=20140225_0310&amp;img1=lasc2rdf&amp;title=20140225.012550.p073g;V=2147km/s" TargetMode="External"/><Relationship Id="rId788" Type="http://schemas.openxmlformats.org/officeDocument/2006/relationships/hyperlink" Target="http://cdaw.gsfc.nasa.gov/CME_list/UNIVERSAL/2017_04/yht/20170418.194805.w360h.v0926.p067g.yht" TargetMode="External"/><Relationship Id="rId203" Type="http://schemas.openxmlformats.org/officeDocument/2006/relationships/hyperlink" Target="http://cdaw.gsfc.nasa.gov/CME_list/UNIVERSAL/2012_03/yht/20120326.231205.w360h.v1390.p092g.yht" TargetMode="External"/><Relationship Id="rId648" Type="http://schemas.openxmlformats.org/officeDocument/2006/relationships/hyperlink" Target="http://cdaw.gsfc.nasa.gov/CME_list/UNIVERSAL/2014_09/htpng/20140901.111205.p065g.htp.html" TargetMode="External"/><Relationship Id="rId287" Type="http://schemas.openxmlformats.org/officeDocument/2006/relationships/hyperlink" Target="http://cdaw.gsfc.nasa.gov/CME_list/UNIVERSAL/2012_08/yht/20120821.141206.w360h.v0575.p090g.yht" TargetMode="External"/><Relationship Id="rId410" Type="http://schemas.openxmlformats.org/officeDocument/2006/relationships/hyperlink" Target="http://cdaw.gsfc.nasa.gov/CME_list/UNIVERSAL/2013_08/yht/20130817.191206.w360h.v1202.p274g.yht" TargetMode="External"/><Relationship Id="rId494" Type="http://schemas.openxmlformats.org/officeDocument/2006/relationships/hyperlink" Target="http://cdaw.gsfc.nasa.gov/CME_list/UNIVERSAL/2013_12/yht/20131226.032405.w360h.v1336.p036s.yht" TargetMode="External"/><Relationship Id="rId508" Type="http://schemas.openxmlformats.org/officeDocument/2006/relationships/hyperlink" Target="https://cdaw.gsfc.nasa.gov/movie/make_javamovie.php?stime=20140120_2038&amp;etime=20140121_0115&amp;img1=lasc2rdf&amp;title=20140120.220005.p097g;V=721km/s" TargetMode="External"/><Relationship Id="rId715" Type="http://schemas.openxmlformats.org/officeDocument/2006/relationships/hyperlink" Target="https://cdaw.gsfc.nasa.gov/movie/make_javamovie.php?stime=20150513_1655&amp;etime=20150513_2234&amp;img1=lasc2rdf&amp;title=20150513.184805.p353g;V=438km/s" TargetMode="External"/><Relationship Id="rId147" Type="http://schemas.openxmlformats.org/officeDocument/2006/relationships/hyperlink" Target="http://cdaw.gsfc.nasa.gov/CME_list/UNIVERSAL/2012_01/htpng/20120123.040005.p326g.htp.html" TargetMode="External"/><Relationship Id="rId354" Type="http://schemas.openxmlformats.org/officeDocument/2006/relationships/hyperlink" Target="http://cdaw.gsfc.nasa.gov/CME_list/UNIVERSAL/2012_11/htpng/20121123.232405.p319g.htp.html" TargetMode="External"/><Relationship Id="rId51" Type="http://schemas.openxmlformats.org/officeDocument/2006/relationships/hyperlink" Target="http://cdaw.gsfc.nasa.gov/CME_list/UNIVERSAL/2011_06/htpng/20110602.081206.p098g.htp.html" TargetMode="External"/><Relationship Id="rId561" Type="http://schemas.openxmlformats.org/officeDocument/2006/relationships/hyperlink" Target="http://cdaw.gsfc.nasa.gov/CME_list/UNIVERSAL/2014_03/htpng/20140305.134805.p358g.htp.html" TargetMode="External"/><Relationship Id="rId659" Type="http://schemas.openxmlformats.org/officeDocument/2006/relationships/hyperlink" Target="http://cdaw.gsfc.nasa.gov/CME_list/UNIVERSAL/2014_09/yht/20140922.084806.w360h.v0761.p023g.yht" TargetMode="External"/><Relationship Id="rId214" Type="http://schemas.openxmlformats.org/officeDocument/2006/relationships/hyperlink" Target="https://cdaw.gsfc.nasa.gov/movie/make_javamovie.php?stime=20120407_2007&amp;etime=20120408_0045&amp;img1=lasc2rdf&amp;title=20120407.211559.p172g;V=708km/s" TargetMode="External"/><Relationship Id="rId298" Type="http://schemas.openxmlformats.org/officeDocument/2006/relationships/hyperlink" Target="https://cdaw.gsfc.nasa.gov/movie/make_javamovie.php?stime=20120831_1852&amp;etime=20120831_2240&amp;img1=lasc2rdf&amp;title=20120831.200005.p090g;V=1442km/s" TargetMode="External"/><Relationship Id="rId421" Type="http://schemas.openxmlformats.org/officeDocument/2006/relationships/hyperlink" Target="https://cdaw.gsfc.nasa.gov/movie/make_javamovie.php?stime=20130904_1143&amp;etime=20130904_1653&amp;img1=lasc2rdf&amp;title=20130904.132551.p057g;V=534km/s" TargetMode="External"/><Relationship Id="rId519" Type="http://schemas.openxmlformats.org/officeDocument/2006/relationships/hyperlink" Target="http://cdaw.gsfc.nasa.gov/CME_list/UNIVERSAL/2014_01/htpng/20140130.162405.p117g.htp.html" TargetMode="External"/><Relationship Id="rId158" Type="http://schemas.openxmlformats.org/officeDocument/2006/relationships/hyperlink" Target="http://cdaw.gsfc.nasa.gov/CME_list/UNIVERSAL/2012_02/yht/20120209.211736.w360h.v0659.p039g.yht" TargetMode="External"/><Relationship Id="rId726" Type="http://schemas.openxmlformats.org/officeDocument/2006/relationships/hyperlink" Target="http://cdaw.gsfc.nasa.gov/CME_list/UNIVERSAL/2015_06/htpng/20150622.183605.p358g.htp.html" TargetMode="External"/><Relationship Id="rId62" Type="http://schemas.openxmlformats.org/officeDocument/2006/relationships/hyperlink" Target="http://cdaw.gsfc.nasa.gov/CME_list/UNIVERSAL/2011_06/yht/20110613.042406.w360h.v0957.p108g.yht" TargetMode="External"/><Relationship Id="rId365" Type="http://schemas.openxmlformats.org/officeDocument/2006/relationships/hyperlink" Target="http://cdaw.gsfc.nasa.gov/CME_list/UNIVERSAL/2013_01/yht/20130107.041206.w360h.v0399.p033g.yht" TargetMode="External"/><Relationship Id="rId572" Type="http://schemas.openxmlformats.org/officeDocument/2006/relationships/hyperlink" Target="http://cdaw.gsfc.nasa.gov/CME_list/UNIVERSAL/2014_03/yht/20140328.172405.w360h.v0762.p249g.yht" TargetMode="External"/><Relationship Id="rId225" Type="http://schemas.openxmlformats.org/officeDocument/2006/relationships/hyperlink" Target="http://cdaw.gsfc.nasa.gov/CME_list/UNIVERSAL/2012_04/htpng/20120427.162406.p277g.htp.html" TargetMode="External"/><Relationship Id="rId432" Type="http://schemas.openxmlformats.org/officeDocument/2006/relationships/hyperlink" Target="http://cdaw.gsfc.nasa.gov/CME_list/UNIVERSAL/2013_10/htpng/20131005.070951.p110g.htp.html" TargetMode="External"/><Relationship Id="rId737" Type="http://schemas.openxmlformats.org/officeDocument/2006/relationships/hyperlink" Target="http://cdaw.gsfc.nasa.gov/CME_list/UNIVERSAL/2015_09/yht/20150920.181204.w360h.v1239.p219g.yht" TargetMode="External"/><Relationship Id="rId73" Type="http://schemas.openxmlformats.org/officeDocument/2006/relationships/hyperlink" Target="https://cdaw.gsfc.nasa.gov/movie/make_javamovie.php?stime=20110804_0247&amp;etime=20110804_0640&amp;img1=lasc2rdf&amp;title=20110804.041205.p298g;V=1315km/s" TargetMode="External"/><Relationship Id="rId169" Type="http://schemas.openxmlformats.org/officeDocument/2006/relationships/hyperlink" Target="https://cdaw.gsfc.nasa.gov/movie/make_javamovie.php?stime=20120229_0719&amp;etime=20120229_1248&amp;img1=lasc2rdf&amp;title=20120229.091208.p290g;V=466km/s" TargetMode="External"/><Relationship Id="rId376" Type="http://schemas.openxmlformats.org/officeDocument/2006/relationships/hyperlink" Target="https://cdaw.gsfc.nasa.gov/movie/make_javamovie.php?stime=20130513_1454&amp;etime=20130513_1831&amp;img1=lasc2rdf&amp;title=20130513.160755.p063g;V=1850km/s" TargetMode="External"/><Relationship Id="rId583" Type="http://schemas.openxmlformats.org/officeDocument/2006/relationships/hyperlink" Target="https://cdaw.gsfc.nasa.gov/movie/make_javamovie.php?stime=20140418_1153&amp;etime=20140418_1550&amp;img1=lasc2rdf&amp;title=20140418.132551.p238g;V=1203km/s" TargetMode="External"/><Relationship Id="rId790" Type="http://schemas.openxmlformats.org/officeDocument/2006/relationships/hyperlink" Target="http://cdaw.gsfc.nasa.gov/CME_list/UNIVERSAL/2012_11/htpng/20121121.042407.p317g.htp.html" TargetMode="External"/><Relationship Id="rId4" Type="http://schemas.openxmlformats.org/officeDocument/2006/relationships/hyperlink" Target="https://cdaw.gsfc.nasa.gov/movie/make_javamovie.php?stime=20100207_0228&amp;etime=20100207_0813&amp;img1=lasc2rdf&amp;title=20100207.035403.p113g;V=421km/s" TargetMode="External"/><Relationship Id="rId236" Type="http://schemas.openxmlformats.org/officeDocument/2006/relationships/hyperlink" Target="http://cdaw.gsfc.nasa.gov/CME_list/UNIVERSAL/2012_06/yht/20120614.141207.w360h.v0987.p144g.yht" TargetMode="External"/><Relationship Id="rId443" Type="http://schemas.openxmlformats.org/officeDocument/2006/relationships/hyperlink" Target="http://cdaw.gsfc.nasa.gov/CME_list/UNIVERSAL/2013_10/yht/20131025.081205.w360h.v0587.p109g.yht" TargetMode="External"/><Relationship Id="rId650" Type="http://schemas.openxmlformats.org/officeDocument/2006/relationships/hyperlink" Target="http://cdaw.gsfc.nasa.gov/CME_list/UNIVERSAL/2014_09/yht/20140901.222405.w360h.v1404.p146g.yht" TargetMode="External"/><Relationship Id="rId303" Type="http://schemas.openxmlformats.org/officeDocument/2006/relationships/hyperlink" Target="http://cdaw.gsfc.nasa.gov/CME_list/UNIVERSAL/2012_09/htpng/20120902.040006.p090g.htp.html" TargetMode="External"/><Relationship Id="rId748" Type="http://schemas.openxmlformats.org/officeDocument/2006/relationships/hyperlink" Target="https://cdaw.gsfc.nasa.gov/movie/make_javamovie.php?stime=20160101_2222&amp;etime=20160102_0202&amp;img1=lasc2rdf&amp;title=20160101.232404.p227g;V=1730km/s" TargetMode="External"/><Relationship Id="rId84" Type="http://schemas.openxmlformats.org/officeDocument/2006/relationships/hyperlink" Target="http://cdaw.gsfc.nasa.gov/CME_list/UNIVERSAL/2011_09/htpng/20110924.124807.p078g.htp.html" TargetMode="External"/><Relationship Id="rId387" Type="http://schemas.openxmlformats.org/officeDocument/2006/relationships/hyperlink" Target="http://cdaw.gsfc.nasa.gov/CME_list/UNIVERSAL/2013_05/htpng/20130522.132550.p287g.htp.html" TargetMode="External"/><Relationship Id="rId510" Type="http://schemas.openxmlformats.org/officeDocument/2006/relationships/hyperlink" Target="http://cdaw.gsfc.nasa.gov/CME_list/UNIVERSAL/2014_01/htpng/20140120.220005.p097g.htp.html" TargetMode="External"/><Relationship Id="rId594" Type="http://schemas.openxmlformats.org/officeDocument/2006/relationships/hyperlink" Target="http://cdaw.gsfc.nasa.gov/CME_list/UNIVERSAL/2014_05/htpng/20140508.032405.p265g.htp.html" TargetMode="External"/><Relationship Id="rId608" Type="http://schemas.openxmlformats.org/officeDocument/2006/relationships/hyperlink" Target="http://cdaw.gsfc.nasa.gov/CME_list/UNIVERSAL/2014_06/yht/20140606.134805.w360h.v1200.p166g.yht" TargetMode="External"/><Relationship Id="rId247" Type="http://schemas.openxmlformats.org/officeDocument/2006/relationships/hyperlink" Target="https://cdaw.gsfc.nasa.gov/movie/make_javamovie.php?stime=20120704_1607&amp;etime=20120704_1954&amp;img1=lasc2rdf&amp;title=20120704.172404.p124g;V=662km/s" TargetMode="External"/><Relationship Id="rId107" Type="http://schemas.openxmlformats.org/officeDocument/2006/relationships/hyperlink" Target="http://cdaw.gsfc.nasa.gov/CME_list/UNIVERSAL/2011_11/yht/20111104.012529.w360h.v0756.p084g.yht" TargetMode="External"/><Relationship Id="rId454" Type="http://schemas.openxmlformats.org/officeDocument/2006/relationships/hyperlink" Target="https://cdaw.gsfc.nasa.gov/movie/make_javamovie.php?stime=20131028_1409&amp;etime=20131028_1835&amp;img1=lasc2rdf&amp;title=20131028.153605.p086g;V=812km/s" TargetMode="External"/><Relationship Id="rId661" Type="http://schemas.openxmlformats.org/officeDocument/2006/relationships/hyperlink" Target="https://cdaw.gsfc.nasa.gov/movie/make_javamovie.php?stime=20140923_0603&amp;etime=20140923_1033&amp;img1=lasc2rdf&amp;title=20140923.072405.p085g;V=773km/s" TargetMode="External"/><Relationship Id="rId759" Type="http://schemas.openxmlformats.org/officeDocument/2006/relationships/hyperlink" Target="http://cdaw.gsfc.nasa.gov/CME_list/UNIVERSAL/2016_02/htpng/20160220.142404.p273g.htp.html" TargetMode="External"/><Relationship Id="rId11" Type="http://schemas.openxmlformats.org/officeDocument/2006/relationships/hyperlink" Target="http://cdaw.gsfc.nasa.gov/CME_list/UNIVERSAL/2010_04/yht/20100403.103358.w360h.v0668.p171g.yht" TargetMode="External"/><Relationship Id="rId314" Type="http://schemas.openxmlformats.org/officeDocument/2006/relationships/hyperlink" Target="http://cdaw.gsfc.nasa.gov/CME_list/UNIVERSAL/2012_09/yht/20120920.151210.w360h.v1202.p131g.yht" TargetMode="External"/><Relationship Id="rId398" Type="http://schemas.openxmlformats.org/officeDocument/2006/relationships/hyperlink" Target="http://cdaw.gsfc.nasa.gov/CME_list/UNIVERSAL/2013_06/yht/20130628.020005.w360h.v1037.p214g.yht" TargetMode="External"/><Relationship Id="rId521" Type="http://schemas.openxmlformats.org/officeDocument/2006/relationships/hyperlink" Target="http://cdaw.gsfc.nasa.gov/CME_list/UNIVERSAL/2014_02/yht/20140209.160006.w360h.v0908.p104g.yht" TargetMode="External"/><Relationship Id="rId619" Type="http://schemas.openxmlformats.org/officeDocument/2006/relationships/hyperlink" Target="https://cdaw.gsfc.nasa.gov/movie/make_javamovie.php?stime=20140708_1502&amp;etime=20140708_1932&amp;img1=lasc2rdf&amp;title=20140708.163605.p067g;V=773km/s" TargetMode="External"/><Relationship Id="rId95" Type="http://schemas.openxmlformats.org/officeDocument/2006/relationships/hyperlink" Target="http://cdaw.gsfc.nasa.gov/CME_list/UNIVERSAL/2011_10/yht/20111022.012553.w360h.v0593.p354g.yht" TargetMode="External"/><Relationship Id="rId160" Type="http://schemas.openxmlformats.org/officeDocument/2006/relationships/hyperlink" Target="https://cdaw.gsfc.nasa.gov/movie/make_javamovie.php?stime=20120210_1900&amp;etime=20120211_0011&amp;img1=lasc2rdf&amp;title=20120210.200005.p039g;V=533km/s" TargetMode="External"/><Relationship Id="rId258" Type="http://schemas.openxmlformats.org/officeDocument/2006/relationships/hyperlink" Target="http://cdaw.gsfc.nasa.gov/CME_list/UNIVERSAL/2012_07/htpng/20120711.012527.p182g.htp.html" TargetMode="External"/><Relationship Id="rId465" Type="http://schemas.openxmlformats.org/officeDocument/2006/relationships/hyperlink" Target="http://cdaw.gsfc.nasa.gov/CME_list/UNIVERSAL/2013_11/htpng/20131104.051205.p067g.htp.html" TargetMode="External"/><Relationship Id="rId672" Type="http://schemas.openxmlformats.org/officeDocument/2006/relationships/hyperlink" Target="http://cdaw.gsfc.nasa.gov/CME_list/UNIVERSAL/2014_09/htpng/20140926.042816.p088g.ht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094-A037-4544-8EE0-0718C096B334}">
  <dimension ref="A1:K136"/>
  <sheetViews>
    <sheetView tabSelected="1" workbookViewId="0">
      <selection activeCell="I1" sqref="I1"/>
    </sheetView>
  </sheetViews>
  <sheetFormatPr defaultRowHeight="15" x14ac:dyDescent="0.25"/>
  <cols>
    <col min="1" max="1" width="13" style="36" customWidth="1"/>
    <col min="2" max="2" width="10.28515625" style="36" customWidth="1"/>
    <col min="3" max="3" width="9.140625" style="20"/>
    <col min="4" max="6" width="9.28515625" style="20" bestFit="1" customWidth="1"/>
    <col min="7" max="10" width="9.140625" style="18"/>
    <col min="11" max="11" width="9.140625" style="22"/>
    <col min="12" max="16384" width="9.140625" style="20"/>
  </cols>
  <sheetData>
    <row r="1" spans="1:11" s="19" customFormat="1" x14ac:dyDescent="0.25">
      <c r="A1" s="34" t="s">
        <v>347</v>
      </c>
      <c r="B1" s="34" t="s">
        <v>266</v>
      </c>
      <c r="C1" s="19" t="s">
        <v>346</v>
      </c>
      <c r="D1" s="8" t="s">
        <v>267</v>
      </c>
      <c r="E1" s="9" t="s">
        <v>269</v>
      </c>
      <c r="F1" s="9" t="s">
        <v>270</v>
      </c>
      <c r="G1" s="17" t="s">
        <v>344</v>
      </c>
      <c r="H1" s="17" t="s">
        <v>345</v>
      </c>
      <c r="I1" s="17"/>
      <c r="J1" s="17"/>
      <c r="K1" s="21"/>
    </row>
    <row r="2" spans="1:11" x14ac:dyDescent="0.25">
      <c r="A2" s="35">
        <v>40163</v>
      </c>
      <c r="B2" s="35">
        <v>0.18753472222222223</v>
      </c>
      <c r="C2" s="20">
        <v>360</v>
      </c>
      <c r="D2" s="3">
        <v>276</v>
      </c>
      <c r="E2" s="4">
        <v>3.6</v>
      </c>
      <c r="F2" s="4">
        <v>47</v>
      </c>
      <c r="G2" s="20">
        <v>30</v>
      </c>
      <c r="H2" s="20">
        <v>-6</v>
      </c>
    </row>
    <row r="3" spans="1:11" x14ac:dyDescent="0.25">
      <c r="A3" s="35">
        <v>40216</v>
      </c>
      <c r="B3" s="35">
        <v>0.16253472222222223</v>
      </c>
      <c r="C3" s="20">
        <v>360</v>
      </c>
      <c r="D3" s="3">
        <v>421</v>
      </c>
      <c r="E3" s="4">
        <v>0.5</v>
      </c>
      <c r="F3" s="4">
        <v>113</v>
      </c>
      <c r="G3" s="20">
        <v>21</v>
      </c>
      <c r="H3" s="20">
        <v>10</v>
      </c>
    </row>
    <row r="4" spans="1:11" x14ac:dyDescent="0.25">
      <c r="A4" s="35">
        <v>40221</v>
      </c>
      <c r="B4" s="35">
        <v>0.57087962962962957</v>
      </c>
      <c r="C4" s="20">
        <v>360</v>
      </c>
      <c r="D4" s="3">
        <v>509</v>
      </c>
      <c r="E4" s="4">
        <f>-18.3*1</f>
        <v>-18.3</v>
      </c>
      <c r="F4" s="4">
        <v>44</v>
      </c>
      <c r="G4" s="20">
        <v>26</v>
      </c>
      <c r="H4" s="20">
        <v>11</v>
      </c>
    </row>
    <row r="5" spans="1:11" x14ac:dyDescent="0.25">
      <c r="A5" s="35">
        <v>40271</v>
      </c>
      <c r="B5" s="35">
        <v>0.44025462962962963</v>
      </c>
      <c r="C5" s="20">
        <v>360</v>
      </c>
      <c r="D5" s="3">
        <v>668</v>
      </c>
      <c r="E5" s="4">
        <f>-1*1</f>
        <v>-1</v>
      </c>
      <c r="F5" s="4">
        <v>171</v>
      </c>
      <c r="G5" s="20">
        <v>-25</v>
      </c>
      <c r="H5" s="20">
        <v>0</v>
      </c>
    </row>
    <row r="6" spans="1:11" x14ac:dyDescent="0.25">
      <c r="A6" s="35">
        <v>40397</v>
      </c>
      <c r="B6" s="35">
        <v>0.77506944444444448</v>
      </c>
      <c r="C6" s="20">
        <v>360</v>
      </c>
      <c r="D6" s="3">
        <v>871</v>
      </c>
      <c r="E6" s="4">
        <v>-11.9</v>
      </c>
      <c r="F6" s="4">
        <v>94</v>
      </c>
      <c r="G6" s="20">
        <v>11</v>
      </c>
      <c r="H6" s="20">
        <v>34</v>
      </c>
    </row>
    <row r="7" spans="1:11" x14ac:dyDescent="0.25">
      <c r="A7" s="35">
        <v>40404</v>
      </c>
      <c r="B7" s="35">
        <v>0.42505787037037041</v>
      </c>
      <c r="C7" s="20">
        <v>360</v>
      </c>
      <c r="D7" s="3">
        <v>1205</v>
      </c>
      <c r="E7" s="4">
        <v>-43</v>
      </c>
      <c r="F7" s="4">
        <v>224</v>
      </c>
      <c r="G7" s="20">
        <v>17</v>
      </c>
      <c r="H7" s="20">
        <v>-52</v>
      </c>
    </row>
    <row r="8" spans="1:11" x14ac:dyDescent="0.25">
      <c r="A8" s="35">
        <v>40526</v>
      </c>
      <c r="B8" s="35">
        <v>0.65005787037037044</v>
      </c>
      <c r="C8" s="20">
        <v>360</v>
      </c>
      <c r="D8" s="3">
        <v>835</v>
      </c>
      <c r="E8" s="4">
        <v>4.5999999999999996</v>
      </c>
      <c r="F8" s="4">
        <v>343</v>
      </c>
      <c r="G8" s="20">
        <v>16</v>
      </c>
      <c r="H8" s="20">
        <v>-55</v>
      </c>
    </row>
    <row r="9" spans="1:11" x14ac:dyDescent="0.25">
      <c r="A9" s="35">
        <v>40589</v>
      </c>
      <c r="B9" s="35">
        <v>0.10005787037037038</v>
      </c>
      <c r="C9" s="20">
        <v>360</v>
      </c>
      <c r="D9" s="3">
        <v>669</v>
      </c>
      <c r="E9" s="4">
        <v>-18.3</v>
      </c>
      <c r="F9" s="4">
        <v>189</v>
      </c>
      <c r="G9" s="20">
        <v>-20</v>
      </c>
      <c r="H9" s="20">
        <v>-12</v>
      </c>
    </row>
    <row r="10" spans="1:11" x14ac:dyDescent="0.25">
      <c r="A10" s="35">
        <v>40609</v>
      </c>
      <c r="B10" s="35">
        <v>0.83339120370370379</v>
      </c>
      <c r="C10" s="20">
        <v>360</v>
      </c>
      <c r="D10" s="3">
        <v>2125</v>
      </c>
      <c r="E10" s="4">
        <v>-63.1</v>
      </c>
      <c r="F10" s="4">
        <v>313</v>
      </c>
      <c r="G10" s="20">
        <v>31</v>
      </c>
      <c r="H10" s="20">
        <v>-53</v>
      </c>
    </row>
    <row r="11" spans="1:11" x14ac:dyDescent="0.25">
      <c r="A11" s="35">
        <v>40696</v>
      </c>
      <c r="B11" s="35">
        <v>0.34173611111111107</v>
      </c>
      <c r="C11" s="20">
        <v>360</v>
      </c>
      <c r="D11" s="3">
        <v>976</v>
      </c>
      <c r="E11" s="4">
        <v>3.6</v>
      </c>
      <c r="F11" s="4">
        <v>98</v>
      </c>
      <c r="G11" s="20">
        <v>-19</v>
      </c>
      <c r="H11" s="20">
        <v>25</v>
      </c>
    </row>
    <row r="12" spans="1:11" x14ac:dyDescent="0.25">
      <c r="A12" s="35">
        <v>40701</v>
      </c>
      <c r="B12" s="35">
        <v>0.28416666666666668</v>
      </c>
      <c r="C12" s="20">
        <v>360</v>
      </c>
      <c r="D12" s="3">
        <v>1255</v>
      </c>
      <c r="E12" s="4">
        <v>0.3</v>
      </c>
      <c r="F12" s="4">
        <v>250</v>
      </c>
      <c r="G12" s="20">
        <v>-21</v>
      </c>
      <c r="H12" s="20">
        <v>-54</v>
      </c>
    </row>
    <row r="13" spans="1:11" x14ac:dyDescent="0.25">
      <c r="A13" s="35">
        <v>40715</v>
      </c>
      <c r="B13" s="35">
        <v>0.13622685185185185</v>
      </c>
      <c r="C13" s="20">
        <v>360</v>
      </c>
      <c r="D13" s="3">
        <v>719</v>
      </c>
      <c r="E13" s="4">
        <v>-1.3</v>
      </c>
      <c r="F13" s="4">
        <v>65</v>
      </c>
      <c r="G13" s="20">
        <v>16</v>
      </c>
      <c r="H13" s="20">
        <v>-8</v>
      </c>
    </row>
    <row r="14" spans="1:11" x14ac:dyDescent="0.25">
      <c r="A14" s="35">
        <v>40758</v>
      </c>
      <c r="B14" s="35">
        <v>0.58341435185185186</v>
      </c>
      <c r="C14" s="20">
        <v>360</v>
      </c>
      <c r="D14" s="3">
        <v>610</v>
      </c>
      <c r="E14" s="4">
        <f>-12.2*1</f>
        <v>-12.2</v>
      </c>
      <c r="F14" s="4">
        <v>307</v>
      </c>
      <c r="G14" s="20">
        <v>16</v>
      </c>
      <c r="H14" s="20">
        <v>-30</v>
      </c>
    </row>
    <row r="15" spans="1:11" x14ac:dyDescent="0.25">
      <c r="A15" s="35">
        <v>40759</v>
      </c>
      <c r="B15" s="35">
        <v>0.17505787037037038</v>
      </c>
      <c r="C15" s="20">
        <v>360</v>
      </c>
      <c r="D15" s="3">
        <v>1315</v>
      </c>
      <c r="E15" s="4">
        <v>-41.1</v>
      </c>
      <c r="F15" s="4">
        <v>298</v>
      </c>
      <c r="G15" s="20">
        <v>19</v>
      </c>
      <c r="H15" s="20">
        <v>-36</v>
      </c>
    </row>
    <row r="16" spans="1:11" x14ac:dyDescent="0.25">
      <c r="A16" s="35">
        <v>40764</v>
      </c>
      <c r="B16" s="35">
        <v>0.34173611111111107</v>
      </c>
      <c r="C16" s="20">
        <v>360</v>
      </c>
      <c r="D16" s="3">
        <v>1610</v>
      </c>
      <c r="E16" s="4">
        <v>-40.6</v>
      </c>
      <c r="F16" s="4">
        <v>279</v>
      </c>
      <c r="G16" s="20">
        <v>17</v>
      </c>
      <c r="H16" s="20">
        <v>-69</v>
      </c>
    </row>
    <row r="17" spans="1:8" x14ac:dyDescent="0.25">
      <c r="A17" s="35">
        <v>40808</v>
      </c>
      <c r="B17" s="35">
        <v>0.45006944444444441</v>
      </c>
      <c r="C17" s="20">
        <v>360</v>
      </c>
      <c r="D17" s="3">
        <v>1905</v>
      </c>
      <c r="E17" s="4">
        <v>-68.3</v>
      </c>
      <c r="F17" s="4">
        <v>72</v>
      </c>
      <c r="G17" s="20">
        <v>9</v>
      </c>
      <c r="H17" s="20">
        <v>89</v>
      </c>
    </row>
    <row r="18" spans="1:8" x14ac:dyDescent="0.25">
      <c r="A18" s="35">
        <v>40810</v>
      </c>
      <c r="B18" s="35">
        <v>0.53341435185185182</v>
      </c>
      <c r="C18" s="20">
        <v>360</v>
      </c>
      <c r="D18" s="3">
        <v>1915</v>
      </c>
      <c r="E18" s="4">
        <v>79.599999999999994</v>
      </c>
      <c r="F18" s="4">
        <v>78</v>
      </c>
      <c r="G18" s="20">
        <v>10</v>
      </c>
      <c r="H18" s="20">
        <v>56</v>
      </c>
    </row>
    <row r="19" spans="1:8" x14ac:dyDescent="0.25">
      <c r="A19" s="35">
        <v>40810</v>
      </c>
      <c r="B19" s="35">
        <v>0.81673611111111111</v>
      </c>
      <c r="C19" s="20">
        <v>360</v>
      </c>
      <c r="D19" s="3">
        <v>972</v>
      </c>
      <c r="E19" s="4">
        <f>-38.2*1</f>
        <v>-38.200000000000003</v>
      </c>
      <c r="F19" s="4">
        <v>43</v>
      </c>
      <c r="G19" s="20">
        <v>12</v>
      </c>
      <c r="H19" s="20">
        <v>42</v>
      </c>
    </row>
    <row r="20" spans="1:8" x14ac:dyDescent="0.25">
      <c r="A20" s="35">
        <v>40838</v>
      </c>
      <c r="B20" s="35">
        <v>5.9641203703703703E-2</v>
      </c>
      <c r="C20" s="20">
        <v>360</v>
      </c>
      <c r="D20" s="3">
        <v>593</v>
      </c>
      <c r="E20" s="4">
        <v>9.5</v>
      </c>
      <c r="F20" s="4">
        <v>354</v>
      </c>
      <c r="G20" s="20">
        <v>35</v>
      </c>
      <c r="H20" s="20">
        <v>-40</v>
      </c>
    </row>
    <row r="21" spans="1:8" x14ac:dyDescent="0.25">
      <c r="A21" s="35">
        <v>40838</v>
      </c>
      <c r="B21" s="35">
        <v>0.43339120370370371</v>
      </c>
      <c r="C21" s="20">
        <v>360</v>
      </c>
      <c r="D21" s="3">
        <v>1005</v>
      </c>
      <c r="E21" s="4">
        <v>17.7</v>
      </c>
      <c r="F21" s="4">
        <v>311</v>
      </c>
      <c r="G21" s="20">
        <v>25</v>
      </c>
      <c r="H21" s="20">
        <v>-77</v>
      </c>
    </row>
    <row r="22" spans="1:8" x14ac:dyDescent="0.25">
      <c r="A22" s="35">
        <v>40843</v>
      </c>
      <c r="B22" s="35">
        <v>0.50006944444444446</v>
      </c>
      <c r="C22" s="20">
        <v>360</v>
      </c>
      <c r="D22" s="3">
        <v>570</v>
      </c>
      <c r="E22" s="4">
        <f>-5*1</f>
        <v>-5</v>
      </c>
      <c r="F22" s="4">
        <v>54</v>
      </c>
      <c r="G22" s="20">
        <v>33</v>
      </c>
      <c r="H22" s="20">
        <v>15</v>
      </c>
    </row>
    <row r="23" spans="1:8" x14ac:dyDescent="0.25">
      <c r="A23" s="35">
        <v>40856</v>
      </c>
      <c r="B23" s="35">
        <v>0.56672453703703707</v>
      </c>
      <c r="C23" s="20">
        <v>360</v>
      </c>
      <c r="D23" s="3">
        <v>907</v>
      </c>
      <c r="E23" s="4">
        <v>-12.1</v>
      </c>
      <c r="F23" s="4">
        <v>48</v>
      </c>
      <c r="G23" s="20">
        <v>24</v>
      </c>
      <c r="H23" s="20">
        <v>35</v>
      </c>
    </row>
    <row r="24" spans="1:8" x14ac:dyDescent="0.25">
      <c r="A24" s="35">
        <v>40873</v>
      </c>
      <c r="B24" s="35">
        <v>0.30006944444444444</v>
      </c>
      <c r="C24" s="20">
        <v>360</v>
      </c>
      <c r="D24" s="3">
        <v>933</v>
      </c>
      <c r="E24" s="4">
        <v>9</v>
      </c>
      <c r="F24" s="4">
        <v>327</v>
      </c>
      <c r="G24" s="20">
        <v>17</v>
      </c>
      <c r="H24" s="20">
        <v>-49</v>
      </c>
    </row>
    <row r="25" spans="1:8" x14ac:dyDescent="0.25">
      <c r="A25" s="35">
        <v>40924</v>
      </c>
      <c r="B25" s="35">
        <v>0.13344907407407408</v>
      </c>
      <c r="C25" s="20">
        <v>360</v>
      </c>
      <c r="D25" s="3">
        <v>1060</v>
      </c>
      <c r="E25" s="4">
        <v>10.9</v>
      </c>
      <c r="F25" s="4">
        <v>39</v>
      </c>
      <c r="G25" s="20">
        <v>34</v>
      </c>
      <c r="H25" s="20">
        <v>86</v>
      </c>
    </row>
    <row r="26" spans="1:8" x14ac:dyDescent="0.25">
      <c r="A26" s="35">
        <v>40927</v>
      </c>
      <c r="B26" s="35">
        <v>0.6083912037037037</v>
      </c>
      <c r="C26" s="20">
        <v>360</v>
      </c>
      <c r="D26" s="3">
        <v>1120</v>
      </c>
      <c r="E26" s="4">
        <v>54.1</v>
      </c>
      <c r="F26" s="4">
        <v>20</v>
      </c>
      <c r="G26" s="20">
        <v>32</v>
      </c>
      <c r="H26" s="20">
        <v>22</v>
      </c>
    </row>
    <row r="27" spans="1:8" x14ac:dyDescent="0.25">
      <c r="A27" s="35">
        <v>40931</v>
      </c>
      <c r="B27" s="35">
        <v>0.16672453703703705</v>
      </c>
      <c r="C27" s="20">
        <v>360</v>
      </c>
      <c r="D27" s="3">
        <v>2175</v>
      </c>
      <c r="E27" s="4">
        <v>28</v>
      </c>
      <c r="F27" s="4">
        <v>326</v>
      </c>
      <c r="G27" s="20">
        <v>28</v>
      </c>
      <c r="H27" s="20">
        <v>-21</v>
      </c>
    </row>
    <row r="28" spans="1:8" x14ac:dyDescent="0.25">
      <c r="A28" s="35">
        <v>40934</v>
      </c>
      <c r="B28" s="35">
        <v>0.19172453703703704</v>
      </c>
      <c r="C28" s="20">
        <v>360</v>
      </c>
      <c r="D28" s="3">
        <v>1194</v>
      </c>
      <c r="E28" s="4">
        <v>46.2</v>
      </c>
      <c r="F28" s="4">
        <v>327</v>
      </c>
      <c r="G28" s="20">
        <v>41</v>
      </c>
      <c r="H28" s="20">
        <v>-84</v>
      </c>
    </row>
    <row r="29" spans="1:8" x14ac:dyDescent="0.25">
      <c r="A29" s="35">
        <v>40935</v>
      </c>
      <c r="B29" s="35">
        <v>0.76935185185185195</v>
      </c>
      <c r="C29" s="20">
        <v>360</v>
      </c>
      <c r="D29" s="3">
        <v>2508</v>
      </c>
      <c r="E29" s="4">
        <v>165.9</v>
      </c>
      <c r="F29" s="4">
        <v>296</v>
      </c>
      <c r="G29" s="20">
        <v>27</v>
      </c>
      <c r="H29" s="20">
        <v>-71</v>
      </c>
    </row>
    <row r="30" spans="1:8" x14ac:dyDescent="0.25">
      <c r="A30" s="35">
        <v>40948</v>
      </c>
      <c r="B30" s="35">
        <v>0.88722222222222225</v>
      </c>
      <c r="C30" s="20">
        <v>360</v>
      </c>
      <c r="D30" s="3">
        <v>659</v>
      </c>
      <c r="E30" s="4">
        <v>1.2</v>
      </c>
      <c r="F30" s="4">
        <v>39</v>
      </c>
      <c r="G30" s="20">
        <v>18</v>
      </c>
      <c r="H30" s="20">
        <v>80</v>
      </c>
    </row>
    <row r="31" spans="1:8" x14ac:dyDescent="0.25">
      <c r="A31" s="35">
        <v>40949</v>
      </c>
      <c r="B31" s="35">
        <v>0.83339120370370379</v>
      </c>
      <c r="C31" s="20">
        <v>360</v>
      </c>
      <c r="D31" s="3">
        <v>533</v>
      </c>
      <c r="E31" s="4">
        <v>3.8</v>
      </c>
      <c r="F31" s="4">
        <v>39</v>
      </c>
      <c r="G31" s="20">
        <v>25</v>
      </c>
      <c r="H31" s="20">
        <v>5</v>
      </c>
    </row>
    <row r="32" spans="1:8" x14ac:dyDescent="0.25">
      <c r="A32" s="35">
        <v>40962</v>
      </c>
      <c r="B32" s="35">
        <v>0.34173611111111107</v>
      </c>
      <c r="C32" s="20">
        <v>360</v>
      </c>
      <c r="D32" s="3">
        <v>505</v>
      </c>
      <c r="E32" s="4">
        <v>5.5</v>
      </c>
      <c r="F32" s="4">
        <v>300</v>
      </c>
      <c r="G32" s="20">
        <v>27</v>
      </c>
      <c r="H32" s="20">
        <v>-71</v>
      </c>
    </row>
    <row r="33" spans="1:8" x14ac:dyDescent="0.25">
      <c r="A33" s="35">
        <v>40972</v>
      </c>
      <c r="B33" s="35">
        <v>0.45841435185185181</v>
      </c>
      <c r="C33" s="20">
        <v>360</v>
      </c>
      <c r="D33" s="3">
        <v>1306</v>
      </c>
      <c r="E33" s="4">
        <v>28.3</v>
      </c>
      <c r="F33" s="4">
        <v>52</v>
      </c>
      <c r="G33" s="20">
        <v>19</v>
      </c>
      <c r="H33" s="20">
        <v>61</v>
      </c>
    </row>
    <row r="34" spans="1:8" x14ac:dyDescent="0.25">
      <c r="A34" s="35">
        <v>40973</v>
      </c>
      <c r="B34" s="35">
        <v>0.16672453703703705</v>
      </c>
      <c r="C34" s="20">
        <v>360</v>
      </c>
      <c r="D34" s="3">
        <v>1531</v>
      </c>
      <c r="E34" s="4">
        <v>-24.6</v>
      </c>
      <c r="F34" s="4">
        <v>61</v>
      </c>
      <c r="G34" s="20">
        <v>17</v>
      </c>
      <c r="H34" s="20">
        <v>52</v>
      </c>
    </row>
    <row r="35" spans="1:8" x14ac:dyDescent="0.25">
      <c r="A35" s="35">
        <v>40975</v>
      </c>
      <c r="B35" s="35">
        <v>1.6736111111111111E-2</v>
      </c>
      <c r="C35" s="20">
        <v>360</v>
      </c>
      <c r="D35" s="3">
        <v>2684</v>
      </c>
      <c r="E35" s="4">
        <v>-88.2</v>
      </c>
      <c r="F35" s="4">
        <v>57</v>
      </c>
      <c r="G35" s="20">
        <v>17</v>
      </c>
      <c r="H35" s="20">
        <v>27</v>
      </c>
    </row>
    <row r="36" spans="1:8" x14ac:dyDescent="0.25">
      <c r="A36" s="35">
        <v>40975</v>
      </c>
      <c r="B36" s="35">
        <v>6.277777777777778E-2</v>
      </c>
      <c r="C36" s="20">
        <v>360</v>
      </c>
      <c r="D36" s="3">
        <v>1825</v>
      </c>
      <c r="E36" s="4">
        <v>-160.9</v>
      </c>
      <c r="F36" s="4">
        <v>82</v>
      </c>
      <c r="G36" s="20">
        <v>15</v>
      </c>
      <c r="H36" s="20">
        <v>26</v>
      </c>
    </row>
    <row r="37" spans="1:8" x14ac:dyDescent="0.25">
      <c r="A37" s="35">
        <v>40977</v>
      </c>
      <c r="B37" s="35">
        <v>0.18482638888888889</v>
      </c>
      <c r="C37" s="20">
        <v>360</v>
      </c>
      <c r="D37" s="3">
        <v>950</v>
      </c>
      <c r="E37" s="4">
        <f>-13.5*1</f>
        <v>-13.5</v>
      </c>
      <c r="F37" s="4">
        <v>29</v>
      </c>
      <c r="G37" s="20">
        <v>15</v>
      </c>
      <c r="H37" s="20">
        <v>-3</v>
      </c>
    </row>
    <row r="38" spans="1:8" x14ac:dyDescent="0.25">
      <c r="A38" s="35">
        <v>40978</v>
      </c>
      <c r="B38" s="35">
        <v>0.75005787037037042</v>
      </c>
      <c r="C38" s="20">
        <v>360</v>
      </c>
      <c r="D38" s="3">
        <v>1296</v>
      </c>
      <c r="E38" s="4">
        <v>-10.9</v>
      </c>
      <c r="F38" s="4">
        <v>5</v>
      </c>
      <c r="G38" s="20">
        <v>17</v>
      </c>
      <c r="H38" s="20">
        <v>-24</v>
      </c>
    </row>
    <row r="39" spans="1:8" x14ac:dyDescent="0.25">
      <c r="A39" s="35">
        <v>40981</v>
      </c>
      <c r="B39" s="35">
        <v>0.7333912037037037</v>
      </c>
      <c r="C39" s="20">
        <v>360</v>
      </c>
      <c r="D39" s="3">
        <v>1884</v>
      </c>
      <c r="E39" s="4">
        <v>45.6</v>
      </c>
      <c r="F39" s="4">
        <v>286</v>
      </c>
      <c r="G39" s="20">
        <v>17</v>
      </c>
      <c r="H39" s="20">
        <v>-66</v>
      </c>
    </row>
    <row r="40" spans="1:8" x14ac:dyDescent="0.25">
      <c r="A40" s="35">
        <v>41004</v>
      </c>
      <c r="B40" s="35">
        <v>0.89244212962962965</v>
      </c>
      <c r="C40" s="20">
        <v>360</v>
      </c>
      <c r="D40" s="3">
        <v>828</v>
      </c>
      <c r="E40" s="4">
        <v>-2.6</v>
      </c>
      <c r="F40" s="4">
        <v>311</v>
      </c>
      <c r="G40" s="20">
        <v>18</v>
      </c>
      <c r="H40" s="20">
        <v>-29</v>
      </c>
    </row>
    <row r="41" spans="1:8" x14ac:dyDescent="0.25">
      <c r="A41" s="35">
        <v>41008</v>
      </c>
      <c r="B41" s="35">
        <v>0.52508101851851852</v>
      </c>
      <c r="C41" s="20">
        <v>360</v>
      </c>
      <c r="D41" s="3">
        <v>921</v>
      </c>
      <c r="E41" s="4">
        <v>-2.8</v>
      </c>
      <c r="F41" s="4">
        <v>310</v>
      </c>
      <c r="G41" s="20">
        <v>20</v>
      </c>
      <c r="H41" s="20">
        <v>-65</v>
      </c>
    </row>
    <row r="42" spans="1:8" x14ac:dyDescent="0.25">
      <c r="A42" s="35">
        <v>41022</v>
      </c>
      <c r="B42" s="35">
        <v>0.76672453703703702</v>
      </c>
      <c r="C42" s="20">
        <v>360</v>
      </c>
      <c r="D42" s="3">
        <v>528</v>
      </c>
      <c r="E42" s="4">
        <f>-1.1*1</f>
        <v>-1.1000000000000001</v>
      </c>
      <c r="F42" s="4">
        <v>234</v>
      </c>
      <c r="G42" s="20">
        <v>14</v>
      </c>
      <c r="H42" s="20">
        <v>-17</v>
      </c>
    </row>
    <row r="43" spans="1:8" x14ac:dyDescent="0.25">
      <c r="A43" s="35">
        <v>41041</v>
      </c>
      <c r="B43" s="35">
        <v>5.7870370370370366E-5</v>
      </c>
      <c r="C43" s="20">
        <v>360</v>
      </c>
      <c r="D43" s="3">
        <v>805</v>
      </c>
      <c r="E43" s="4">
        <f>-6.6*1</f>
        <v>-6.6</v>
      </c>
      <c r="F43" s="4">
        <v>107</v>
      </c>
      <c r="G43" s="20">
        <v>-12</v>
      </c>
      <c r="H43" s="20">
        <v>8</v>
      </c>
    </row>
    <row r="44" spans="1:8" x14ac:dyDescent="0.25">
      <c r="A44" s="35">
        <v>41046</v>
      </c>
      <c r="B44" s="35">
        <v>7.5057870370370372E-2</v>
      </c>
      <c r="C44" s="20">
        <v>360</v>
      </c>
      <c r="D44" s="3">
        <v>1582</v>
      </c>
      <c r="E44" s="4">
        <v>-51.8</v>
      </c>
      <c r="F44" s="4">
        <v>261</v>
      </c>
      <c r="G44" s="20">
        <v>11</v>
      </c>
      <c r="H44" s="20">
        <v>-76</v>
      </c>
    </row>
    <row r="45" spans="1:8" x14ac:dyDescent="0.25">
      <c r="A45" s="35">
        <v>41074</v>
      </c>
      <c r="B45" s="35">
        <v>0.59174768518518517</v>
      </c>
      <c r="C45" s="20">
        <v>360</v>
      </c>
      <c r="D45" s="3">
        <v>987</v>
      </c>
      <c r="E45" s="4">
        <v>-1.2</v>
      </c>
      <c r="F45" s="4">
        <v>144</v>
      </c>
      <c r="G45" s="20">
        <v>-17</v>
      </c>
      <c r="H45" s="20">
        <v>6</v>
      </c>
    </row>
    <row r="46" spans="1:8" x14ac:dyDescent="0.25">
      <c r="A46" s="35">
        <v>41083</v>
      </c>
      <c r="B46" s="35">
        <v>0.30839120370370371</v>
      </c>
      <c r="C46" s="20">
        <v>360</v>
      </c>
      <c r="D46" s="3">
        <v>1263</v>
      </c>
      <c r="E46" s="4">
        <v>-29.1</v>
      </c>
      <c r="F46" s="4">
        <v>290</v>
      </c>
      <c r="G46" s="20">
        <v>-11</v>
      </c>
      <c r="H46" s="20">
        <v>60</v>
      </c>
    </row>
    <row r="47" spans="1:8" x14ac:dyDescent="0.25">
      <c r="A47" s="35">
        <v>41094</v>
      </c>
      <c r="B47" s="35">
        <v>0.72504629629629624</v>
      </c>
      <c r="C47" s="20">
        <v>360</v>
      </c>
      <c r="D47" s="3">
        <v>662</v>
      </c>
      <c r="E47" s="4">
        <f>-37.6*1</f>
        <v>-37.6</v>
      </c>
      <c r="F47" s="4">
        <v>124</v>
      </c>
      <c r="G47" s="20">
        <v>14</v>
      </c>
      <c r="H47" s="20">
        <v>-34</v>
      </c>
    </row>
    <row r="48" spans="1:8" x14ac:dyDescent="0.25">
      <c r="A48" s="35">
        <v>41096</v>
      </c>
      <c r="B48" s="35">
        <v>0.97506944444444443</v>
      </c>
      <c r="C48" s="20">
        <v>360</v>
      </c>
      <c r="D48" s="3">
        <v>1828</v>
      </c>
      <c r="E48" s="4">
        <v>-56.1</v>
      </c>
      <c r="F48" s="4">
        <v>233</v>
      </c>
      <c r="G48" s="20">
        <v>-13</v>
      </c>
      <c r="H48" s="20">
        <v>-59</v>
      </c>
    </row>
    <row r="49" spans="1:8" x14ac:dyDescent="0.25">
      <c r="A49" s="35">
        <v>41109</v>
      </c>
      <c r="B49" s="35">
        <v>0.22505787037037037</v>
      </c>
      <c r="C49" s="20">
        <v>360</v>
      </c>
      <c r="D49" s="3">
        <v>1631</v>
      </c>
      <c r="E49" s="4">
        <v>-8</v>
      </c>
      <c r="F49" s="4">
        <v>275</v>
      </c>
      <c r="G49" s="20">
        <v>-13</v>
      </c>
      <c r="H49" s="20">
        <v>-88</v>
      </c>
    </row>
    <row r="50" spans="1:8" x14ac:dyDescent="0.25">
      <c r="A50" s="35">
        <v>41118</v>
      </c>
      <c r="B50" s="35">
        <v>0.88342592592592595</v>
      </c>
      <c r="C50" s="20">
        <v>360</v>
      </c>
      <c r="D50" s="3">
        <v>420</v>
      </c>
      <c r="E50" s="4">
        <v>-6.8</v>
      </c>
      <c r="F50" s="4">
        <v>134</v>
      </c>
      <c r="G50" s="20">
        <v>-25</v>
      </c>
      <c r="H50" s="20">
        <v>54</v>
      </c>
    </row>
    <row r="51" spans="1:8" x14ac:dyDescent="0.25">
      <c r="A51" s="35">
        <v>41121</v>
      </c>
      <c r="B51" s="35">
        <v>0.47506944444444449</v>
      </c>
      <c r="C51" s="20">
        <v>360</v>
      </c>
      <c r="D51" s="3">
        <v>567</v>
      </c>
      <c r="E51" s="4">
        <v>-9.3000000000000007</v>
      </c>
      <c r="F51" s="4">
        <v>51</v>
      </c>
      <c r="G51" s="20">
        <v>19</v>
      </c>
      <c r="H51" s="20">
        <v>59</v>
      </c>
    </row>
    <row r="52" spans="1:8" x14ac:dyDescent="0.25">
      <c r="A52" s="35">
        <v>41125</v>
      </c>
      <c r="B52" s="35">
        <v>0.56693287037037032</v>
      </c>
      <c r="C52" s="20">
        <v>360</v>
      </c>
      <c r="D52" s="3">
        <v>856</v>
      </c>
      <c r="E52" s="4">
        <v>8.9</v>
      </c>
      <c r="F52" s="4">
        <v>110</v>
      </c>
      <c r="G52" s="20">
        <v>-19</v>
      </c>
      <c r="H52" s="20">
        <v>39</v>
      </c>
    </row>
    <row r="53" spans="1:8" x14ac:dyDescent="0.25">
      <c r="A53" s="35">
        <v>41134</v>
      </c>
      <c r="B53" s="35">
        <v>0.55959490740740747</v>
      </c>
      <c r="C53" s="20">
        <v>360</v>
      </c>
      <c r="D53" s="3">
        <v>435</v>
      </c>
      <c r="E53" s="4">
        <f>-3.5*1</f>
        <v>-3.5</v>
      </c>
      <c r="F53" s="4">
        <v>359</v>
      </c>
      <c r="G53" s="20">
        <v>22</v>
      </c>
      <c r="H53" s="20">
        <v>-3</v>
      </c>
    </row>
    <row r="54" spans="1:8" x14ac:dyDescent="0.25">
      <c r="A54" s="35">
        <v>41152</v>
      </c>
      <c r="B54" s="35">
        <v>0.83339120370370379</v>
      </c>
      <c r="C54" s="20">
        <v>360</v>
      </c>
      <c r="D54" s="3">
        <v>1442</v>
      </c>
      <c r="E54" s="4">
        <v>2</v>
      </c>
      <c r="F54" s="4">
        <v>90</v>
      </c>
      <c r="G54" s="20">
        <v>-25</v>
      </c>
      <c r="H54" s="20">
        <v>59</v>
      </c>
    </row>
    <row r="55" spans="1:8" x14ac:dyDescent="0.25">
      <c r="A55" s="35">
        <v>41154</v>
      </c>
      <c r="B55" s="35">
        <v>0.16673611111111111</v>
      </c>
      <c r="C55" s="20">
        <v>360</v>
      </c>
      <c r="D55" s="3">
        <v>538</v>
      </c>
      <c r="E55" s="4">
        <f>-6.9*1</f>
        <v>-6.9</v>
      </c>
      <c r="F55" s="4">
        <v>90</v>
      </c>
      <c r="G55" s="20">
        <v>3</v>
      </c>
      <c r="H55" s="20">
        <v>-5</v>
      </c>
    </row>
    <row r="56" spans="1:8" x14ac:dyDescent="0.25">
      <c r="A56" s="35">
        <v>41180</v>
      </c>
      <c r="B56" s="35">
        <v>8.3912037037037045E-3</v>
      </c>
      <c r="C56" s="20">
        <v>360</v>
      </c>
      <c r="D56" s="3">
        <v>947</v>
      </c>
      <c r="E56" s="4">
        <v>-27.1</v>
      </c>
      <c r="F56" s="4">
        <v>251</v>
      </c>
      <c r="G56" s="20">
        <v>6</v>
      </c>
      <c r="H56" s="20">
        <v>-34</v>
      </c>
    </row>
    <row r="57" spans="1:8" x14ac:dyDescent="0.25">
      <c r="A57" s="35">
        <v>41221</v>
      </c>
      <c r="B57" s="35">
        <v>0.10840277777777778</v>
      </c>
      <c r="C57" s="20">
        <v>360</v>
      </c>
      <c r="D57" s="3">
        <v>855</v>
      </c>
      <c r="E57" s="4">
        <v>-15.2</v>
      </c>
      <c r="F57" s="4">
        <v>46</v>
      </c>
      <c r="G57" s="20">
        <v>13</v>
      </c>
      <c r="H57" s="20">
        <v>89</v>
      </c>
    </row>
    <row r="58" spans="1:8" x14ac:dyDescent="0.25">
      <c r="A58" s="35">
        <v>41234</v>
      </c>
      <c r="B58" s="35">
        <v>0.18341435185185184</v>
      </c>
      <c r="C58" s="20">
        <v>360</v>
      </c>
      <c r="D58" s="3">
        <v>920</v>
      </c>
      <c r="E58" s="4">
        <f>-16.2*1</f>
        <v>-16.2</v>
      </c>
      <c r="F58" s="4">
        <v>317</v>
      </c>
      <c r="G58" s="20">
        <v>11</v>
      </c>
      <c r="H58" s="20">
        <v>-99</v>
      </c>
    </row>
    <row r="59" spans="1:8" x14ac:dyDescent="0.25">
      <c r="A59" s="35">
        <v>41234</v>
      </c>
      <c r="B59" s="35">
        <v>0.66672453703703705</v>
      </c>
      <c r="C59" s="20">
        <v>360</v>
      </c>
      <c r="D59" s="3">
        <v>529</v>
      </c>
      <c r="E59" s="4">
        <f>-9.4*1</f>
        <v>-9.4</v>
      </c>
      <c r="F59" s="4">
        <v>194</v>
      </c>
      <c r="G59" s="20">
        <v>5</v>
      </c>
      <c r="H59" s="20">
        <v>5</v>
      </c>
    </row>
    <row r="60" spans="1:8" x14ac:dyDescent="0.25">
      <c r="A60" s="35">
        <v>41236</v>
      </c>
      <c r="B60" s="35">
        <v>0.57506944444444441</v>
      </c>
      <c r="C60" s="20">
        <v>360</v>
      </c>
      <c r="D60" s="3">
        <v>519</v>
      </c>
      <c r="E60" s="4">
        <f>-1.9*1</f>
        <v>-1.9</v>
      </c>
      <c r="F60" s="4">
        <v>136</v>
      </c>
      <c r="G60" s="20">
        <v>-38</v>
      </c>
      <c r="H60" s="20">
        <v>-10</v>
      </c>
    </row>
    <row r="61" spans="1:8" x14ac:dyDescent="0.25">
      <c r="A61" s="35">
        <v>41240</v>
      </c>
      <c r="B61" s="35">
        <v>0.1083912037037037</v>
      </c>
      <c r="C61" s="20">
        <v>360</v>
      </c>
      <c r="D61" s="3">
        <v>844</v>
      </c>
      <c r="E61" s="4">
        <v>2.6</v>
      </c>
      <c r="F61" s="4">
        <v>42</v>
      </c>
      <c r="G61" s="20">
        <v>13</v>
      </c>
      <c r="H61" s="20">
        <v>68</v>
      </c>
    </row>
    <row r="62" spans="1:8" x14ac:dyDescent="0.25">
      <c r="A62" s="35">
        <v>41348</v>
      </c>
      <c r="B62" s="35">
        <v>0.30005787037037041</v>
      </c>
      <c r="C62" s="20">
        <v>360</v>
      </c>
      <c r="D62" s="3">
        <v>1063</v>
      </c>
      <c r="E62" s="4">
        <v>25.8</v>
      </c>
      <c r="F62" s="4">
        <v>112</v>
      </c>
      <c r="G62" s="20">
        <v>11</v>
      </c>
      <c r="H62" s="20">
        <v>12</v>
      </c>
    </row>
    <row r="63" spans="1:8" x14ac:dyDescent="0.25">
      <c r="A63" s="35">
        <v>41375</v>
      </c>
      <c r="B63" s="35">
        <v>0.30840277777777775</v>
      </c>
      <c r="C63" s="20">
        <v>360</v>
      </c>
      <c r="D63" s="3">
        <v>861</v>
      </c>
      <c r="E63" s="4">
        <v>-8.1</v>
      </c>
      <c r="F63" s="4">
        <v>85</v>
      </c>
      <c r="G63" s="20">
        <v>9</v>
      </c>
      <c r="H63" s="20">
        <v>12</v>
      </c>
    </row>
    <row r="64" spans="1:8" x14ac:dyDescent="0.25">
      <c r="A64" s="35">
        <v>41407</v>
      </c>
      <c r="B64" s="35">
        <v>0.67216435185185175</v>
      </c>
      <c r="C64" s="20">
        <v>360</v>
      </c>
      <c r="D64" s="3">
        <v>1850</v>
      </c>
      <c r="E64" s="4">
        <v>-76.599999999999994</v>
      </c>
      <c r="F64" s="4">
        <v>63</v>
      </c>
      <c r="G64" s="20">
        <v>11</v>
      </c>
      <c r="H64" s="20">
        <v>85</v>
      </c>
    </row>
    <row r="65" spans="1:8" x14ac:dyDescent="0.25">
      <c r="A65" s="35">
        <v>41408</v>
      </c>
      <c r="B65" s="35">
        <v>5.9618055555555556E-2</v>
      </c>
      <c r="C65" s="20">
        <v>360</v>
      </c>
      <c r="D65" s="3">
        <v>2625</v>
      </c>
      <c r="E65" s="4">
        <v>-51</v>
      </c>
      <c r="F65" s="4">
        <v>89</v>
      </c>
      <c r="G65" s="20">
        <v>8</v>
      </c>
      <c r="H65" s="20">
        <v>77</v>
      </c>
    </row>
    <row r="66" spans="1:8" x14ac:dyDescent="0.25">
      <c r="A66" s="35">
        <v>41411</v>
      </c>
      <c r="B66" s="35">
        <v>0.38344907407407408</v>
      </c>
      <c r="C66" s="20">
        <v>360</v>
      </c>
      <c r="D66" s="3">
        <v>1345</v>
      </c>
      <c r="E66" s="4">
        <v>-3.7</v>
      </c>
      <c r="F66" s="4">
        <v>50</v>
      </c>
      <c r="G66" s="20">
        <v>12</v>
      </c>
      <c r="H66" s="20">
        <v>57</v>
      </c>
    </row>
    <row r="67" spans="1:8" x14ac:dyDescent="0.25">
      <c r="A67" s="35">
        <v>41416</v>
      </c>
      <c r="B67" s="35">
        <v>0.55960648148148151</v>
      </c>
      <c r="C67" s="20">
        <v>360</v>
      </c>
      <c r="D67" s="3">
        <v>1466</v>
      </c>
      <c r="E67" s="4">
        <v>-13.2</v>
      </c>
      <c r="F67" s="4">
        <v>287</v>
      </c>
      <c r="G67" s="20">
        <v>15</v>
      </c>
      <c r="H67" s="20">
        <v>-70</v>
      </c>
    </row>
    <row r="68" spans="1:8" x14ac:dyDescent="0.25">
      <c r="A68" s="35">
        <v>41453</v>
      </c>
      <c r="B68" s="35">
        <v>8.3391203703703717E-2</v>
      </c>
      <c r="C68" s="20">
        <v>360</v>
      </c>
      <c r="D68" s="3">
        <v>1037</v>
      </c>
      <c r="E68" s="4">
        <v>-22.8</v>
      </c>
      <c r="F68" s="4">
        <v>214</v>
      </c>
      <c r="G68" s="20">
        <v>-18</v>
      </c>
      <c r="H68" s="20">
        <v>-19</v>
      </c>
    </row>
    <row r="69" spans="1:8" x14ac:dyDescent="0.25">
      <c r="A69" s="35">
        <v>41464</v>
      </c>
      <c r="B69" s="35">
        <v>0.63343749999999999</v>
      </c>
      <c r="C69" s="20">
        <v>360</v>
      </c>
      <c r="D69" s="3">
        <v>449</v>
      </c>
      <c r="E69" s="4">
        <f>-7.7*1</f>
        <v>-7.7</v>
      </c>
      <c r="F69" s="4">
        <v>174</v>
      </c>
      <c r="G69" s="20">
        <v>19</v>
      </c>
      <c r="H69" s="20">
        <v>14</v>
      </c>
    </row>
    <row r="70" spans="1:8" x14ac:dyDescent="0.25">
      <c r="A70" s="35">
        <v>41503</v>
      </c>
      <c r="B70" s="35">
        <v>0.8000694444444445</v>
      </c>
      <c r="C70" s="20">
        <v>360</v>
      </c>
      <c r="D70" s="3">
        <v>1202</v>
      </c>
      <c r="E70" s="4">
        <v>1.7</v>
      </c>
      <c r="F70" s="4">
        <v>274</v>
      </c>
      <c r="G70" s="20">
        <v>-5</v>
      </c>
      <c r="H70" s="20">
        <v>-30</v>
      </c>
    </row>
    <row r="71" spans="1:8" x14ac:dyDescent="0.25">
      <c r="A71" s="35">
        <v>41506</v>
      </c>
      <c r="B71" s="35">
        <v>0.34172453703703703</v>
      </c>
      <c r="C71" s="20">
        <v>360</v>
      </c>
      <c r="D71" s="3">
        <v>784</v>
      </c>
      <c r="E71" s="4">
        <v>0.6</v>
      </c>
      <c r="F71" s="4">
        <v>210</v>
      </c>
      <c r="G71" s="20">
        <v>-31</v>
      </c>
      <c r="H71" s="20">
        <v>-18</v>
      </c>
    </row>
    <row r="72" spans="1:8" x14ac:dyDescent="0.25">
      <c r="A72" s="35">
        <v>41516</v>
      </c>
      <c r="B72" s="35">
        <v>0.11672453703703704</v>
      </c>
      <c r="C72" s="20">
        <v>360</v>
      </c>
      <c r="D72" s="3">
        <v>949</v>
      </c>
      <c r="E72" s="4">
        <v>-17.100000000000001</v>
      </c>
      <c r="F72" s="4">
        <v>55</v>
      </c>
      <c r="G72" s="20">
        <v>15</v>
      </c>
      <c r="H72" s="20">
        <v>46</v>
      </c>
    </row>
    <row r="73" spans="1:8" x14ac:dyDescent="0.25">
      <c r="A73" s="35">
        <v>41541</v>
      </c>
      <c r="B73" s="35">
        <v>0.8583912037037037</v>
      </c>
      <c r="C73" s="20">
        <v>360</v>
      </c>
      <c r="D73" s="3">
        <v>919</v>
      </c>
      <c r="E73" s="4">
        <v>-0.4</v>
      </c>
      <c r="F73" s="4">
        <v>43</v>
      </c>
      <c r="G73" s="20">
        <v>26</v>
      </c>
      <c r="H73" s="20">
        <v>70</v>
      </c>
    </row>
    <row r="74" spans="1:8" x14ac:dyDescent="0.25">
      <c r="A74" s="35">
        <v>41546</v>
      </c>
      <c r="B74" s="35">
        <v>0.92505787037037035</v>
      </c>
      <c r="C74" s="20">
        <v>360</v>
      </c>
      <c r="D74" s="3">
        <v>1179</v>
      </c>
      <c r="E74" s="4">
        <v>-5.3</v>
      </c>
      <c r="F74" s="4">
        <v>343</v>
      </c>
      <c r="G74" s="20">
        <v>17</v>
      </c>
      <c r="H74" s="20">
        <v>-29</v>
      </c>
    </row>
    <row r="75" spans="1:8" x14ac:dyDescent="0.25">
      <c r="A75" s="35">
        <v>41569</v>
      </c>
      <c r="B75" s="35">
        <v>0.90840277777777778</v>
      </c>
      <c r="C75" s="20">
        <v>360</v>
      </c>
      <c r="D75" s="3">
        <v>459</v>
      </c>
      <c r="E75" s="4">
        <f>-10.1*1</f>
        <v>-10.1</v>
      </c>
      <c r="F75" s="4">
        <v>190</v>
      </c>
      <c r="G75" s="20">
        <v>4</v>
      </c>
      <c r="H75" s="20">
        <v>-1</v>
      </c>
    </row>
    <row r="76" spans="1:8" x14ac:dyDescent="0.25">
      <c r="A76" s="35">
        <v>41571</v>
      </c>
      <c r="B76" s="35">
        <v>5.9363425925925924E-2</v>
      </c>
      <c r="C76" s="20">
        <v>360</v>
      </c>
      <c r="D76" s="3">
        <v>399</v>
      </c>
      <c r="E76" s="4">
        <f>-17*1</f>
        <v>-17</v>
      </c>
      <c r="F76" s="4">
        <v>217</v>
      </c>
      <c r="G76" s="20">
        <v>-10</v>
      </c>
      <c r="H76" s="20">
        <v>8</v>
      </c>
    </row>
    <row r="77" spans="1:8" x14ac:dyDescent="0.25">
      <c r="A77" s="35">
        <v>41572</v>
      </c>
      <c r="B77" s="35">
        <v>0.34172453703703703</v>
      </c>
      <c r="C77" s="20">
        <v>360</v>
      </c>
      <c r="D77" s="3">
        <v>587</v>
      </c>
      <c r="E77" s="4">
        <v>-13.7</v>
      </c>
      <c r="F77" s="4">
        <v>109</v>
      </c>
      <c r="G77" s="20">
        <v>-8</v>
      </c>
      <c r="H77" s="20">
        <v>73</v>
      </c>
    </row>
    <row r="78" spans="1:8" x14ac:dyDescent="0.25">
      <c r="A78" s="35">
        <v>41572</v>
      </c>
      <c r="B78" s="35">
        <v>0.63343749999999999</v>
      </c>
      <c r="C78" s="20">
        <v>360</v>
      </c>
      <c r="D78" s="3">
        <v>1081</v>
      </c>
      <c r="E78" s="4">
        <v>-25.2</v>
      </c>
      <c r="F78" s="4">
        <v>68</v>
      </c>
      <c r="G78" s="20">
        <v>-6</v>
      </c>
      <c r="H78" s="20">
        <v>69</v>
      </c>
    </row>
    <row r="79" spans="1:8" x14ac:dyDescent="0.25">
      <c r="A79" s="35">
        <v>41573</v>
      </c>
      <c r="B79" s="35">
        <v>0.47505787037037034</v>
      </c>
      <c r="C79" s="20">
        <v>360</v>
      </c>
      <c r="D79" s="3">
        <v>796</v>
      </c>
      <c r="E79" s="4">
        <v>-14.4</v>
      </c>
      <c r="F79" s="4">
        <v>75</v>
      </c>
      <c r="G79" s="20">
        <v>-5</v>
      </c>
      <c r="H79" s="20">
        <v>58</v>
      </c>
    </row>
    <row r="80" spans="1:8" x14ac:dyDescent="0.25">
      <c r="A80" s="35">
        <v>41575</v>
      </c>
      <c r="B80" s="35">
        <v>0.10005787037037038</v>
      </c>
      <c r="C80" s="20">
        <v>360</v>
      </c>
      <c r="D80" s="3">
        <v>695</v>
      </c>
      <c r="E80" s="4">
        <v>-12.1</v>
      </c>
      <c r="F80" s="4">
        <v>296</v>
      </c>
      <c r="G80" s="20">
        <v>4</v>
      </c>
      <c r="H80" s="20">
        <v>-66</v>
      </c>
    </row>
    <row r="81" spans="1:8" x14ac:dyDescent="0.25">
      <c r="A81" s="35">
        <v>41575</v>
      </c>
      <c r="B81" s="35">
        <v>0.65005787037037044</v>
      </c>
      <c r="C81" s="20">
        <v>360</v>
      </c>
      <c r="D81" s="3">
        <v>812</v>
      </c>
      <c r="E81" s="4">
        <v>-17.7</v>
      </c>
      <c r="F81" s="4">
        <v>86</v>
      </c>
      <c r="G81" s="20">
        <v>-6</v>
      </c>
      <c r="H81" s="20">
        <v>28</v>
      </c>
    </row>
    <row r="82" spans="1:8" x14ac:dyDescent="0.25">
      <c r="A82" s="35">
        <v>41576</v>
      </c>
      <c r="B82" s="35">
        <v>0.91673611111111108</v>
      </c>
      <c r="C82" s="20">
        <v>360</v>
      </c>
      <c r="D82" s="3">
        <v>1001</v>
      </c>
      <c r="E82" s="4">
        <v>-29.7</v>
      </c>
      <c r="F82" s="4">
        <v>249</v>
      </c>
      <c r="G82" s="20">
        <v>5</v>
      </c>
      <c r="H82" s="20">
        <v>-89</v>
      </c>
    </row>
    <row r="83" spans="1:8" x14ac:dyDescent="0.25">
      <c r="A83" s="35">
        <v>41585</v>
      </c>
      <c r="B83" s="35">
        <v>6.9444444444444444E-5</v>
      </c>
      <c r="C83" s="20">
        <v>360</v>
      </c>
      <c r="D83" s="3">
        <v>1033</v>
      </c>
      <c r="E83" s="4">
        <v>-45.5</v>
      </c>
      <c r="F83" s="4">
        <v>233</v>
      </c>
      <c r="G83" s="20">
        <v>-11</v>
      </c>
      <c r="H83" s="20">
        <v>-97</v>
      </c>
    </row>
    <row r="84" spans="1:8" x14ac:dyDescent="0.25">
      <c r="A84" s="35">
        <v>41585</v>
      </c>
      <c r="B84" s="35">
        <v>0.63344907407407403</v>
      </c>
      <c r="C84" s="20">
        <v>360</v>
      </c>
      <c r="D84" s="3">
        <v>411</v>
      </c>
      <c r="E84" s="4">
        <f>-4.9*1</f>
        <v>-4.9000000000000004</v>
      </c>
      <c r="F84" s="4">
        <v>130</v>
      </c>
      <c r="G84" s="20">
        <v>-13</v>
      </c>
      <c r="H84" s="20">
        <v>23</v>
      </c>
    </row>
    <row r="85" spans="1:8" x14ac:dyDescent="0.25">
      <c r="A85" s="35">
        <v>41597</v>
      </c>
      <c r="B85" s="35">
        <v>0.44172453703703707</v>
      </c>
      <c r="C85" s="20">
        <v>360</v>
      </c>
      <c r="D85" s="3">
        <v>740</v>
      </c>
      <c r="E85" s="4">
        <v>-2</v>
      </c>
      <c r="F85" s="4">
        <v>222</v>
      </c>
      <c r="G85" s="20">
        <v>-14</v>
      </c>
      <c r="H85" s="20">
        <v>-70</v>
      </c>
    </row>
    <row r="86" spans="1:8" x14ac:dyDescent="0.25">
      <c r="A86" s="35">
        <v>41615</v>
      </c>
      <c r="B86" s="35">
        <v>0.31672453703703701</v>
      </c>
      <c r="C86" s="20">
        <v>360</v>
      </c>
      <c r="D86" s="3">
        <v>1085</v>
      </c>
      <c r="E86" s="4">
        <v>-41.7</v>
      </c>
      <c r="F86" s="4">
        <v>274</v>
      </c>
      <c r="G86" s="20">
        <v>-16</v>
      </c>
      <c r="H86" s="20">
        <v>-49</v>
      </c>
    </row>
    <row r="87" spans="1:8" x14ac:dyDescent="0.25">
      <c r="A87" s="35">
        <v>41646</v>
      </c>
      <c r="B87" s="35">
        <v>0.76672453703703702</v>
      </c>
      <c r="C87" s="20">
        <v>360</v>
      </c>
      <c r="D87" s="3">
        <v>1830</v>
      </c>
      <c r="E87" s="4">
        <v>-60.8</v>
      </c>
      <c r="F87" s="4">
        <v>231</v>
      </c>
      <c r="G87" s="20">
        <v>-15</v>
      </c>
      <c r="H87" s="20">
        <v>-11</v>
      </c>
    </row>
    <row r="88" spans="1:8" x14ac:dyDescent="0.25">
      <c r="A88" s="35">
        <v>41659</v>
      </c>
      <c r="B88" s="35">
        <v>0.91672453703703705</v>
      </c>
      <c r="C88" s="20">
        <v>360</v>
      </c>
      <c r="D88" s="3">
        <v>721</v>
      </c>
      <c r="E88" s="4">
        <v>-2.1</v>
      </c>
      <c r="F88" s="4">
        <v>97</v>
      </c>
      <c r="G88" s="20">
        <v>-7</v>
      </c>
      <c r="H88" s="20">
        <v>67</v>
      </c>
    </row>
    <row r="89" spans="1:8" x14ac:dyDescent="0.25">
      <c r="A89" s="35">
        <v>41669</v>
      </c>
      <c r="B89" s="35">
        <v>0.35005787037037034</v>
      </c>
      <c r="C89" s="20">
        <v>360</v>
      </c>
      <c r="D89" s="3">
        <v>458</v>
      </c>
      <c r="E89" s="4">
        <v>-11</v>
      </c>
      <c r="F89" s="4">
        <v>112</v>
      </c>
      <c r="G89" s="20">
        <v>-12</v>
      </c>
      <c r="H89" s="20">
        <v>52</v>
      </c>
    </row>
    <row r="90" spans="1:8" x14ac:dyDescent="0.25">
      <c r="A90" s="35">
        <v>41669</v>
      </c>
      <c r="B90" s="35">
        <v>0.68339120370370365</v>
      </c>
      <c r="C90" s="20">
        <v>360</v>
      </c>
      <c r="D90" s="3">
        <v>1087</v>
      </c>
      <c r="E90" s="4">
        <v>-39.1</v>
      </c>
      <c r="F90" s="4">
        <v>117</v>
      </c>
      <c r="G90" s="20">
        <v>-13</v>
      </c>
      <c r="H90" s="20">
        <v>58</v>
      </c>
    </row>
    <row r="91" spans="1:8" x14ac:dyDescent="0.25">
      <c r="A91" s="35">
        <v>41686</v>
      </c>
      <c r="B91" s="35">
        <v>0.41672453703703699</v>
      </c>
      <c r="C91" s="20">
        <v>360</v>
      </c>
      <c r="D91" s="3">
        <v>634</v>
      </c>
      <c r="E91" s="4">
        <f>-151.2*1</f>
        <v>-151.19999999999999</v>
      </c>
      <c r="F91" s="4">
        <v>227</v>
      </c>
      <c r="G91" s="20">
        <v>-11</v>
      </c>
      <c r="H91" s="20">
        <v>1</v>
      </c>
    </row>
    <row r="92" spans="1:8" x14ac:dyDescent="0.25">
      <c r="A92" s="35">
        <v>41688</v>
      </c>
      <c r="B92" s="35">
        <v>6.6909722222222232E-2</v>
      </c>
      <c r="C92" s="20">
        <v>360</v>
      </c>
      <c r="D92" s="3">
        <v>779</v>
      </c>
      <c r="E92" s="4">
        <v>-11.3</v>
      </c>
      <c r="F92" s="4">
        <v>44</v>
      </c>
      <c r="G92" s="20">
        <v>-24</v>
      </c>
      <c r="H92" s="20">
        <v>34</v>
      </c>
    </row>
    <row r="93" spans="1:8" x14ac:dyDescent="0.25">
      <c r="A93" s="35">
        <v>41690</v>
      </c>
      <c r="B93" s="35">
        <v>0.33341435185185181</v>
      </c>
      <c r="C93" s="20">
        <v>360</v>
      </c>
      <c r="D93" s="3">
        <v>948</v>
      </c>
      <c r="E93" s="4">
        <v>-9.5</v>
      </c>
      <c r="F93" s="4">
        <v>268</v>
      </c>
      <c r="G93" s="20">
        <v>-15</v>
      </c>
      <c r="H93" s="20">
        <v>-73</v>
      </c>
    </row>
    <row r="94" spans="1:8" x14ac:dyDescent="0.25">
      <c r="A94" s="35">
        <v>41695</v>
      </c>
      <c r="B94" s="35">
        <v>5.9606481481481483E-2</v>
      </c>
      <c r="C94" s="20">
        <v>360</v>
      </c>
      <c r="D94" s="3">
        <v>2147</v>
      </c>
      <c r="E94" s="4">
        <v>-158.1</v>
      </c>
      <c r="F94" s="4">
        <v>73</v>
      </c>
      <c r="G94" s="20">
        <v>-12</v>
      </c>
      <c r="H94" s="20">
        <v>82</v>
      </c>
    </row>
    <row r="95" spans="1:8" x14ac:dyDescent="0.25">
      <c r="A95" s="35">
        <v>41718</v>
      </c>
      <c r="B95" s="35">
        <v>0.19173611111111111</v>
      </c>
      <c r="C95" s="20">
        <v>360</v>
      </c>
      <c r="D95" s="3">
        <v>740</v>
      </c>
      <c r="E95" s="4">
        <f>-2*1</f>
        <v>-2</v>
      </c>
      <c r="F95" s="4">
        <v>140</v>
      </c>
      <c r="G95" s="20">
        <v>-14</v>
      </c>
      <c r="H95" s="20">
        <v>35</v>
      </c>
    </row>
    <row r="96" spans="1:8" x14ac:dyDescent="0.25">
      <c r="A96" s="35">
        <v>41721</v>
      </c>
      <c r="B96" s="35">
        <v>0.15005787037037036</v>
      </c>
      <c r="C96" s="20">
        <v>360</v>
      </c>
      <c r="D96" s="3">
        <v>820</v>
      </c>
      <c r="E96" s="4">
        <v>2.2999999999999998</v>
      </c>
      <c r="F96" s="4">
        <v>97</v>
      </c>
      <c r="G96" s="20">
        <v>-12</v>
      </c>
      <c r="H96" s="20">
        <v>40</v>
      </c>
    </row>
    <row r="97" spans="1:8" x14ac:dyDescent="0.25">
      <c r="A97" s="35">
        <v>41727</v>
      </c>
      <c r="B97" s="35">
        <v>0.75839120370370372</v>
      </c>
      <c r="C97" s="20">
        <v>360</v>
      </c>
      <c r="D97" s="3">
        <v>528</v>
      </c>
      <c r="E97" s="4">
        <v>-4.0999999999999996</v>
      </c>
      <c r="F97" s="4">
        <v>325</v>
      </c>
      <c r="G97" s="20">
        <v>11</v>
      </c>
      <c r="H97" s="20">
        <v>-32</v>
      </c>
    </row>
    <row r="98" spans="1:8" x14ac:dyDescent="0.25">
      <c r="A98" s="35">
        <v>41731</v>
      </c>
      <c r="B98" s="35">
        <v>0.56689814814814821</v>
      </c>
      <c r="C98" s="20">
        <v>360</v>
      </c>
      <c r="D98" s="3">
        <v>1471</v>
      </c>
      <c r="E98" s="4">
        <v>-1.2</v>
      </c>
      <c r="F98" s="4">
        <v>60</v>
      </c>
      <c r="G98" s="20">
        <v>11</v>
      </c>
      <c r="H98" s="20">
        <v>53</v>
      </c>
    </row>
    <row r="99" spans="1:8" x14ac:dyDescent="0.25">
      <c r="A99" s="35">
        <v>41747</v>
      </c>
      <c r="B99" s="35">
        <v>0.55961805555555555</v>
      </c>
      <c r="C99" s="20">
        <v>360</v>
      </c>
      <c r="D99" s="3">
        <v>1203</v>
      </c>
      <c r="E99" s="4">
        <v>13.5</v>
      </c>
      <c r="F99" s="4">
        <v>238</v>
      </c>
      <c r="G99" s="20">
        <v>-20</v>
      </c>
      <c r="H99" s="20">
        <v>-34</v>
      </c>
    </row>
    <row r="100" spans="1:8" x14ac:dyDescent="0.25">
      <c r="A100" s="35">
        <v>41758</v>
      </c>
      <c r="B100" s="35">
        <v>0.97505787037037039</v>
      </c>
      <c r="C100" s="20">
        <v>360</v>
      </c>
      <c r="D100" s="3">
        <v>553</v>
      </c>
      <c r="E100" s="4">
        <f>-18.3*1</f>
        <v>-18.3</v>
      </c>
      <c r="F100" s="4">
        <v>180</v>
      </c>
      <c r="G100" s="20">
        <v>-12</v>
      </c>
      <c r="H100" s="20">
        <v>15</v>
      </c>
    </row>
    <row r="101" spans="1:8" x14ac:dyDescent="0.25">
      <c r="A101" s="35">
        <v>41794</v>
      </c>
      <c r="B101" s="35">
        <v>0.53339120370370374</v>
      </c>
      <c r="C101" s="20">
        <v>360</v>
      </c>
      <c r="D101" s="3">
        <v>467</v>
      </c>
      <c r="E101" s="4">
        <v>43.7</v>
      </c>
      <c r="F101" s="4">
        <v>160</v>
      </c>
      <c r="G101" s="20">
        <v>-29</v>
      </c>
      <c r="H101" s="20">
        <v>40</v>
      </c>
    </row>
    <row r="102" spans="1:8" x14ac:dyDescent="0.25">
      <c r="A102" s="35">
        <v>41800</v>
      </c>
      <c r="B102" s="35">
        <v>0.56276620370370367</v>
      </c>
      <c r="C102" s="20">
        <v>360</v>
      </c>
      <c r="D102" s="3">
        <v>1469</v>
      </c>
      <c r="E102" s="4">
        <v>36.1</v>
      </c>
      <c r="F102" s="4">
        <v>156</v>
      </c>
      <c r="G102" s="20">
        <v>-17</v>
      </c>
      <c r="H102" s="20">
        <v>82</v>
      </c>
    </row>
    <row r="103" spans="1:8" x14ac:dyDescent="0.25">
      <c r="A103" s="35">
        <v>41828</v>
      </c>
      <c r="B103" s="35">
        <v>0.69172453703703696</v>
      </c>
      <c r="C103" s="20">
        <v>360</v>
      </c>
      <c r="D103" s="3">
        <v>773</v>
      </c>
      <c r="E103" s="4">
        <v>-12.1</v>
      </c>
      <c r="F103" s="4">
        <v>67</v>
      </c>
      <c r="G103" s="20">
        <v>12</v>
      </c>
      <c r="H103" s="20">
        <v>56</v>
      </c>
    </row>
    <row r="104" spans="1:8" x14ac:dyDescent="0.25">
      <c r="A104" s="35">
        <v>41852</v>
      </c>
      <c r="B104" s="35">
        <v>0.77505787037037033</v>
      </c>
      <c r="C104" s="20">
        <v>360</v>
      </c>
      <c r="D104" s="3">
        <v>789</v>
      </c>
      <c r="E104" s="4">
        <v>-15.2</v>
      </c>
      <c r="F104" s="4">
        <v>131</v>
      </c>
      <c r="G104" s="20">
        <v>-10</v>
      </c>
      <c r="H104" s="20">
        <v>11</v>
      </c>
    </row>
    <row r="105" spans="1:8" x14ac:dyDescent="0.25">
      <c r="A105" s="35">
        <v>41866</v>
      </c>
      <c r="B105" s="35">
        <v>0.74174768518518519</v>
      </c>
      <c r="C105" s="20">
        <v>360</v>
      </c>
      <c r="D105" s="3">
        <v>342</v>
      </c>
      <c r="E105" s="4">
        <f>-1.8*1</f>
        <v>-1.8</v>
      </c>
      <c r="F105" s="4">
        <v>323</v>
      </c>
      <c r="G105" s="20">
        <v>-10</v>
      </c>
      <c r="H105" s="20">
        <v>-5</v>
      </c>
    </row>
    <row r="106" spans="1:8" x14ac:dyDescent="0.25">
      <c r="A106" s="35">
        <v>41873</v>
      </c>
      <c r="B106" s="35">
        <v>0.46672453703703703</v>
      </c>
      <c r="C106" s="20">
        <v>360</v>
      </c>
      <c r="D106" s="3">
        <v>600</v>
      </c>
      <c r="E106" s="4">
        <f>-9.6*1</f>
        <v>-9.6</v>
      </c>
      <c r="F106" s="4">
        <v>359</v>
      </c>
      <c r="G106" s="20">
        <v>12</v>
      </c>
      <c r="H106" s="20">
        <v>1</v>
      </c>
    </row>
    <row r="107" spans="1:8" x14ac:dyDescent="0.25">
      <c r="A107" s="35">
        <v>41875</v>
      </c>
      <c r="B107" s="35">
        <v>0.52505787037037044</v>
      </c>
      <c r="C107" s="20">
        <v>360</v>
      </c>
      <c r="D107" s="3">
        <v>551</v>
      </c>
      <c r="E107" s="4">
        <v>-0.7</v>
      </c>
      <c r="F107" s="4">
        <v>100</v>
      </c>
      <c r="G107" s="20">
        <v>-7</v>
      </c>
      <c r="H107" s="20">
        <v>75</v>
      </c>
    </row>
    <row r="108" spans="1:8" x14ac:dyDescent="0.25">
      <c r="A108" s="35">
        <v>41876</v>
      </c>
      <c r="B108" s="35">
        <v>0.65005787037037044</v>
      </c>
      <c r="C108" s="20">
        <v>360</v>
      </c>
      <c r="D108" s="3">
        <v>555</v>
      </c>
      <c r="E108" s="4">
        <v>-12.2</v>
      </c>
      <c r="F108" s="4">
        <v>270</v>
      </c>
      <c r="G108" s="20">
        <v>5</v>
      </c>
      <c r="H108" s="20">
        <v>-36</v>
      </c>
    </row>
    <row r="109" spans="1:8" x14ac:dyDescent="0.25">
      <c r="A109" s="35">
        <v>41891</v>
      </c>
      <c r="B109" s="35">
        <v>4.4675925925925933E-3</v>
      </c>
      <c r="C109" s="20">
        <v>360</v>
      </c>
      <c r="D109" s="3">
        <v>920</v>
      </c>
      <c r="E109" s="4">
        <v>-8.4</v>
      </c>
      <c r="F109" s="4">
        <v>59</v>
      </c>
      <c r="G109" s="20">
        <v>12</v>
      </c>
      <c r="H109" s="20">
        <v>29</v>
      </c>
    </row>
    <row r="110" spans="1:8" x14ac:dyDescent="0.25">
      <c r="A110" s="35">
        <v>41892</v>
      </c>
      <c r="B110" s="35">
        <v>0.75005787037037042</v>
      </c>
      <c r="C110" s="20">
        <v>360</v>
      </c>
      <c r="D110" s="3">
        <v>1267</v>
      </c>
      <c r="E110" s="4">
        <v>-51.6</v>
      </c>
      <c r="F110" s="4">
        <v>175</v>
      </c>
      <c r="G110" s="20">
        <v>14</v>
      </c>
      <c r="H110" s="20">
        <v>2</v>
      </c>
    </row>
    <row r="111" spans="1:8" x14ac:dyDescent="0.25">
      <c r="A111" s="35">
        <v>41990</v>
      </c>
      <c r="B111" s="35">
        <v>0.2083912037037037</v>
      </c>
      <c r="C111" s="20">
        <v>360</v>
      </c>
      <c r="D111" s="3">
        <v>587</v>
      </c>
      <c r="E111" s="4">
        <v>-2.1</v>
      </c>
      <c r="F111" s="4">
        <v>162</v>
      </c>
      <c r="G111" s="20">
        <v>-20</v>
      </c>
      <c r="H111" s="20">
        <v>9</v>
      </c>
    </row>
    <row r="112" spans="1:8" x14ac:dyDescent="0.25">
      <c r="A112" s="35">
        <v>41992</v>
      </c>
      <c r="B112" s="35">
        <v>4.4930555555555557E-2</v>
      </c>
      <c r="C112" s="20">
        <v>360</v>
      </c>
      <c r="D112" s="3">
        <v>1195</v>
      </c>
      <c r="E112" s="4">
        <v>-57</v>
      </c>
      <c r="F112" s="4">
        <v>98</v>
      </c>
      <c r="G112" s="20">
        <v>-11</v>
      </c>
      <c r="H112" s="20">
        <v>15</v>
      </c>
    </row>
    <row r="113" spans="1:8" x14ac:dyDescent="0.25">
      <c r="A113" s="35">
        <v>41994</v>
      </c>
      <c r="B113" s="35">
        <v>0.50839120370370372</v>
      </c>
      <c r="C113" s="20">
        <v>360</v>
      </c>
      <c r="D113" s="3">
        <v>669</v>
      </c>
      <c r="E113" s="4">
        <f>-13*1</f>
        <v>-13</v>
      </c>
      <c r="F113" s="4">
        <v>189</v>
      </c>
      <c r="G113" s="20">
        <v>-14</v>
      </c>
      <c r="H113" s="20">
        <v>-25</v>
      </c>
    </row>
    <row r="114" spans="1:8" x14ac:dyDescent="0.25">
      <c r="A114" s="35">
        <v>42044</v>
      </c>
      <c r="B114" s="35">
        <v>0.97505787037037039</v>
      </c>
      <c r="C114" s="20">
        <v>360</v>
      </c>
      <c r="D114" s="3">
        <v>1106</v>
      </c>
      <c r="E114" s="4">
        <v>-1.9</v>
      </c>
      <c r="F114" s="4">
        <v>51</v>
      </c>
      <c r="G114" s="20">
        <v>12</v>
      </c>
      <c r="H114" s="20">
        <v>61</v>
      </c>
    </row>
    <row r="115" spans="1:8" x14ac:dyDescent="0.25">
      <c r="A115" s="35">
        <v>42070</v>
      </c>
      <c r="B115" s="35">
        <v>0.92505787037037035</v>
      </c>
      <c r="C115" s="20">
        <v>360</v>
      </c>
      <c r="D115" s="3">
        <v>1261</v>
      </c>
      <c r="E115" s="4">
        <v>-7.3</v>
      </c>
      <c r="F115" s="4">
        <v>125</v>
      </c>
      <c r="G115" s="20">
        <v>-19</v>
      </c>
      <c r="H115" s="20">
        <v>74</v>
      </c>
    </row>
    <row r="116" spans="1:8" x14ac:dyDescent="0.25">
      <c r="A116" s="35">
        <v>42073</v>
      </c>
      <c r="B116" s="35">
        <v>5.7870370370370366E-5</v>
      </c>
      <c r="C116" s="20">
        <v>360</v>
      </c>
      <c r="D116" s="3">
        <v>995</v>
      </c>
      <c r="E116" s="4">
        <v>-10.199999999999999</v>
      </c>
      <c r="F116" s="4">
        <v>107</v>
      </c>
      <c r="G116" s="20">
        <v>-18</v>
      </c>
      <c r="H116" s="20">
        <v>45</v>
      </c>
    </row>
    <row r="117" spans="1:8" x14ac:dyDescent="0.25">
      <c r="A117" s="35">
        <v>42073</v>
      </c>
      <c r="B117" s="35">
        <v>0.15005787037037036</v>
      </c>
      <c r="C117" s="20">
        <v>360</v>
      </c>
      <c r="D117" s="3">
        <v>1040</v>
      </c>
      <c r="E117" s="4">
        <f>-20.4*1</f>
        <v>-20.399999999999999</v>
      </c>
      <c r="F117" s="4">
        <v>71</v>
      </c>
      <c r="G117" s="20">
        <v>-15</v>
      </c>
      <c r="H117" s="20">
        <v>40</v>
      </c>
    </row>
    <row r="118" spans="1:8" x14ac:dyDescent="0.25">
      <c r="A118" s="35">
        <v>42078</v>
      </c>
      <c r="B118" s="35">
        <v>7.5057870370370372E-2</v>
      </c>
      <c r="C118" s="20">
        <v>360</v>
      </c>
      <c r="D118" s="3">
        <v>719</v>
      </c>
      <c r="E118" s="4">
        <v>-9</v>
      </c>
      <c r="F118" s="4">
        <v>240</v>
      </c>
      <c r="G118" s="20">
        <v>-22</v>
      </c>
      <c r="H118" s="20">
        <v>-25</v>
      </c>
    </row>
    <row r="119" spans="1:8" x14ac:dyDescent="0.25">
      <c r="A119" s="35">
        <v>42117</v>
      </c>
      <c r="B119" s="35">
        <v>0.40005787037037038</v>
      </c>
      <c r="C119" s="20">
        <v>360</v>
      </c>
      <c r="D119" s="3">
        <v>857</v>
      </c>
      <c r="E119" s="4">
        <v>-2.7</v>
      </c>
      <c r="F119" s="4">
        <v>291</v>
      </c>
      <c r="G119" s="20">
        <v>12</v>
      </c>
      <c r="H119" s="20">
        <v>-89</v>
      </c>
    </row>
    <row r="120" spans="1:8" x14ac:dyDescent="0.25">
      <c r="A120" s="35">
        <v>42126</v>
      </c>
      <c r="B120" s="35">
        <v>0.85005787037037039</v>
      </c>
      <c r="C120" s="20">
        <v>360</v>
      </c>
      <c r="D120" s="3">
        <v>335</v>
      </c>
      <c r="E120" s="4">
        <v>3.8</v>
      </c>
      <c r="F120" s="4">
        <v>115</v>
      </c>
      <c r="G120" s="20">
        <v>-44</v>
      </c>
      <c r="H120" s="20">
        <v>11</v>
      </c>
    </row>
    <row r="121" spans="1:8" x14ac:dyDescent="0.25">
      <c r="A121" s="35">
        <v>42129</v>
      </c>
      <c r="B121" s="35">
        <v>0.93339120370370365</v>
      </c>
      <c r="C121" s="20">
        <v>360</v>
      </c>
      <c r="D121" s="3">
        <v>715</v>
      </c>
      <c r="E121" s="4">
        <v>-13.6</v>
      </c>
      <c r="F121" s="4">
        <v>41</v>
      </c>
      <c r="G121" s="20">
        <v>15</v>
      </c>
      <c r="H121" s="20">
        <v>79</v>
      </c>
    </row>
    <row r="122" spans="1:8" x14ac:dyDescent="0.25">
      <c r="A122" s="35">
        <v>42137</v>
      </c>
      <c r="B122" s="35">
        <v>0.78339120370370363</v>
      </c>
      <c r="C122" s="20">
        <v>360</v>
      </c>
      <c r="D122" s="3">
        <v>438</v>
      </c>
      <c r="E122" s="4">
        <v>-5.0999999999999996</v>
      </c>
      <c r="F122" s="4">
        <v>353</v>
      </c>
      <c r="G122" s="20">
        <v>13</v>
      </c>
      <c r="H122" s="20">
        <v>-16</v>
      </c>
    </row>
    <row r="123" spans="1:8" x14ac:dyDescent="0.25">
      <c r="A123" s="35">
        <v>42173</v>
      </c>
      <c r="B123" s="35">
        <v>0.7252777777777778</v>
      </c>
      <c r="C123" s="20">
        <v>360</v>
      </c>
      <c r="D123" s="3">
        <v>1305</v>
      </c>
      <c r="E123" s="4">
        <v>-23.7</v>
      </c>
      <c r="F123" s="4">
        <v>92</v>
      </c>
      <c r="G123" s="20">
        <v>15</v>
      </c>
      <c r="H123" s="20">
        <v>50</v>
      </c>
    </row>
    <row r="124" spans="1:8" x14ac:dyDescent="0.25">
      <c r="A124" s="35">
        <v>42174</v>
      </c>
      <c r="B124" s="35">
        <v>0.27974537037037034</v>
      </c>
      <c r="C124" s="20">
        <v>360</v>
      </c>
      <c r="D124" s="3">
        <v>584</v>
      </c>
      <c r="E124" s="4">
        <v>19.5</v>
      </c>
      <c r="F124" s="4">
        <v>177</v>
      </c>
      <c r="G124" s="20">
        <v>-27</v>
      </c>
      <c r="H124" s="20">
        <v>6</v>
      </c>
    </row>
    <row r="125" spans="1:8" x14ac:dyDescent="0.25">
      <c r="A125" s="35">
        <v>42177</v>
      </c>
      <c r="B125" s="35">
        <v>0.77505787037037033</v>
      </c>
      <c r="C125" s="20">
        <v>360</v>
      </c>
      <c r="D125" s="3">
        <v>1209</v>
      </c>
      <c r="E125" s="4">
        <v>-25.1</v>
      </c>
      <c r="F125" s="4">
        <v>358</v>
      </c>
      <c r="G125" s="20">
        <v>12</v>
      </c>
      <c r="H125" s="20">
        <v>-8</v>
      </c>
    </row>
    <row r="126" spans="1:8" x14ac:dyDescent="0.25">
      <c r="A126" s="35">
        <v>42180</v>
      </c>
      <c r="B126" s="35">
        <v>0.35839120370370375</v>
      </c>
      <c r="C126" s="20">
        <v>360</v>
      </c>
      <c r="D126" s="3">
        <v>1627</v>
      </c>
      <c r="E126" s="4">
        <v>-24.8</v>
      </c>
      <c r="F126" s="4">
        <v>330</v>
      </c>
      <c r="G126" s="20">
        <v>9</v>
      </c>
      <c r="H126" s="20">
        <v>-42</v>
      </c>
    </row>
    <row r="127" spans="1:8" x14ac:dyDescent="0.25">
      <c r="A127" s="35">
        <v>42238</v>
      </c>
      <c r="B127" s="35">
        <v>0.30004629629629631</v>
      </c>
      <c r="C127" s="20">
        <v>360</v>
      </c>
      <c r="D127" s="3">
        <v>547</v>
      </c>
      <c r="E127" s="4">
        <f>-29.5*1</f>
        <v>-29.5</v>
      </c>
      <c r="F127" s="4">
        <v>95</v>
      </c>
      <c r="G127" s="20">
        <v>-15</v>
      </c>
      <c r="H127" s="20">
        <v>13</v>
      </c>
    </row>
    <row r="128" spans="1:8" x14ac:dyDescent="0.25">
      <c r="A128" s="35">
        <v>42267</v>
      </c>
      <c r="B128" s="35">
        <v>0.75837962962962957</v>
      </c>
      <c r="C128" s="20">
        <v>360</v>
      </c>
      <c r="D128" s="3">
        <v>1239</v>
      </c>
      <c r="E128" s="4">
        <v>0.2</v>
      </c>
      <c r="F128" s="4">
        <v>219</v>
      </c>
      <c r="G128" s="20">
        <v>-20</v>
      </c>
      <c r="H128" s="20">
        <v>-24</v>
      </c>
    </row>
    <row r="129" spans="1:8" x14ac:dyDescent="0.25">
      <c r="A129" s="35">
        <v>42299</v>
      </c>
      <c r="B129" s="35">
        <v>0.13341435185185185</v>
      </c>
      <c r="C129" s="20">
        <v>360</v>
      </c>
      <c r="D129" s="3">
        <v>817</v>
      </c>
      <c r="E129" s="4">
        <v>6</v>
      </c>
      <c r="F129" s="4">
        <v>206</v>
      </c>
      <c r="G129" s="20">
        <v>-11</v>
      </c>
      <c r="H129" s="20">
        <v>-27</v>
      </c>
    </row>
    <row r="130" spans="1:8" x14ac:dyDescent="0.25">
      <c r="A130" s="35">
        <v>42354</v>
      </c>
      <c r="B130" s="35">
        <v>0.40004629629629629</v>
      </c>
      <c r="C130" s="20">
        <v>360</v>
      </c>
      <c r="D130" s="3">
        <v>579</v>
      </c>
      <c r="E130" s="4">
        <f>-6.7*1</f>
        <v>-6.7</v>
      </c>
      <c r="F130" s="4">
        <v>334</v>
      </c>
      <c r="G130" s="20">
        <v>-13</v>
      </c>
      <c r="H130" s="20">
        <v>-4</v>
      </c>
    </row>
    <row r="131" spans="1:8" x14ac:dyDescent="0.25">
      <c r="A131" s="35">
        <v>42370</v>
      </c>
      <c r="B131" s="35">
        <v>0.97504629629629624</v>
      </c>
      <c r="C131" s="20">
        <v>360</v>
      </c>
      <c r="D131" s="3">
        <v>1730</v>
      </c>
      <c r="E131" s="4">
        <v>12.7</v>
      </c>
      <c r="F131" s="4">
        <v>227</v>
      </c>
      <c r="G131" s="20">
        <v>-25</v>
      </c>
      <c r="H131" s="20">
        <v>-82</v>
      </c>
    </row>
    <row r="132" spans="1:8" x14ac:dyDescent="0.25">
      <c r="A132" s="35">
        <v>42411</v>
      </c>
      <c r="B132" s="35">
        <v>0.88717592592592587</v>
      </c>
      <c r="C132" s="20">
        <v>360</v>
      </c>
      <c r="D132" s="3">
        <v>719</v>
      </c>
      <c r="E132" s="4">
        <f>-2.1*1</f>
        <v>-2.1</v>
      </c>
      <c r="F132" s="4">
        <v>260</v>
      </c>
      <c r="G132" s="20">
        <v>11</v>
      </c>
      <c r="H132" s="20">
        <v>-7</v>
      </c>
    </row>
    <row r="133" spans="1:8" x14ac:dyDescent="0.25">
      <c r="A133" s="35">
        <v>42843</v>
      </c>
      <c r="B133" s="35">
        <v>0.82505787037037026</v>
      </c>
      <c r="C133" s="20">
        <v>360</v>
      </c>
      <c r="D133" s="3">
        <v>926</v>
      </c>
      <c r="E133" s="4">
        <v>-14.1</v>
      </c>
      <c r="F133" s="4">
        <v>67</v>
      </c>
      <c r="G133" s="20">
        <v>14</v>
      </c>
      <c r="H133" s="20">
        <v>77</v>
      </c>
    </row>
    <row r="134" spans="1:8" x14ac:dyDescent="0.25">
      <c r="A134" s="35">
        <v>42930</v>
      </c>
      <c r="B134" s="35">
        <v>5.950231481481482E-2</v>
      </c>
      <c r="C134" s="20">
        <v>360</v>
      </c>
      <c r="D134" s="3">
        <v>1200</v>
      </c>
      <c r="E134" s="4">
        <v>-0.1</v>
      </c>
      <c r="F134" s="4">
        <v>230</v>
      </c>
      <c r="G134" s="20">
        <v>-6</v>
      </c>
      <c r="H134" s="20">
        <v>-29</v>
      </c>
    </row>
    <row r="135" spans="1:8" x14ac:dyDescent="0.25">
      <c r="A135" s="35">
        <v>42982</v>
      </c>
      <c r="B135" s="35">
        <v>0.8583912037037037</v>
      </c>
      <c r="C135" s="20">
        <v>360</v>
      </c>
      <c r="D135" s="3">
        <v>1418</v>
      </c>
      <c r="E135" s="4">
        <v>47.5</v>
      </c>
      <c r="F135" s="4">
        <v>184</v>
      </c>
      <c r="G135" s="20">
        <v>-10</v>
      </c>
      <c r="H135" s="20">
        <v>-12</v>
      </c>
    </row>
    <row r="136" spans="1:8" x14ac:dyDescent="0.25">
      <c r="A136" s="35">
        <v>42984</v>
      </c>
      <c r="B136" s="35">
        <v>0.51672453703703702</v>
      </c>
      <c r="C136" s="20">
        <v>360</v>
      </c>
      <c r="D136" s="3">
        <v>1571</v>
      </c>
      <c r="E136" s="4">
        <v>-0.3</v>
      </c>
      <c r="F136" s="4">
        <v>201</v>
      </c>
      <c r="G136" s="20">
        <v>-8</v>
      </c>
      <c r="H136" s="20">
        <v>-33</v>
      </c>
    </row>
  </sheetData>
  <hyperlinks>
    <hyperlink ref="D2" r:id="rId1" tooltip="view height-time plot" display="http://cdaw.gsfc.nasa.gov/CME_list/UNIVERSAL/2009_12/htpng/20091216.043003.p047g.htp.html" xr:uid="{2A9E300D-2BC0-4289-8042-A71E7CD4A099}"/>
    <hyperlink ref="D3" r:id="rId2" tooltip="view height-time plot" display="http://cdaw.gsfc.nasa.gov/CME_list/UNIVERSAL/2010_02/htpng/20100207.035403.p113g.htp.html" xr:uid="{10FAD55F-D76D-4DA8-B8AB-38663C2119DA}"/>
    <hyperlink ref="D4" r:id="rId3" tooltip="view height-time plot" display="http://cdaw.gsfc.nasa.gov/CME_list/UNIVERSAL/2010_02/htpng/20100212.134204.p044g.htp.html" xr:uid="{4A761296-F73E-4393-8541-2528F2C728EB}"/>
    <hyperlink ref="D5" r:id="rId4" tooltip="view height-time plot" display="http://cdaw.gsfc.nasa.gov/CME_list/UNIVERSAL/2010_04/htpng/20100403.103358.p171g.htp.html" xr:uid="{67083AF1-874F-46F5-BA83-322345EDF6AE}"/>
    <hyperlink ref="D6" r:id="rId5" tooltip="view height-time plot" display="http://cdaw.gsfc.nasa.gov/CME_list/UNIVERSAL/2010_08/htpng/20100807.183606.p094g.htp.html" xr:uid="{A7264338-7E6E-48AE-9829-CB8B9404AD7D}"/>
    <hyperlink ref="D7" r:id="rId6" tooltip="view height-time plot" display="http://cdaw.gsfc.nasa.gov/CME_list/UNIVERSAL/2010_08/htpng/20100814.101205.p224g.htp.html" xr:uid="{1E449846-2550-49BD-80FB-9D534D8B212C}"/>
    <hyperlink ref="D8" r:id="rId7" tooltip="view height-time plot" display="http://cdaw.gsfc.nasa.gov/CME_list/UNIVERSAL/2010_12/htpng/20101214.153605.p343g.htp.html" xr:uid="{5BF7443D-63E8-499A-A5DB-6CF4B78C7A0D}"/>
    <hyperlink ref="D9" r:id="rId8" tooltip="view height-time plot" display="http://cdaw.gsfc.nasa.gov/CME_list/UNIVERSAL/2011_02/htpng/20110215.022405.p189g.htp.html" xr:uid="{3955A9E5-8533-431F-A7F9-26FF4E28A2AA}"/>
    <hyperlink ref="D10" r:id="rId9" tooltip="view height-time plot" display="http://cdaw.gsfc.nasa.gov/CME_list/UNIVERSAL/2011_03/htpng/20110307.200005.p313g.htp.html" xr:uid="{23765118-1820-45ED-9833-F606EFE259A2}"/>
    <hyperlink ref="D11" r:id="rId10" tooltip="view height-time plot" display="http://cdaw.gsfc.nasa.gov/CME_list/UNIVERSAL/2011_06/htpng/20110602.081206.p098g.htp.html" xr:uid="{FD566BD1-F3D9-41B7-A1C5-3170F43FB44B}"/>
    <hyperlink ref="D12" r:id="rId11" tooltip="view height-time plot" display="http://cdaw.gsfc.nasa.gov/CME_list/UNIVERSAL/2011_06/htpng/20110607.064912.p250g.htp.html" xr:uid="{8A2F11D8-CD85-48F2-A4B5-F0285FD082CE}"/>
    <hyperlink ref="D13" r:id="rId12" tooltip="view height-time plot" display="http://cdaw.gsfc.nasa.gov/CME_list/UNIVERSAL/2011_06/htpng/20110621.031610.p065g.htp.html" xr:uid="{CBCDD406-08D4-45C4-A44D-6B52CCEFB9F0}"/>
    <hyperlink ref="D14" r:id="rId13" tooltip="view height-time plot" display="http://cdaw.gsfc.nasa.gov/CME_list/UNIVERSAL/2011_08/htpng/20110803.140007.p307g.htp.html" xr:uid="{5DBA08D0-20BA-4461-A8F8-42A1121E314C}"/>
    <hyperlink ref="D15" r:id="rId14" tooltip="view height-time plot" display="http://cdaw.gsfc.nasa.gov/CME_list/UNIVERSAL/2011_08/htpng/20110804.041205.p298g.htp.html" xr:uid="{1070C110-0AE8-415A-BF8C-B2B88E96261F}"/>
    <hyperlink ref="D16" r:id="rId15" tooltip="view height-time plot" display="http://cdaw.gsfc.nasa.gov/CME_list/UNIVERSAL/2011_08/htpng/20110809.081206.p279g.htp.html" xr:uid="{93CC9897-3A62-40D3-B37B-A0A816AE2F50}"/>
    <hyperlink ref="D17" r:id="rId16" tooltip="view height-time plot" display="http://cdaw.gsfc.nasa.gov/CME_list/UNIVERSAL/2011_09/htpng/20110922.104806.p072g.htp.html" xr:uid="{68382AB1-B89C-4AE8-9672-5805B393DE61}"/>
    <hyperlink ref="D18" r:id="rId17" tooltip="view height-time plot" display="http://cdaw.gsfc.nasa.gov/CME_list/UNIVERSAL/2011_09/htpng/20110924.124807.p078g.htp.html" xr:uid="{4740B19D-117F-41B4-AA46-4FB632BD2802}"/>
    <hyperlink ref="D19" r:id="rId18" tooltip="view height-time plot" display="http://cdaw.gsfc.nasa.gov/CME_list/UNIVERSAL/2011_09/htpng/20110924.193606.p043g.htp.html" xr:uid="{2B091073-AC6F-46F6-9A3E-3328FF73966C}"/>
    <hyperlink ref="D20" r:id="rId19" tooltip="view height-time plot" display="http://cdaw.gsfc.nasa.gov/CME_list/UNIVERSAL/2011_10/htpng/20111022.012553.p354g.htp.html" xr:uid="{705DE748-5D51-4828-8D15-25CB390D62B3}"/>
    <hyperlink ref="D21" r:id="rId20" tooltip="view height-time plot" display="http://cdaw.gsfc.nasa.gov/CME_list/UNIVERSAL/2011_10/htpng/20111022.102405.p311g.htp.html" xr:uid="{94230F65-E967-4E93-B536-0EE3589AC6BD}"/>
    <hyperlink ref="D22" r:id="rId21" tooltip="view height-time plot" display="http://cdaw.gsfc.nasa.gov/CME_list/UNIVERSAL/2011_10/htpng/20111027.120006.p054g.htp.html" xr:uid="{63AA65AE-955F-4352-B2D6-A714475ADE2A}"/>
    <hyperlink ref="D23" r:id="rId22" tooltip="view height-time plot" display="http://cdaw.gsfc.nasa.gov/CME_list/UNIVERSAL/2011_11/htpng/20111109.133605.p048g.htp.html" xr:uid="{11352092-EBF3-4852-B1B0-7B9F7D6EBE58}"/>
    <hyperlink ref="D24" r:id="rId23" tooltip="view height-time plot" display="http://cdaw.gsfc.nasa.gov/CME_list/UNIVERSAL/2011_11/htpng/20111126.071206.p327g.htp.html" xr:uid="{FE04232C-D620-405E-9188-D1A4B6C00EE9}"/>
    <hyperlink ref="D25" r:id="rId24" tooltip="view height-time plot" display="http://cdaw.gsfc.nasa.gov/CME_list/UNIVERSAL/2012_01/htpng/20120116.031210.p039g.htp.html" xr:uid="{DB33D56C-568F-424E-8DAE-BB7F4DA75A7A}"/>
    <hyperlink ref="D26" r:id="rId25" tooltip="view height-time plot" display="http://cdaw.gsfc.nasa.gov/CME_list/UNIVERSAL/2012_01/htpng/20120119.143605.p020g.htp.html" xr:uid="{9BCF6D91-C17B-4B88-87F1-3DCE1C25D13C}"/>
    <hyperlink ref="D27" r:id="rId26" tooltip="view height-time plot" display="http://cdaw.gsfc.nasa.gov/CME_list/UNIVERSAL/2012_01/htpng/20120123.040005.p326g.htp.html" xr:uid="{22BD68F7-BC74-4C14-AEDC-3362B91890B2}"/>
    <hyperlink ref="D28" r:id="rId27" tooltip="view height-time plot" display="http://cdaw.gsfc.nasa.gov/CME_list/UNIVERSAL/2012_01/htpng/20120126.043605.p327g.htp.html" xr:uid="{8DFEDED2-9112-4AA0-953A-A247718D4DD1}"/>
    <hyperlink ref="D29" r:id="rId28" tooltip="view height-time plot" display="http://cdaw.gsfc.nasa.gov/CME_list/UNIVERSAL/2012_01/htpng/20120127.182752.p296g.htp.html" xr:uid="{F0C58BD6-1DCB-4608-B097-E2EBBE7CE2D5}"/>
    <hyperlink ref="D30" r:id="rId29" tooltip="view height-time plot" display="http://cdaw.gsfc.nasa.gov/CME_list/UNIVERSAL/2012_02/htpng/20120209.211736.p039g.htp.html" xr:uid="{CEA95B12-D78F-4474-8A85-C322C438B9A5}"/>
    <hyperlink ref="D31" r:id="rId30" tooltip="view height-time plot" display="http://cdaw.gsfc.nasa.gov/CME_list/UNIVERSAL/2012_02/htpng/20120210.200005.p039g.htp.html" xr:uid="{CBF34F3B-2744-44F5-9BD5-82688D466AAB}"/>
    <hyperlink ref="D32" r:id="rId31" tooltip="view height-time plot" display="http://cdaw.gsfc.nasa.gov/CME_list/UNIVERSAL/2012_02/htpng/20120223.081206.p300g.htp.html" xr:uid="{C1E199F8-8020-4D92-9889-331D4B318872}"/>
    <hyperlink ref="D33" r:id="rId32" tooltip="view height-time plot" display="http://cdaw.gsfc.nasa.gov/CME_list/UNIVERSAL/2012_03/htpng/20120304.110007.p052g.htp.html" xr:uid="{C69264AA-15B7-4FB1-87F3-DAFF311B631B}"/>
    <hyperlink ref="D34" r:id="rId33" tooltip="view height-time plot" display="http://cdaw.gsfc.nasa.gov/CME_list/UNIVERSAL/2012_03/htpng/20120305.040005.p061g.htp.html" xr:uid="{C5DA23B0-C4B5-477E-9077-629E9451134B}"/>
    <hyperlink ref="D35" r:id="rId34" tooltip="view height-time plot" display="http://cdaw.gsfc.nasa.gov/CME_list/UNIVERSAL/2012_03/htpng/20120307.002406.p057g.htp.html" xr:uid="{A971B39D-5CD6-4618-BF41-D1F43F74FD32}"/>
    <hyperlink ref="D36" r:id="rId35" tooltip="view height-time plot" display="http://cdaw.gsfc.nasa.gov/CME_list/UNIVERSAL/2012_03/htpng/20120307.013024.p082g.htp.html" xr:uid="{C7396017-7D3D-422C-B79B-69808ED846D0}"/>
    <hyperlink ref="D37" r:id="rId36" tooltip="view height-time plot" display="http://cdaw.gsfc.nasa.gov/CME_list/UNIVERSAL/2012_03/htpng/20120309.042609.p029g.htp.html" xr:uid="{F36C5CF6-9AD7-4B52-9ED6-675070F92B2B}"/>
    <hyperlink ref="D38" r:id="rId37" tooltip="view height-time plot" display="http://cdaw.gsfc.nasa.gov/CME_list/UNIVERSAL/2012_03/htpng/20120310.180005.p005g.htp.html" xr:uid="{0918FCE1-B8A9-4A50-9531-2DED630757C2}"/>
    <hyperlink ref="D39" r:id="rId38" tooltip="view height-time plot" display="http://cdaw.gsfc.nasa.gov/CME_list/UNIVERSAL/2012_03/htpng/20120313.173605.p286g.htp.html" xr:uid="{18592E76-0886-486F-9C89-B991D615CD91}"/>
    <hyperlink ref="D40" r:id="rId39" tooltip="view height-time plot" display="http://cdaw.gsfc.nasa.gov/CME_list/UNIVERSAL/2012_04/htpng/20120405.212507.p311g.htp.html" xr:uid="{263FF20C-01FF-47C7-868F-3F2CA5F3D407}"/>
    <hyperlink ref="D41" r:id="rId40" tooltip="view height-time plot" display="http://cdaw.gsfc.nasa.gov/CME_list/UNIVERSAL/2012_04/htpng/20120409.123607.p310g.htp.html" xr:uid="{C5132BCF-FE69-42EB-8213-66AC11F90B60}"/>
    <hyperlink ref="D42" r:id="rId41" tooltip="view height-time plot" display="http://cdaw.gsfc.nasa.gov/CME_list/UNIVERSAL/2012_04/htpng/20120423.182405.p234g.htp.html" xr:uid="{D1AD0911-2FD9-435A-AA11-AC1890097F8B}"/>
    <hyperlink ref="D43" r:id="rId42" tooltip="view height-time plot" display="http://cdaw.gsfc.nasa.gov/CME_list/UNIVERSAL/2012_05/htpng/20120512.000005.p107g.htp.html" xr:uid="{352C8D91-5EB3-4F72-85FD-1F2C0CD86579}"/>
    <hyperlink ref="D44" r:id="rId43" tooltip="view height-time plot" display="http://cdaw.gsfc.nasa.gov/CME_list/UNIVERSAL/2012_05/htpng/20120517.014805.p261g.htp.html" xr:uid="{1D0784AA-901C-4CA8-A167-2A68BE6D9D0F}"/>
    <hyperlink ref="D45" r:id="rId44" tooltip="view height-time plot" display="http://cdaw.gsfc.nasa.gov/CME_list/UNIVERSAL/2012_06/htpng/20120614.141207.p144g.htp.html" xr:uid="{9F387146-B442-4FA6-A32A-56CA515A6D87}"/>
    <hyperlink ref="D46" r:id="rId45" tooltip="view height-time plot" display="http://cdaw.gsfc.nasa.gov/CME_list/UNIVERSAL/2012_06/htpng/20120623.072405.p290g.htp.html" xr:uid="{81CEB469-E706-4CFA-8F91-6A3DAEDD6CEE}"/>
    <hyperlink ref="D47" r:id="rId46" tooltip="view height-time plot" display="http://cdaw.gsfc.nasa.gov/CME_list/UNIVERSAL/2012_07/htpng/20120704.172404.p124g.htp.html" xr:uid="{04BA2D92-D087-4FCC-9061-3EA47481784F}"/>
    <hyperlink ref="D48" r:id="rId47" tooltip="view height-time plot" display="http://cdaw.gsfc.nasa.gov/CME_list/UNIVERSAL/2012_07/htpng/20120706.232406.p233g.htp.html" xr:uid="{F9394C6A-2406-4527-B4FC-152D37654F32}"/>
    <hyperlink ref="D49" r:id="rId48" tooltip="view height-time plot" display="http://cdaw.gsfc.nasa.gov/CME_list/UNIVERSAL/2012_07/htpng/20120719.052405.p275g.htp.html" xr:uid="{8EEFD06C-2939-4080-AA2E-C1FC1122CE1B}"/>
    <hyperlink ref="D50" r:id="rId49" tooltip="view height-time plot" display="http://cdaw.gsfc.nasa.gov/CME_list/UNIVERSAL/2012_07/htpng/20120728.211208.p134g.htp.html" xr:uid="{FD06E8F2-028B-4449-B255-24BB14A4EAE6}"/>
    <hyperlink ref="D51" r:id="rId50" tooltip="view height-time plot" display="http://cdaw.gsfc.nasa.gov/CME_list/UNIVERSAL/2012_07/htpng/20120731.112406.p051g.htp.html" xr:uid="{C09A9FA2-E0AC-42DF-8E46-E409922F9E35}"/>
    <hyperlink ref="D52" r:id="rId51" tooltip="view height-time plot" display="http://cdaw.gsfc.nasa.gov/CME_list/UNIVERSAL/2012_08/htpng/20120804.133623.p110g.htp.html" xr:uid="{E055897E-3669-406F-9DB6-A6D729022B5E}"/>
    <hyperlink ref="D53" r:id="rId52" tooltip="view height-time plot" display="http://cdaw.gsfc.nasa.gov/CME_list/UNIVERSAL/2012_08/htpng/20120813.132549.p359g.htp.html" xr:uid="{0620DC85-DBFD-48AC-A6EF-8A173B06B049}"/>
    <hyperlink ref="D54" r:id="rId53" tooltip="view height-time plot" display="http://cdaw.gsfc.nasa.gov/CME_list/UNIVERSAL/2012_08/htpng/20120831.200005.p090g.htp.html" xr:uid="{029E6A61-A4B0-48DD-B2BF-607308D95307}"/>
    <hyperlink ref="D55" r:id="rId54" tooltip="view height-time plot" display="http://cdaw.gsfc.nasa.gov/CME_list/UNIVERSAL/2012_09/htpng/20120902.040006.p090g.htp.html" xr:uid="{D9CA2950-9D64-4D10-A3AE-811A785B474E}"/>
    <hyperlink ref="D56" r:id="rId55" tooltip="view height-time plot" display="http://cdaw.gsfc.nasa.gov/CME_list/UNIVERSAL/2012_09/htpng/20120928.001205.p251g.htp.html" xr:uid="{7C04F594-BEA3-4097-9DA3-E3AE27F44716}"/>
    <hyperlink ref="D57" r:id="rId56" tooltip="view height-time plot" display="http://cdaw.gsfc.nasa.gov/CME_list/UNIVERSAL/2012_11/htpng/20121108.023606.p046g.htp.html" xr:uid="{21519409-B948-4F5D-B964-59D6BA769F07}"/>
    <hyperlink ref="D59" r:id="rId57" tooltip="view height-time plot" display="http://cdaw.gsfc.nasa.gov/CME_list/UNIVERSAL/2012_11/htpng/20121121.160005.p194g.htp.html" xr:uid="{77364678-E6D8-4CA6-AC88-80CF257121DC}"/>
    <hyperlink ref="D60" r:id="rId58" tooltip="view height-time plot" display="http://cdaw.gsfc.nasa.gov/CME_list/UNIVERSAL/2012_11/htpng/20121123.134806.p136g.htp.html" xr:uid="{7DBC49DC-104A-4B73-BA06-A28BBA092A7C}"/>
    <hyperlink ref="D61" r:id="rId59" tooltip="view height-time plot" display="http://cdaw.gsfc.nasa.gov/CME_list/UNIVERSAL/2012_11/htpng/20121127.023605.p042g.htp.html" xr:uid="{9598599E-79C5-4436-8295-9F3DCAFBF4D5}"/>
    <hyperlink ref="D62" r:id="rId60" tooltip="view height-time plot" display="http://cdaw.gsfc.nasa.gov/CME_list/UNIVERSAL/2013_03/htpng/20130315.071205.p112g.htp.html" xr:uid="{23095B0C-FF73-4872-B349-677494BC02CA}"/>
    <hyperlink ref="D63" r:id="rId61" tooltip="view height-time plot" display="http://cdaw.gsfc.nasa.gov/CME_list/UNIVERSAL/2013_04/htpng/20130411.072406.p085g.htp.html" xr:uid="{E0827FED-484B-4FAF-B808-42B3ADA198EB}"/>
    <hyperlink ref="D64" r:id="rId62" tooltip="view height-time plot" display="http://cdaw.gsfc.nasa.gov/CME_list/UNIVERSAL/2013_05/htpng/20130513.160755.p063g.htp.html" xr:uid="{B9FB00F1-BECC-48B9-9092-940A8FE4025E}"/>
    <hyperlink ref="D65" r:id="rId63" tooltip="view height-time plot" display="http://cdaw.gsfc.nasa.gov/CME_list/UNIVERSAL/2013_05/htpng/20130514.012551.p089g.htp.html" xr:uid="{A06BFC9B-800A-48E9-BC1A-5876F9CFC9D5}"/>
    <hyperlink ref="D66" r:id="rId64" tooltip="view height-time plot" display="http://cdaw.gsfc.nasa.gov/CME_list/UNIVERSAL/2013_05/htpng/20130517.091210.p050g.htp.html" xr:uid="{06B5B6EF-8AD1-4061-9D84-043D54169608}"/>
    <hyperlink ref="D67" r:id="rId65" tooltip="view height-time plot" display="http://cdaw.gsfc.nasa.gov/CME_list/UNIVERSAL/2013_05/htpng/20130522.132550.p287g.htp.html" xr:uid="{6BFEE8AE-800E-497B-9630-AD955C08A9B3}"/>
    <hyperlink ref="D68" r:id="rId66" tooltip="view height-time plot" display="http://cdaw.gsfc.nasa.gov/CME_list/UNIVERSAL/2013_06/htpng/20130628.020005.p214g.htp.html" xr:uid="{4BA041BB-DE44-49FD-AE60-4B36B100F773}"/>
    <hyperlink ref="D69" r:id="rId67" tooltip="view height-time plot" display="http://cdaw.gsfc.nasa.gov/CME_list/UNIVERSAL/2013_07/htpng/20130709.151209.p174g.htp.html" xr:uid="{A04314D1-1AF7-4439-84D0-01D99649091A}"/>
    <hyperlink ref="D70" r:id="rId68" tooltip="view height-time plot" display="http://cdaw.gsfc.nasa.gov/CME_list/UNIVERSAL/2013_08/htpng/20130817.191206.p274g.htp.html" xr:uid="{27639119-8CB0-4900-84A2-D3A03226E342}"/>
    <hyperlink ref="D71" r:id="rId69" tooltip="view height-time plot" display="http://cdaw.gsfc.nasa.gov/CME_list/UNIVERSAL/2013_08/htpng/20130820.081205.p210g.htp.html" xr:uid="{E8B59B7D-1ADF-4727-9B89-19D7D4B25F85}"/>
    <hyperlink ref="D72" r:id="rId70" tooltip="view height-time plot" display="http://cdaw.gsfc.nasa.gov/CME_list/UNIVERSAL/2013_08/htpng/20130830.024805.p055g.htp.html" xr:uid="{A23DFE48-E8A6-4A96-9A36-4FDED91961E5}"/>
    <hyperlink ref="D73" r:id="rId71" tooltip="view height-time plot" display="http://cdaw.gsfc.nasa.gov/CME_list/UNIVERSAL/2013_09/htpng/20130924.203605.p043g.htp.html" xr:uid="{0DA5CFB0-D83C-46C7-AC61-0F1A2A42A62D}"/>
    <hyperlink ref="D74" r:id="rId72" tooltip="view height-time plot" display="http://cdaw.gsfc.nasa.gov/CME_list/UNIVERSAL/2013_09/htpng/20130929.221205.p343g.htp.html" xr:uid="{F7B84669-37E2-49C5-9098-FD783C4513BE}"/>
    <hyperlink ref="D75" r:id="rId73" tooltip="view height-time plot" display="http://cdaw.gsfc.nasa.gov/CME_list/UNIVERSAL/2013_10/htpng/20131022.214806.p190g.htp.html" xr:uid="{8E68FF5F-0F90-4409-8DF9-40E1F98B37FC}"/>
    <hyperlink ref="D76" r:id="rId74" tooltip="view height-time plot" display="http://cdaw.gsfc.nasa.gov/CME_list/UNIVERSAL/2013_10/htpng/20131024.012529.p217s.htp.html" xr:uid="{23F41340-8A80-4BCB-BD85-D24251ECF8AD}"/>
    <hyperlink ref="D77" r:id="rId75" tooltip="view height-time plot" display="http://cdaw.gsfc.nasa.gov/CME_list/UNIVERSAL/2013_10/htpng/20131025.081205.p109g.htp.html" xr:uid="{FA7FABA3-F2EC-44E7-A56B-8EE37465DE76}"/>
    <hyperlink ref="D78" r:id="rId76" tooltip="view height-time plot" display="http://cdaw.gsfc.nasa.gov/CME_list/UNIVERSAL/2013_10/htpng/20131025.151209.p068g.htp.html" xr:uid="{A1010D8C-F620-40EA-A1F9-DE86D7E5BD13}"/>
    <hyperlink ref="D79" r:id="rId77" tooltip="view height-time plot" display="http://cdaw.gsfc.nasa.gov/CME_list/UNIVERSAL/2013_10/htpng/20131026.112405.p075g.htp.html" xr:uid="{0EBB96ED-B958-4122-81AA-5DFE4227B3CE}"/>
    <hyperlink ref="D80" r:id="rId78" tooltip="view height-time plot" display="http://cdaw.gsfc.nasa.gov/CME_list/UNIVERSAL/2013_10/htpng/20131028.022405.p296g.htp.html" xr:uid="{6E974C13-50C0-4502-9C40-F2DB394AB89C}"/>
    <hyperlink ref="D81" r:id="rId79" tooltip="view height-time plot" display="http://cdaw.gsfc.nasa.gov/CME_list/UNIVERSAL/2013_10/htpng/20131028.153605.p086g.htp.html" xr:uid="{82E7AB8B-D2F5-4520-8E68-AB2FFBA6E961}"/>
    <hyperlink ref="D82" r:id="rId80" tooltip="view height-time plot" display="http://cdaw.gsfc.nasa.gov/CME_list/UNIVERSAL/2013_10/htpng/20131029.220006.p249g.htp.html" xr:uid="{01DB17AD-ADFB-4C0A-ACCE-70E2927F81FA}"/>
    <hyperlink ref="D83" r:id="rId81" tooltip="view height-time plot" display="http://cdaw.gsfc.nasa.gov/CME_list/UNIVERSAL/2013_11/htpng/20131107.000006.p233g.htp.html" xr:uid="{FC04FDA3-8028-4B3E-AD52-C503C6756E44}"/>
    <hyperlink ref="D84" r:id="rId82" tooltip="view height-time plot" display="http://cdaw.gsfc.nasa.gov/CME_list/UNIVERSAL/2013_11/htpng/20131107.151210.p130s.htp.html" xr:uid="{79B9108B-CEF8-4F40-ADFA-7FCD6174327A}"/>
    <hyperlink ref="D85" r:id="rId83" tooltip="view height-time plot" display="http://cdaw.gsfc.nasa.gov/CME_list/UNIVERSAL/2013_11/htpng/20131119.103605.p222g.htp.html" xr:uid="{36E58F3B-A7D6-44CB-B00A-0A67930B21F4}"/>
    <hyperlink ref="D86" r:id="rId84" tooltip="view height-time plot" display="http://cdaw.gsfc.nasa.gov/CME_list/UNIVERSAL/2013_12/htpng/20131207.073605.p274g.htp.html" xr:uid="{5ABD00BE-9BA5-4D7A-9A86-1AE6DDEE9F63}"/>
    <hyperlink ref="D87" r:id="rId85" tooltip="view height-time plot" display="http://cdaw.gsfc.nasa.gov/CME_list/UNIVERSAL/2014_01/htpng/20140107.182405.p231g.htp.html" xr:uid="{DDF0A544-0B8A-4CD3-8FBA-F2538D24E78D}"/>
    <hyperlink ref="D88" r:id="rId86" tooltip="view height-time plot" display="http://cdaw.gsfc.nasa.gov/CME_list/UNIVERSAL/2014_01/htpng/20140120.220005.p097g.htp.html" xr:uid="{3BE42B13-F766-4FD6-8AD2-87318B4062DB}"/>
    <hyperlink ref="D89" r:id="rId87" tooltip="view height-time plot" display="http://cdaw.gsfc.nasa.gov/CME_list/UNIVERSAL/2014_01/htpng/20140130.082405.p112g.htp.html" xr:uid="{23A8A05E-49CA-4DDF-BAB5-B61B90BBDB55}"/>
    <hyperlink ref="D90" r:id="rId88" tooltip="view height-time plot" display="http://cdaw.gsfc.nasa.gov/CME_list/UNIVERSAL/2014_01/htpng/20140130.162405.p117g.htp.html" xr:uid="{7313FE3E-F9F4-48F9-8B99-3E663D68A123}"/>
    <hyperlink ref="D91" r:id="rId89" tooltip="view height-time plot" display="http://cdaw.gsfc.nasa.gov/CME_list/UNIVERSAL/2014_02/htpng/20140216.100005.p227g.htp.html" xr:uid="{74072AD7-FEA0-4681-BB12-647BBEFB9050}"/>
    <hyperlink ref="D92" r:id="rId90" tooltip="view height-time plot" display="http://cdaw.gsfc.nasa.gov/CME_list/UNIVERSAL/2014_02/htpng/20140218.013621.p044g.htp.html" xr:uid="{2847D1D8-26D4-41EE-A36B-AE44F1D4D759}"/>
    <hyperlink ref="D93" r:id="rId91" tooltip="view height-time plot" display="http://cdaw.gsfc.nasa.gov/CME_list/UNIVERSAL/2014_02/htpng/20140220.080007.p268g.htp.html" xr:uid="{6411B4F7-A905-479D-90A3-16ADC4925234}"/>
    <hyperlink ref="D94" r:id="rId92" tooltip="view height-time plot" display="http://cdaw.gsfc.nasa.gov/CME_list/UNIVERSAL/2014_02/htpng/20140225.012550.p073g.htp.html" xr:uid="{20CBA01F-64A8-402D-96BF-86023CAEF88D}"/>
    <hyperlink ref="D95" r:id="rId93" tooltip="view height-time plot" display="http://cdaw.gsfc.nasa.gov/CME_list/UNIVERSAL/2014_03/htpng/20140320.043606.p140g.htp.html" xr:uid="{CDC1B151-147B-4EB3-8F32-AD2ED38AE4BC}"/>
    <hyperlink ref="D96" r:id="rId94" tooltip="view height-time plot" display="http://cdaw.gsfc.nasa.gov/CME_list/UNIVERSAL/2014_03/htpng/20140323.033605.p097g.htp.html" xr:uid="{1C5DE162-04C7-4CB1-A90C-4BD15E460B75}"/>
    <hyperlink ref="D97" r:id="rId95" tooltip="view height-time plot" display="http://cdaw.gsfc.nasa.gov/CME_list/UNIVERSAL/2014_03/htpng/20140329.181205.p325g.htp.html" xr:uid="{44129AC0-603B-4916-823E-90BA7C33D886}"/>
    <hyperlink ref="D98" r:id="rId96" tooltip="view height-time plot" display="http://cdaw.gsfc.nasa.gov/CME_list/UNIVERSAL/2014_04/htpng/20140402.133620.p060g.htp.html" xr:uid="{F08F254F-F07D-42EB-A85E-44E94C7DB430}"/>
    <hyperlink ref="D99" r:id="rId97" tooltip="view height-time plot" display="http://cdaw.gsfc.nasa.gov/CME_list/UNIVERSAL/2014_04/htpng/20140418.132551.p238g.htp.html" xr:uid="{410599E9-C04D-432C-B211-86A48E4351E6}"/>
    <hyperlink ref="D100" r:id="rId98" tooltip="view height-time plot" display="http://cdaw.gsfc.nasa.gov/CME_list/UNIVERSAL/2014_04/htpng/20140429.232405.p180g.htp.html" xr:uid="{FB476872-AB37-4D05-991D-C0B2D5057889}"/>
    <hyperlink ref="D101" r:id="rId99" tooltip="view height-time plot" display="http://cdaw.gsfc.nasa.gov/CME_list/UNIVERSAL/2014_06/htpng/20140604.124805.p160g.htp.html" xr:uid="{CE2565CD-B7EA-4AA9-A0A1-98DD1EF4CE96}"/>
    <hyperlink ref="D102" r:id="rId100" tooltip="view height-time plot" display="http://cdaw.gsfc.nasa.gov/CME_list/UNIVERSAL/2014_06/htpng/20140610.133023.p156g.htp.html" xr:uid="{EA7D8426-3F31-40ED-B2E1-C14C9276F1BF}"/>
    <hyperlink ref="D103" r:id="rId101" tooltip="view height-time plot" display="http://cdaw.gsfc.nasa.gov/CME_list/UNIVERSAL/2014_07/htpng/20140708.163605.p067g.htp.html" xr:uid="{9045D48C-C888-4E10-81F8-8979E1D09D3C}"/>
    <hyperlink ref="D104" r:id="rId102" tooltip="view height-time plot" display="http://cdaw.gsfc.nasa.gov/CME_list/UNIVERSAL/2014_08/htpng/20140801.183605.p131g.htp.html" xr:uid="{99A4E4E5-7A06-4152-ADC5-F4CF200EDB86}"/>
    <hyperlink ref="D105" r:id="rId103" tooltip="view height-time plot" display="http://cdaw.gsfc.nasa.gov/CME_list/UNIVERSAL/2014_08/htpng/20140815.174807.p323g.htp.html" xr:uid="{7472C223-D582-4D5F-AA93-3CE4926EE36E}"/>
    <hyperlink ref="D106" r:id="rId104" tooltip="view height-time plot" display="http://cdaw.gsfc.nasa.gov/CME_list/UNIVERSAL/2014_08/htpng/20140822.111205.p359g.htp.html" xr:uid="{2DC2A616-1A0D-47D3-8B80-2FBABDE39347}"/>
    <hyperlink ref="D107" r:id="rId105" tooltip="view height-time plot" display="http://cdaw.gsfc.nasa.gov/CME_list/UNIVERSAL/2014_08/htpng/20140824.123605.p100g.htp.html" xr:uid="{D52E0413-E7DC-4886-9692-D10189F2ED16}"/>
    <hyperlink ref="D108" r:id="rId106" tooltip="view height-time plot" display="http://cdaw.gsfc.nasa.gov/CME_list/UNIVERSAL/2014_08/htpng/20140825.153605.p270g.htp.html" xr:uid="{3272651F-6251-4A8E-BB5A-0E951A0334E5}"/>
    <hyperlink ref="D109" r:id="rId107" tooltip="view height-time plot" display="http://cdaw.gsfc.nasa.gov/CME_list/UNIVERSAL/2014_09/htpng/20140909.000626.p059g.htp.html" xr:uid="{0BDFDF33-F00F-4C73-95E8-E828877DA2E2}"/>
    <hyperlink ref="D110" r:id="rId108" tooltip="view height-time plot" display="http://cdaw.gsfc.nasa.gov/CME_list/UNIVERSAL/2014_09/htpng/20140910.180005.p175g.htp.html" xr:uid="{D5EF1CCA-C8F1-4764-B3E8-7A3CE9367E5C}"/>
    <hyperlink ref="D111" r:id="rId109" tooltip="view height-time plot" display="http://cdaw.gsfc.nasa.gov/CME_list/UNIVERSAL/2014_12/htpng/20141217.050005.p162g.htp.html" xr:uid="{DF867D1D-B3D5-4BB7-8879-38199BDB37B1}"/>
    <hyperlink ref="D112" r:id="rId110" tooltip="view height-time plot" display="http://cdaw.gsfc.nasa.gov/CME_list/UNIVERSAL/2014_12/htpng/20141219.010442.p098g.htp.html" xr:uid="{BB02C48C-67FE-4EC7-8871-8C10F241DFF4}"/>
    <hyperlink ref="D113" r:id="rId111" tooltip="view height-time plot" display="http://cdaw.gsfc.nasa.gov/CME_list/UNIVERSAL/2014_12/htpng/20141221.121205.p189g.htp.html" xr:uid="{638795B2-B38C-465B-BA7A-3B73A10BF7D9}"/>
    <hyperlink ref="D114" r:id="rId112" tooltip="view height-time plot" display="http://cdaw.gsfc.nasa.gov/CME_list/UNIVERSAL/2015_02/htpng/20150209.232405.p051g.htp.html" xr:uid="{990E1245-41E3-434D-A0FA-CA7B99E1521A}"/>
    <hyperlink ref="D115" r:id="rId113" tooltip="view height-time plot" display="http://cdaw.gsfc.nasa.gov/CME_list/UNIVERSAL/2015_03/htpng/20150307.221205.p125g.htp.html" xr:uid="{AD82FA5D-E604-40B1-9AC0-AF1B79875C82}"/>
    <hyperlink ref="D116" r:id="rId114" tooltip="view height-time plot" display="http://cdaw.gsfc.nasa.gov/CME_list/UNIVERSAL/2015_03/htpng/20150310.000005.p107g.htp.html" xr:uid="{7B778D61-AF51-4323-90A1-4DC100B9FF0C}"/>
    <hyperlink ref="D117" r:id="rId115" tooltip="view height-time plot" display="http://cdaw.gsfc.nasa.gov/CME_list/UNIVERSAL/2015_03/htpng/20150310.033605.p071g.htp.html" xr:uid="{7FCC469F-4768-4CAB-ABB9-48B1D3840758}"/>
    <hyperlink ref="D118" r:id="rId116" tooltip="view height-time plot" display="http://cdaw.gsfc.nasa.gov/CME_list/UNIVERSAL/2015_03/htpng/20150315.014805.p240g.htp.html" xr:uid="{6F80355D-0AC5-4878-92CD-EE9A9E709349}"/>
    <hyperlink ref="D119" r:id="rId117" tooltip="view height-time plot" display="http://cdaw.gsfc.nasa.gov/CME_list/UNIVERSAL/2015_04/htpng/20150423.093605.p291g.htp.html" xr:uid="{3A4259AE-2200-40A0-A956-35B448D6EC70}"/>
    <hyperlink ref="D120" r:id="rId118" tooltip="view height-time plot" display="http://cdaw.gsfc.nasa.gov/CME_list/UNIVERSAL/2015_05/htpng/20150502.202405.p115g.htp.html" xr:uid="{3BAB9CD6-5133-44FB-A257-102506521AAC}"/>
    <hyperlink ref="D121" r:id="rId119" tooltip="view height-time plot" display="http://cdaw.gsfc.nasa.gov/CME_list/UNIVERSAL/2015_05/htpng/20150505.222405.p041g.htp.html" xr:uid="{815A4FB5-F665-4B52-B6C2-1CD50C9275E4}"/>
    <hyperlink ref="D122" r:id="rId120" tooltip="view height-time plot" display="http://cdaw.gsfc.nasa.gov/CME_list/UNIVERSAL/2015_05/htpng/20150513.184805.p353g.htp.html" xr:uid="{6EAAD1E4-FE7F-48B0-9E74-14D32F130D56}"/>
    <hyperlink ref="D123" r:id="rId121" tooltip="view height-time plot" display="http://cdaw.gsfc.nasa.gov/CME_list/UNIVERSAL/2015_06/htpng/20150618.172424.p092g.htp.html" xr:uid="{12CD3C90-3EAD-4FF9-89AD-0C379D26C71A}"/>
    <hyperlink ref="D124" r:id="rId122" tooltip="view height-time plot" display="http://cdaw.gsfc.nasa.gov/CME_list/UNIVERSAL/2015_06/htpng/20150619.064250.p177g.htp.html" xr:uid="{DCA1B864-19DB-436A-BB2B-76AF503E66AD}"/>
    <hyperlink ref="D125" r:id="rId123" tooltip="view height-time plot" display="http://cdaw.gsfc.nasa.gov/CME_list/UNIVERSAL/2015_06/htpng/20150622.183605.p358g.htp.html" xr:uid="{42DE96B0-3688-4C8F-AA81-C5099E8875B4}"/>
    <hyperlink ref="D126" r:id="rId124" tooltip="view height-time plot" display="http://cdaw.gsfc.nasa.gov/CME_list/UNIVERSAL/2015_06/htpng/20150625.083605.p330g.htp.html" xr:uid="{A3B221F6-BFFD-4A64-A5F8-2770822E8F39}"/>
    <hyperlink ref="D127" r:id="rId125" tooltip="view height-time plot" display="http://cdaw.gsfc.nasa.gov/CME_list/UNIVERSAL/2015_08/htpng/20150822.071204.p095g.htp.html" xr:uid="{F530B6EB-562B-4F7A-86DF-3219ADFD44C6}"/>
    <hyperlink ref="D128" r:id="rId126" tooltip="view height-time plot" display="http://cdaw.gsfc.nasa.gov/CME_list/UNIVERSAL/2015_09/htpng/20150920.181204.p219g.htp.html" xr:uid="{FE1A4577-BF49-49AF-9675-E3906F1AB198}"/>
    <hyperlink ref="D129" r:id="rId127" tooltip="view height-time plot" display="http://cdaw.gsfc.nasa.gov/CME_list/UNIVERSAL/2015_10/htpng/20151022.031207.p206g.htp.html" xr:uid="{37246CB8-E9FD-4012-BE7A-A9D368C2B455}"/>
    <hyperlink ref="D130" r:id="rId128" tooltip="view height-time plot" display="http://cdaw.gsfc.nasa.gov/CME_list/UNIVERSAL/2015_12/htpng/20151216.093604.p334g.htp.html" xr:uid="{0E683471-4D88-4D7D-A41C-67003AB46103}"/>
    <hyperlink ref="D131" r:id="rId129" tooltip="view height-time plot" display="http://cdaw.gsfc.nasa.gov/CME_list/UNIVERSAL/2016_01/htpng/20160101.232404.p227g.htp.html" xr:uid="{B3A1ADAE-5109-4FFF-B174-E5B550D98110}"/>
    <hyperlink ref="D132" r:id="rId130" tooltip="view height-time plot" display="http://cdaw.gsfc.nasa.gov/CME_list/UNIVERSAL/2016_02/htpng/20160211.211732.p260g.htp.html" xr:uid="{F5832948-68C4-4667-A61B-CFF5F8082CC9}"/>
    <hyperlink ref="D136" r:id="rId131" tooltip="view height-time plot" display="http://cdaw.gsfc.nasa.gov/CME_list/UNIVERSAL/2017_09/htpng/20170906.122405.p201g.htp.html" xr:uid="{7F7E9025-6000-47C1-9DBC-5DF6357EA7FE}"/>
    <hyperlink ref="D135" r:id="rId132" tooltip="view height-time plot" display="http://cdaw.gsfc.nasa.gov/CME_list/UNIVERSAL/2017_09/htpng/20170904.203605.p184g.htp.html" xr:uid="{B6253930-C907-4420-9A6F-F551F622422E}"/>
    <hyperlink ref="D134" r:id="rId133" tooltip="view height-time plot" display="http://cdaw.gsfc.nasa.gov/CME_list/UNIVERSAL/2017_07/htpng/20170714.012541.p230g.htp.html" xr:uid="{6563AB90-D045-4828-8CC1-8DEE8412A93E}"/>
    <hyperlink ref="D133" r:id="rId134" tooltip="view height-time plot" display="http://cdaw.gsfc.nasa.gov/CME_list/UNIVERSAL/2017_04/htpng/20170418.194805.p067g.htp.html" xr:uid="{7499B0D8-B785-417C-A6AF-FF67AF830987}"/>
    <hyperlink ref="D58" r:id="rId135" tooltip="view height-time plot" display="http://cdaw.gsfc.nasa.gov/CME_list/UNIVERSAL/2012_11/htpng/20121121.042407.p317g.htp.html" xr:uid="{D202ECE3-88B3-472C-9198-C6FDBF1D4480}"/>
    <hyperlink ref="A2" r:id="rId136" display="https://cdaw.gsfc.nasa.gov/movie/make_javamovie.php?stime=20091216_0342&amp;etime=20091216_1055&amp;img1=lasc2rdf&amp;title=20091216.043003.p047g;V=276km/s" xr:uid="{2AA66736-63FF-4F0A-B4F1-45ED8C1E192E}"/>
    <hyperlink ref="A3" r:id="rId137" display="https://cdaw.gsfc.nasa.gov/movie/make_javamovie.php?stime=20100207_0228&amp;etime=20100207_0813&amp;img1=lasc2rdf&amp;title=20100207.035403.p113g;V=421km/s" xr:uid="{325EAC10-DB87-40BC-B187-FC4A9B533312}"/>
    <hyperlink ref="A4" r:id="rId138" display="https://cdaw.gsfc.nasa.gov/movie/make_javamovie.php?stime=20100212_1142&amp;etime=20100212_1437&amp;img1=lasc2rdf&amp;title=20100212.134204.p044g;V=509km/s" xr:uid="{DDDF13FE-A551-477F-9F7F-EB4ABD900A57}"/>
    <hyperlink ref="A5" r:id="rId139" display="https://cdaw.gsfc.nasa.gov/movie/make_javamovie.php?stime=20100403_0855&amp;etime=20100403_1339&amp;img1=lasc2rdf&amp;title=20100403.103358.p171g;V=668km/s" xr:uid="{15A08383-3F7A-447F-B02D-ADFA39D9700E}"/>
    <hyperlink ref="A6" r:id="rId140" display="https://cdaw.gsfc.nasa.gov/movie/make_javamovie.php?stime=20100807_1706&amp;etime=20100807_2126&amp;img1=lasc2rdf&amp;title=20100807.183606.p094g;V=871km/s" xr:uid="{44061EB1-7A57-4999-8BA5-2E9E1401C82B}"/>
    <hyperlink ref="A7" r:id="rId141" display="https://cdaw.gsfc.nasa.gov/movie/make_javamovie.php?stime=20100814_0858&amp;etime=20100814_1256&amp;img1=lasc2rdf&amp;title=20100814.101205.p224g;V=1205km/s" xr:uid="{68A8ECF0-6C30-415A-8DCE-82B7A0C7A3BF}"/>
    <hyperlink ref="A8" r:id="rId142" display="https://cdaw.gsfc.nasa.gov/movie/make_javamovie.php?stime=20101214_1434&amp;etime=20101214_1857&amp;img1=lasc2rdf&amp;title=20101214.153605.p343g;V=835km/s" xr:uid="{6DACFFCC-B465-4963-BFB8-4128F7E20667}"/>
    <hyperlink ref="A9" r:id="rId143" display="https://cdaw.gsfc.nasa.gov/movie/make_javamovie.php?stime=20110215_0107&amp;etime=20110215_0551&amp;img1=lasc2rdf&amp;title=20110215.022405.p189g;V=669km/s" xr:uid="{7C514DBB-2696-461D-BA8B-3E26D7A4E46B}"/>
    <hyperlink ref="A10" r:id="rId144" display="https://cdaw.gsfc.nasa.gov/movie/make_javamovie.php?stime=20110307_1856&amp;etime=20110307_2229&amp;img1=lasc2rdf&amp;title=20110307.200005.p313g;V=2125km/s" xr:uid="{C29FFBB7-B6D6-41E3-9E08-9A0438425A57}"/>
    <hyperlink ref="A11" r:id="rId145" display="https://cdaw.gsfc.nasa.gov/movie/make_javamovie.php?stime=20110602_0655&amp;etime=20110602_1107&amp;img1=lasc2rdf&amp;title=20110602.081206.p098g;V=976km/s" xr:uid="{E54CA4CC-54E6-4842-92DF-79D51F1BECFB}"/>
    <hyperlink ref="A12" r:id="rId146" display="https://cdaw.gsfc.nasa.gov/movie/make_javamovie.php?stime=20110607_0525&amp;etime=20110607_0920&amp;img1=lasc2rdf&amp;title=20110607.064912.p250g;V=1255km/s" xr:uid="{923FBFB5-D58F-49A1-9366-56551CBB4F89}"/>
    <hyperlink ref="A13" r:id="rId147" display="https://cdaw.gsfc.nasa.gov/movie/make_javamovie.php?stime=20110621_0159&amp;etime=20110621_0636&amp;img1=lasc2rdf&amp;title=20110621.031610.p065g;V=719km/s" xr:uid="{1D9E8E6D-4DCE-4B5D-BB7D-C4313A0FA2D6}"/>
    <hyperlink ref="A14" r:id="rId148" display="https://cdaw.gsfc.nasa.gov/movie/make_javamovie.php?stime=20110803_1225&amp;etime=20110803_1719&amp;img1=lasc2rdf&amp;title=20110803.140007.p307g;V=610km/s" xr:uid="{F2AEC340-E6F0-4360-AB1D-B459DE1B05ED}"/>
    <hyperlink ref="A15" r:id="rId149" display="https://cdaw.gsfc.nasa.gov/movie/make_javamovie.php?stime=20110804_0247&amp;etime=20110804_0640&amp;img1=lasc2rdf&amp;title=20110804.041205.p298g;V=1315km/s" xr:uid="{63BF7337-1D76-4599-A187-46D33AAD003C}"/>
    <hyperlink ref="A16" r:id="rId150" display="https://cdaw.gsfc.nasa.gov/movie/make_javamovie.php?stime=20110809_0659&amp;etime=20110809_1042&amp;img1=lasc2rdf&amp;title=20110809.081206.p279g;V=1610km/s" xr:uid="{4F2106E2-AAED-47EF-8BF9-C8C5E00D4C98}"/>
    <hyperlink ref="A17" r:id="rId151" display="https://cdaw.gsfc.nasa.gov/movie/make_javamovie.php?stime=20110922_0939&amp;etime=20110922_1316&amp;img1=lasc2rdf&amp;title=20110922.104806.p072g;V=1905km/s" xr:uid="{A9C3883D-110F-4388-BBAD-D825E353BDA2}"/>
    <hyperlink ref="A18" r:id="rId152" display="https://cdaw.gsfc.nasa.gov/movie/make_javamovie.php?stime=20110924_1144&amp;etime=20110924_1521&amp;img1=lasc2rdf&amp;title=20110924.124807.p078g;V=1915km/s" xr:uid="{F8027593-4501-415D-BDD1-F1FF029B30CC}"/>
    <hyperlink ref="A19" r:id="rId153" display="https://cdaw.gsfc.nasa.gov/movie/make_javamovie.php?stime=20110924_1819&amp;etime=20110924_2230&amp;img1=lasc2rdf&amp;title=20110924.193606.p043g;V=972km/s" xr:uid="{960203D7-A923-4117-A150-5EEE4608FADE}"/>
    <hyperlink ref="A20" r:id="rId154" display="https://cdaw.gsfc.nasa.gov/movie/make_javamovie.php?stime=20111022_0026&amp;etime=20111022_0524&amp;img1=lasc2rdf&amp;title=20111022.012553.p354g;V=593km/s" xr:uid="{053F27F8-D07A-4674-AFA6-87BC8D0683DE}"/>
    <hyperlink ref="A21" r:id="rId155" display="https://cdaw.gsfc.nasa.gov/movie/make_javamovie.php?stime=20111022_0930&amp;etime=20111022_1339&amp;img1=lasc2rdf&amp;title=20111022.102405.p311g;V=1005km/s" xr:uid="{FDE82903-DFC3-45D3-8CE8-60F2D0B9F29E}"/>
    <hyperlink ref="A22" r:id="rId156" display="https://cdaw.gsfc.nasa.gov/movie/make_javamovie.php?stime=20111027_1040&amp;etime=20111027_1542&amp;img1=lasc2rdf&amp;title=20111027.120006.p054g;V=570km/s" xr:uid="{06889769-D3EE-4E26-B7B8-8CEA8C15672B}"/>
    <hyperlink ref="A23" r:id="rId157" display="https://cdaw.gsfc.nasa.gov/movie/make_javamovie.php?stime=20111109_1209&amp;etime=20111109_1626&amp;img1=lasc2rdf&amp;title=20111109.133605.p048g;V=907km/s" xr:uid="{AD3E441F-7EFD-461D-841A-1062EC665E92}"/>
    <hyperlink ref="A24" r:id="rId158" display="https://cdaw.gsfc.nasa.gov/movie/make_javamovie.php?stime=20111126_0604&amp;etime=20111126_1019&amp;img1=lasc2rdf&amp;title=20111126.071206.p327g;V=933km/s" xr:uid="{2ADD4DAF-6574-463F-848A-CD64ED88CD4A}"/>
    <hyperlink ref="A25" r:id="rId159" display="https://cdaw.gsfc.nasa.gov/movie/make_javamovie.php?stime=20120116_0205&amp;etime=20120116_0611&amp;img1=lasc2rdf&amp;title=20120116.031210.p039g;V=1060km/s" xr:uid="{B6B6B22B-F2DF-4FBD-A1D3-37EFA6BF762A}"/>
    <hyperlink ref="A26" r:id="rId160" display="https://cdaw.gsfc.nasa.gov/movie/make_javamovie.php?stime=20120119_1351&amp;etime=20120119_1754&amp;img1=lasc2rdf&amp;title=20120119.143605.p020g;V=1120km/s" xr:uid="{9A98309E-31EC-4A9C-8F66-82917DC362E8}"/>
    <hyperlink ref="A27" r:id="rId161" display="https://cdaw.gsfc.nasa.gov/movie/make_javamovie.php?stime=20120123_0251&amp;etime=20120123_0623&amp;img1=lasc2rdf&amp;title=20120123.040005.p326g;V=2175km/s" xr:uid="{418B9EB5-16F3-4913-9C3B-2DBD58C01E2E}"/>
    <hyperlink ref="A28" r:id="rId162" display="https://cdaw.gsfc.nasa.gov/movie/make_javamovie.php?stime=20120126_0351&amp;etime=20120126_0749&amp;img1=lasc2rdf&amp;title=20120126.043605.p327g;V=1194km/s" xr:uid="{23D94622-D1B9-4A10-9660-6EF78927E00B}"/>
    <hyperlink ref="A29" r:id="rId163" display="https://cdaw.gsfc.nasa.gov/movie/make_javamovie.php?stime=20120127_1723&amp;etime=20120127_2051&amp;img1=lasc2rdf&amp;title=20120127.182752.p296g;V=2508km/s" xr:uid="{34421C0F-3D0D-4E95-8919-F21BD16E3DAC}"/>
    <hyperlink ref="A30" r:id="rId164" display="https://cdaw.gsfc.nasa.gov/movie/make_javamovie.php?stime=20120209_2004&amp;etime=20120210_0050&amp;img1=lasc2rdf&amp;title=20120209.211736.p039g;V=659km/s" xr:uid="{CE9FE9CB-D841-4534-A021-D961F8592096}"/>
    <hyperlink ref="A31" r:id="rId165" display="https://cdaw.gsfc.nasa.gov/movie/make_javamovie.php?stime=20120210_1900&amp;etime=20120211_0011&amp;img1=lasc2rdf&amp;title=20120210.200005.p039g;V=533km/s" xr:uid="{B6BDCB41-CC25-42A3-A5A5-FA5115004C1F}"/>
    <hyperlink ref="A32" r:id="rId166" display="https://cdaw.gsfc.nasa.gov/movie/make_javamovie.php?stime=20120223_0708&amp;etime=20120223_1226&amp;img1=lasc2rdf&amp;title=20120223.081206.p300g;V=505km/s" xr:uid="{A7937988-8531-4AE1-AFC5-B24EFEA4A2FF}"/>
    <hyperlink ref="A33" r:id="rId167" display="https://cdaw.gsfc.nasa.gov/movie/make_javamovie.php?stime=20120304_0949&amp;etime=20120304_1342&amp;img1=lasc2rdf&amp;title=20120304.110007.p052g;V=1306km/s" xr:uid="{610D51CE-4339-4310-ACD1-1E53A7AFBFEB}"/>
    <hyperlink ref="A34" r:id="rId168" display="https://cdaw.gsfc.nasa.gov/movie/make_javamovie.php?stime=20120305_0239&amp;etime=20120305_0624&amp;img1=lasc2rdf&amp;title=20120305.040005.p061g;V=1531km/s" xr:uid="{C3688F3C-AA84-4AF7-94B0-5EFAA1C3C180}"/>
    <hyperlink ref="A35" r:id="rId169" display="https://cdaw.gsfc.nasa.gov/movie/make_javamovie.php?stime=20120306_2320&amp;etime=20120307_0246&amp;img1=lasc2rdf&amp;title=20120307.002406.p057g;V=2684km/s" xr:uid="{AA1887CF-91B1-448A-8DA3-63D59FF68EBE}"/>
    <hyperlink ref="A36" r:id="rId170" display="https://cdaw.gsfc.nasa.gov/movie/make_javamovie.php?stime=20120307_0002&amp;etime=20120307_0340&amp;img1=lasc2rdf&amp;title=20120307.013024.p082g;V=1825km/s" xr:uid="{0DE27996-113A-4AD2-B62A-B18C7F8C18F0}"/>
    <hyperlink ref="A37" r:id="rId171" display="https://cdaw.gsfc.nasa.gov/movie/make_javamovie.php?stime=20120309_0256&amp;etime=20120309_0709&amp;img1=lasc2rdf&amp;title=20120309.042609.p029g;V=950km/s" xr:uid="{8C05AE1D-95DD-4FC9-BA33-5A1FE6AC5EF2}"/>
    <hyperlink ref="A38" r:id="rId172" display="https://cdaw.gsfc.nasa.gov/movie/make_javamovie.php?stime=20120310_1644&amp;etime=20120310_2038&amp;img1=lasc2rdf&amp;title=20120310.180005.p005g;V=1296km/s" xr:uid="{7A057D20-285C-400C-A24E-E1F3BF015BB5}"/>
    <hyperlink ref="A39" r:id="rId173" display="https://cdaw.gsfc.nasa.gov/movie/make_javamovie.php?stime=20120313_1626&amp;etime=20120313_2003&amp;img1=lasc2rdf&amp;title=20120313.173605.p286g;V=1884km/s" xr:uid="{72E0F3DA-AE4B-4C38-93AE-B0468F847B05}"/>
    <hyperlink ref="A40" r:id="rId174" display="https://cdaw.gsfc.nasa.gov/movie/make_javamovie.php?stime=20120405_2015&amp;etime=20120406_0039&amp;img1=lasc2rdf&amp;title=20120405.212507.p311g;V=828km/s" xr:uid="{98CD15FF-A5EC-4BA3-A75D-F5CDBD695B25}"/>
    <hyperlink ref="A41" r:id="rId175" display="https://cdaw.gsfc.nasa.gov/movie/make_javamovie.php?stime=20120409_1123&amp;etime=20120409_1539&amp;img1=lasc2rdf&amp;title=20120409.123607.p310g;V=921km/s" xr:uid="{76D17D44-7E96-423C-A5EC-639E9507F576}"/>
    <hyperlink ref="A42" r:id="rId176" display="https://cdaw.gsfc.nasa.gov/movie/make_javamovie.php?stime=20120423_1702&amp;etime=20120423_2214&amp;img1=lasc2rdf&amp;title=20120423.182405.p234g;V=528km/s" xr:uid="{EBCCE065-979B-4432-B2F3-3298C6EBED5F}"/>
    <hyperlink ref="A43" r:id="rId177" display="https://cdaw.gsfc.nasa.gov/movie/make_javamovie.php?stime=20120511_2239&amp;etime=20120512_0306&amp;img1=lasc2rdf&amp;title=20120512.000005.p107g;V=805km/s" xr:uid="{92733000-A75C-4249-84AD-4303CA45A2A1}"/>
    <hyperlink ref="A44" r:id="rId178" display="https://cdaw.gsfc.nasa.gov/movie/make_javamovie.php?stime=20120517_0032&amp;etime=20120517_0416&amp;img1=lasc2rdf&amp;title=20120517.014805.p261g;V=1582km/s" xr:uid="{5E0F16D9-C9BA-40D2-94C0-ADAB34CEA174}"/>
    <hyperlink ref="A45" r:id="rId179" display="https://cdaw.gsfc.nasa.gov/movie/make_javamovie.php?stime=20120614_1251&amp;etime=20120614_1701&amp;img1=lasc2rdf&amp;title=20120614.141207.p144g;V=987km/s" xr:uid="{83A95175-553B-4C55-A461-352D720778FA}"/>
    <hyperlink ref="A46" r:id="rId180" display="https://cdaw.gsfc.nasa.gov/movie/make_javamovie.php?stime=20120623_0607&amp;etime=20120623_1002&amp;img1=lasc2rdf&amp;title=20120623.072405.p290g;V=1263km/s" xr:uid="{8993168D-38AA-426A-B0C1-CC5AF06ADE1D}"/>
    <hyperlink ref="A47" r:id="rId181" display="https://cdaw.gsfc.nasa.gov/movie/make_javamovie.php?stime=20120704_1607&amp;etime=20120704_1954&amp;img1=lasc2rdf&amp;title=20120704.172404.p124g;V=662km/s" xr:uid="{3F091B23-068A-4356-94CC-15B457E8FD1E}"/>
    <hyperlink ref="A48" r:id="rId182" display="https://cdaw.gsfc.nasa.gov/movie/make_javamovie.php?stime=20120706_2201&amp;etime=20120707_0139&amp;img1=lasc2rdf&amp;title=20120706.232406.p233g;V=1828km/s" xr:uid="{86BA0853-332E-43CE-9E79-C096102B32C9}"/>
    <hyperlink ref="A49" r:id="rId183" display="https://cdaw.gsfc.nasa.gov/movie/make_javamovie.php?stime=20120719_0420&amp;etime=20120719_0802&amp;img1=lasc2rdf&amp;title=20120719.052405.p275g;V=1631km/s" xr:uid="{D6A6809C-8A86-4649-A89C-6BA1AA6F9AE5}"/>
    <hyperlink ref="A50" r:id="rId184" display="https://cdaw.gsfc.nasa.gov/movie/make_javamovie.php?stime=20120728_1921&amp;etime=20120729_0107&amp;img1=lasc2rdf&amp;title=20120728.211208.p134g;V=420km/s" xr:uid="{65A5F303-CD31-4EB1-BD9D-4C632711CE0C}"/>
    <hyperlink ref="A51" r:id="rId185" display="https://cdaw.gsfc.nasa.gov/movie/make_javamovie.php?stime=20120731_0959&amp;etime=20120731_1501&amp;img1=lasc2rdf&amp;title=20120731.112406.p051g;V=567km/s" xr:uid="{DBA1C992-C53A-4B86-A532-597494C4101D}"/>
    <hyperlink ref="A52" r:id="rId186" display="https://cdaw.gsfc.nasa.gov/movie/make_javamovie.php?stime=20120804_1243&amp;etime=20120804_1704&amp;img1=lasc2rdf&amp;title=20120804.133623.p110g;V=856km/s" xr:uid="{C10BC536-B62D-4AA3-BFC1-6DFAE14E6A4B}"/>
    <hyperlink ref="A53" r:id="rId187" display="https://cdaw.gsfc.nasa.gov/movie/make_javamovie.php?stime=20120813_1132&amp;etime=20120813_1712&amp;img1=lasc2rdf&amp;title=20120813.132549.p359g;V=435km/s" xr:uid="{857BDD59-0101-499E-8F22-6C5E3F4CCAFB}"/>
    <hyperlink ref="A54" r:id="rId188" display="https://cdaw.gsfc.nasa.gov/movie/make_javamovie.php?stime=20120831_1852&amp;etime=20120831_2240&amp;img1=lasc2rdf&amp;title=20120831.200005.p090g;V=1442km/s" xr:uid="{517305D3-AA28-4087-9F63-088E9A0CFEE6}"/>
    <hyperlink ref="A55" r:id="rId189" display="https://cdaw.gsfc.nasa.gov/movie/make_javamovie.php?stime=20120902_0238&amp;etime=20120902_0748&amp;img1=lasc2rdf&amp;title=20120902.040006.p090g;V=538km/s" xr:uid="{106B50DA-C78E-40D6-941F-21F176318DD2}"/>
    <hyperlink ref="A56" r:id="rId190" display="https://cdaw.gsfc.nasa.gov/movie/make_javamovie.php?stime=20120927_2243&amp;etime=20120928_0257&amp;img1=lasc2rdf&amp;title=20120928.001205.p251g;V=947km/s" xr:uid="{780DD60C-A2B5-42DC-A03D-3C6A112A4DAB}"/>
    <hyperlink ref="A57" r:id="rId191" display="https://cdaw.gsfc.nasa.gov/movie/make_javamovie.php?stime=20121108_0114&amp;etime=20121108_0535&amp;img1=lasc2rdf&amp;title=20121108.023606.p046g;V=855km/s" xr:uid="{408999FE-C4C7-4EDB-8A07-BF0B987031FE}"/>
    <hyperlink ref="A59" r:id="rId192" display="https://cdaw.gsfc.nasa.gov/movie/make_javamovie.php?stime=20121121_1417&amp;etime=20121121_1929&amp;img1=lasc2rdf&amp;title=20121121.160005.p194g;V=529km/s" xr:uid="{33A35955-91ED-4891-8ACD-B33D4D7BCCF1}"/>
    <hyperlink ref="A60" r:id="rId193" display="https://cdaw.gsfc.nasa.gov/movie/make_javamovie.php?stime=20121123_1238&amp;etime=20121123_1752&amp;img1=lasc2rdf&amp;title=20121123.134806.p136g;V=519km/s" xr:uid="{21566DE8-8C1E-43A1-8C86-6560078F0B69}"/>
    <hyperlink ref="A61" r:id="rId194" display="https://cdaw.gsfc.nasa.gov/movie/make_javamovie.php?stime=20121127_0136&amp;etime=20121127_0559&amp;img1=lasc2rdf&amp;title=20121127.023605.p042g;V=844km/s" xr:uid="{0791F656-837A-423D-BA49-0514D9C39A6F}"/>
    <hyperlink ref="A62" r:id="rId195" display="https://cdaw.gsfc.nasa.gov/movie/make_javamovie.php?stime=20130315_0553&amp;etime=20130315_0958&amp;img1=lasc2rdf&amp;title=20130315.071205.p112g;V=1063km/s" xr:uid="{BFFF9101-32C6-44A3-B97C-E43EF992F974}"/>
    <hyperlink ref="A63" r:id="rId196" display="https://cdaw.gsfc.nasa.gov/movie/make_javamovie.php?stime=20130411_0603&amp;etime=20130411_1024&amp;img1=lasc2rdf&amp;title=20130411.072406.p085g;V=861km/s" xr:uid="{B6B84A3D-2883-40F3-A4B3-6535B1262C18}"/>
    <hyperlink ref="A64" r:id="rId197" display="https://cdaw.gsfc.nasa.gov/movie/make_javamovie.php?stime=20130513_1454&amp;etime=20130513_1831&amp;img1=lasc2rdf&amp;title=20130513.160755.p063g;V=1850km/s" xr:uid="{BBFCDA08-6F13-429B-99E5-FDEC25929AED}"/>
    <hyperlink ref="A65" r:id="rId198" display="https://cdaw.gsfc.nasa.gov/movie/make_javamovie.php?stime=20130514_0008&amp;etime=20130514_0334&amp;img1=lasc2rdf&amp;title=20130514.012551.p089g;V=2625km/s" xr:uid="{A22A8FBC-ADB5-4AAE-9BC6-AA9A4E20C57C}"/>
    <hyperlink ref="A66" r:id="rId199" display="https://cdaw.gsfc.nasa.gov/movie/make_javamovie.php?stime=20130517_0755&amp;etime=20130517_1146&amp;img1=lasc2rdf&amp;title=20130517.091210.p050g;V=1345km/s" xr:uid="{C63FCD74-5160-4DAB-A00D-0DA2F27D7C36}"/>
    <hyperlink ref="A67" r:id="rId200" display="https://cdaw.gsfc.nasa.gov/movie/make_javamovie.php?stime=20130522_1202&amp;etime=20130522_1550&amp;img1=lasc2rdf&amp;title=20130522.132550.p287g;V=1466km/s" xr:uid="{CCDA9E0C-6144-4C20-B4F8-1AACFC531256}"/>
    <hyperlink ref="A68" r:id="rId201" display="https://cdaw.gsfc.nasa.gov/movie/make_javamovie.php?stime=20130628_0036&amp;etime=20130628_0443&amp;img1=lasc2rdf&amp;title=20130628.020005.p214g;V=1037km/s" xr:uid="{666508F6-10E7-4AFC-97DC-3E965DAE74D1}"/>
    <hyperlink ref="A69" r:id="rId202" display="https://cdaw.gsfc.nasa.gov/movie/make_javamovie.php?stime=20130709_1349&amp;etime=20130709_1924&amp;img1=lasc2rdf&amp;title=20130709.151209.p174g;V=449km/s" xr:uid="{49B71254-763A-4C42-9B5A-ED016B413E98}"/>
    <hyperlink ref="A70" r:id="rId203" display="https://cdaw.gsfc.nasa.gov/movie/make_javamovie.php?stime=20130817_1809&amp;etime=20130817_2207&amp;img1=lasc2rdf&amp;title=20130817.191206.p274g;V=1202km/s" xr:uid="{D3A382DF-EA7E-41FB-90F3-FC11E81E05AF}"/>
    <hyperlink ref="A71" r:id="rId204" display="https://cdaw.gsfc.nasa.gov/movie/make_javamovie.php?stime=20130820_0713&amp;etime=20130820_1141&amp;img1=lasc2rdf&amp;title=20130820.081205.p210g;V=784km/s" xr:uid="{DC8228E7-55B7-4133-BBA0-C8E5BE2B43AA}"/>
    <hyperlink ref="A72" r:id="rId205" display="https://cdaw.gsfc.nasa.gov/movie/make_javamovie.php?stime=20130830_0116&amp;etime=20130830_0529&amp;img1=lasc2rdf&amp;title=20130830.024805.p055g;V=949km/s" xr:uid="{2D8C4696-CA3C-49CC-8783-053DE4982244}"/>
    <hyperlink ref="A73" r:id="rId206" display="https://cdaw.gsfc.nasa.gov/movie/make_javamovie.php?stime=20130924_1931&amp;etime=20130924_2347&amp;img1=lasc2rdf&amp;title=20130924.203605.p043g;V=919km/s" xr:uid="{3F90A408-CD9E-46A2-8FB3-1DD7E8F1DD79}"/>
    <hyperlink ref="A74" r:id="rId207" display="https://cdaw.gsfc.nasa.gov/movie/make_javamovie.php?stime=20130929_2102&amp;etime=20130930_0101&amp;img1=lasc2rdf&amp;title=20130929.221205.p343g;V=1179km/s" xr:uid="{65D2A189-B14D-4BC2-89E4-40B861E2289C}"/>
    <hyperlink ref="A75" r:id="rId208" display="https://cdaw.gsfc.nasa.gov/movie/make_javamovie.php?stime=20131022_2021&amp;etime=20131023_0152&amp;img1=lasc2rdf&amp;title=20131022.214806.p190g;V=459km/s" xr:uid="{6840B12C-D3C8-4591-81B0-65DC647E20D5}"/>
    <hyperlink ref="A76" r:id="rId209" display="https://cdaw.gsfc.nasa.gov/movie/make_javamovie.php?stime=20131023_2344&amp;etime=20131024_0530&amp;img1=lasc2rdf&amp;title=20131024.012529.p217s;V=399km/s" xr:uid="{699D6409-1BC6-4EDF-A7EB-2F70652105A3}"/>
    <hyperlink ref="A77" r:id="rId210" display="https://cdaw.gsfc.nasa.gov/movie/make_javamovie.php?stime=20131025_0644&amp;etime=20131025_1143&amp;img1=lasc2rdf&amp;title=20131025.081205.p109g;V=587km/s" xr:uid="{CBC9C063-47C4-44B9-A6F1-5D1E43C43A4B}"/>
    <hyperlink ref="A78" r:id="rId211" display="https://cdaw.gsfc.nasa.gov/movie/make_javamovie.php?stime=20131025_1352&amp;etime=20131025_1756&amp;img1=lasc2rdf&amp;title=20131025.151209.p068g;V=1081km/s" xr:uid="{16A842EA-C999-4278-BE1E-E2EEFD3A9602}"/>
    <hyperlink ref="A79" r:id="rId212" display="https://cdaw.gsfc.nasa.gov/movie/make_javamovie.php?stime=20131026_0951&amp;etime=20131026_1418&amp;img1=lasc2rdf&amp;title=20131026.112405.p075g;V=796km/s" xr:uid="{6285ABDD-B5A6-4791-8F92-49D8ED8993C5}"/>
    <hyperlink ref="A80" r:id="rId213" display="https://cdaw.gsfc.nasa.gov/movie/make_javamovie.php?stime=20131028_0042&amp;etime=20131028_0522&amp;img1=lasc2rdf&amp;title=20131028.022405.p296g;V=695km/s" xr:uid="{7F2CC7BD-D352-4786-A1CC-9012A05DF7AA}"/>
    <hyperlink ref="A81" r:id="rId214" display="https://cdaw.gsfc.nasa.gov/movie/make_javamovie.php?stime=20131028_1409&amp;etime=20131028_1835&amp;img1=lasc2rdf&amp;title=20131028.153605.p086g;V=812km/s" xr:uid="{5394040F-30E1-4ACC-B9AD-C912207B04B1}"/>
    <hyperlink ref="A82" r:id="rId215" display="https://cdaw.gsfc.nasa.gov/movie/make_javamovie.php?stime=20131029_2040&amp;etime=20131030_0049&amp;img1=lasc2rdf&amp;title=20131029.220006.p249g;V=1001km/s" xr:uid="{C7AE67B8-1BAE-4382-AEE0-5097777A07A4}"/>
    <hyperlink ref="A83" r:id="rId216" display="https://cdaw.gsfc.nasa.gov/movie/make_javamovie.php?stime=20131106_2236&amp;etime=20131107_0244&amp;img1=lasc2rdf&amp;title=20131107.000006.p233g;V=1033km/s" xr:uid="{F3C3758A-01BC-4760-AD40-32589EE7F68C}"/>
    <hyperlink ref="A84" r:id="rId217" display="https://cdaw.gsfc.nasa.gov/movie/make_javamovie.php?stime=20131107_1328&amp;etime=20131107_1918&amp;img1=lasc2rdf&amp;title=20131107.151210.p130s;V=411km/s" xr:uid="{CFFED142-7239-4AE8-AC5E-3C7756AB74C2}"/>
    <hyperlink ref="A85" r:id="rId218" display="https://cdaw.gsfc.nasa.gov/movie/make_javamovie.php?stime=20131119_0912&amp;etime=20131119_1346&amp;img1=lasc2rdf&amp;title=20131119.103605.p222g;V=740km/s" xr:uid="{1B90E69D-0E8A-42E1-A567-5DC55DFE5C41}"/>
    <hyperlink ref="A86" r:id="rId219" display="https://cdaw.gsfc.nasa.gov/movie/make_javamovie.php?stime=20131207_0622&amp;etime=20131207_1026&amp;img1=lasc2rdf&amp;title=20131207.073605.p274g;V=1085km/s" xr:uid="{DDC623BA-B782-4963-81DA-11B0EB04C4F2}"/>
    <hyperlink ref="A87" r:id="rId220" display="https://cdaw.gsfc.nasa.gov/movie/make_javamovie.php?stime=20140107_1711&amp;etime=20140107_2049&amp;img1=lasc2rdf&amp;title=20140107.182405.p231g;V=1830km/s" xr:uid="{2AA68D38-9972-46B2-BACE-C4CF41DF5A8F}"/>
    <hyperlink ref="A88" r:id="rId221" display="https://cdaw.gsfc.nasa.gov/movie/make_javamovie.php?stime=20140120_2038&amp;etime=20140121_0115&amp;img1=lasc2rdf&amp;title=20140120.220005.p097g;V=721km/s" xr:uid="{89E94172-BF9E-421D-8700-97777F87337F}"/>
    <hyperlink ref="A89" r:id="rId222" display="https://cdaw.gsfc.nasa.gov/movie/make_javamovie.php?stime=20140130_0653&amp;etime=20140130_1225&amp;img1=lasc2rdf&amp;title=20140130.082405.p112g;V=458km/s" xr:uid="{46AB7A0C-B770-4B46-8AD9-0BAA49A93867}"/>
    <hyperlink ref="A90" r:id="rId223" display="https://cdaw.gsfc.nasa.gov/movie/make_javamovie.php?stime=20140130_1458&amp;etime=20140130_1902&amp;img1=lasc2rdf&amp;title=20140130.162405.p117g;V=1087km/s" xr:uid="{DFDA58E2-4F61-4634-ACAA-BD40C224E188}"/>
    <hyperlink ref="A91" r:id="rId224" display="https://cdaw.gsfc.nasa.gov/movie/make_javamovie.php?stime=20140216_0843&amp;etime=20140216_1218&amp;img1=lasc2rdf&amp;title=20140216.100005.p227g;V=634km/s" xr:uid="{D80D70A9-4C4A-4BA5-B017-898CF4E18344}"/>
    <hyperlink ref="A92" r:id="rId225" display="https://cdaw.gsfc.nasa.gov/movie/make_javamovie.php?stime=20140218_0010&amp;etime=20140218_0440&amp;img1=lasc2rdf&amp;title=20140218.013621.p044g;V=779km/s" xr:uid="{4CA8B87C-E4F9-4F0A-B326-5DB7F694203E}"/>
    <hyperlink ref="A93" r:id="rId226" display="https://cdaw.gsfc.nasa.gov/movie/make_javamovie.php?stime=20140220_0640&amp;etime=20140220_1053&amp;img1=lasc2rdf&amp;title=20140220.080007.p268g;V=948km/s" xr:uid="{C04B3E69-C840-4698-BBC2-6D0CF3FB8A83}"/>
    <hyperlink ref="A94" r:id="rId227" display="https://cdaw.gsfc.nasa.gov/movie/make_javamovie.php?stime=20140224_2338&amp;etime=20140225_0310&amp;img1=lasc2rdf&amp;title=20140225.012550.p073g;V=2147km/s" xr:uid="{34CB1AF7-9AA8-4DDF-BD42-EF815B9C0B3C}"/>
    <hyperlink ref="A95" r:id="rId228" display="https://cdaw.gsfc.nasa.gov/movie/make_javamovie.php?stime=20140320_0324&amp;etime=20140320_0758&amp;img1=lasc2rdf&amp;title=20140320.043606.p140g;V=740km/s" xr:uid="{08CC91E3-845D-4823-8ED1-F86F79F41F2B}"/>
    <hyperlink ref="A96" r:id="rId229" display="https://cdaw.gsfc.nasa.gov/movie/make_javamovie.php?stime=20140323_0233&amp;etime=20140323_0658&amp;img1=lasc2rdf&amp;title=20140323.033605.p097g;V=820km/s" xr:uid="{45C80E9E-B976-49E8-B9B0-AE50BC75E9EA}"/>
    <hyperlink ref="A97" r:id="rId230" display="https://cdaw.gsfc.nasa.gov/movie/make_javamovie.php?stime=20140329_1634&amp;etime=20140329_2145&amp;img1=lasc2rdf&amp;title=20140329.181205.p325g;V=528km/s" xr:uid="{02E8C4ED-B4E3-4230-839A-ADEE2717386A}"/>
    <hyperlink ref="A98" r:id="rId231" display="https://cdaw.gsfc.nasa.gov/movie/make_javamovie.php?stime=20140402_1230&amp;etime=20140402_1617&amp;img1=lasc2rdf&amp;title=20140402.133620.p060g;V=1471km/s" xr:uid="{0ABD57C4-3AE7-415F-8935-B50E25C2A829}"/>
    <hyperlink ref="A99" r:id="rId232" display="https://cdaw.gsfc.nasa.gov/movie/make_javamovie.php?stime=20140418_1153&amp;etime=20140418_1550&amp;img1=lasc2rdf&amp;title=20140418.132551.p238g;V=1203km/s" xr:uid="{F8611A5B-7E72-4876-B70F-B0F9627B6EC5}"/>
    <hyperlink ref="A100" r:id="rId233" display="https://cdaw.gsfc.nasa.gov/movie/make_javamovie.php?stime=20140429_2143&amp;etime=20140430_0249&amp;img1=lasc2rdf&amp;title=20140429.232405.p180g;V=553km/s" xr:uid="{F40BF888-61C3-4716-9CFA-D6003B1498AC}"/>
    <hyperlink ref="A101" r:id="rId234" display="https://cdaw.gsfc.nasa.gov/movie/make_javamovie.php?stime=20140604_1248&amp;etime=20140604_1933&amp;img1=lasc2rdf&amp;title=20140604.124805.p160g;V=467km/s" xr:uid="{0ABA8B63-9254-4C2E-9842-F2EAE14A8ED7}"/>
    <hyperlink ref="A102" r:id="rId235" display="https://cdaw.gsfc.nasa.gov/movie/make_javamovie.php?stime=20140610_1152&amp;etime=20140610_1539&amp;img1=lasc2rdf&amp;title=20140610.133023.p156g;V=1469km/s" xr:uid="{336676B5-128D-41F6-8010-642C73A39D72}"/>
    <hyperlink ref="A103" r:id="rId236" display="https://cdaw.gsfc.nasa.gov/movie/make_javamovie.php?stime=20140708_1502&amp;etime=20140708_1932&amp;img1=lasc2rdf&amp;title=20140708.163605.p067g;V=773km/s" xr:uid="{2D2F21BC-D508-406F-B549-95963F096DD7}"/>
    <hyperlink ref="A104" r:id="rId237" display="https://cdaw.gsfc.nasa.gov/movie/make_javamovie.php?stime=20140801_1708&amp;etime=20140801_2137&amp;img1=lasc2rdf&amp;title=20140801.183605.p131g;V=789km/s" xr:uid="{7A1AFB14-3C40-4929-A959-D7346C8595B0}"/>
    <hyperlink ref="A105" r:id="rId238" display="https://cdaw.gsfc.nasa.gov/movie/make_javamovie.php?stime=20140815_1620&amp;etime=20140815_2243&amp;img1=lasc2rdf&amp;title=20140815.174807.p323g;V=342km/s" xr:uid="{F7926964-018F-40D4-AC71-CAC01E7E2869}"/>
    <hyperlink ref="A106" r:id="rId239" display="https://cdaw.gsfc.nasa.gov/movie/make_javamovie.php?stime=20140822_0946&amp;etime=20140822_1442&amp;img1=lasc2rdf&amp;title=20140822.111205.p359g;V=600km/s" xr:uid="{3571DE46-8CC4-4706-929D-81845F5BB3F0}"/>
    <hyperlink ref="A107" r:id="rId240" display="https://cdaw.gsfc.nasa.gov/movie/make_javamovie.php?stime=20140824_1110&amp;etime=20140824_1616&amp;img1=lasc2rdf&amp;title=20140824.123605.p100g;V=551km/s" xr:uid="{7788D6B2-B32A-49AA-8674-B2FF09384895}"/>
    <hyperlink ref="A108" r:id="rId241" display="https://cdaw.gsfc.nasa.gov/movie/make_javamovie.php?stime=20140825_1401&amp;etime=20140825_1907&amp;img1=lasc2rdf&amp;title=20140825.153605.p270g;V=555km/s" xr:uid="{CF968712-AAD4-46D6-9E5B-69A848D8ABBE}"/>
    <hyperlink ref="A109" r:id="rId242" display="https://cdaw.gsfc.nasa.gov/movie/make_javamovie.php?stime=20140908_2258&amp;etime=20140909_0313&amp;img1=lasc2rdf&amp;title=20140909.000626.p059g;V=920km/s" xr:uid="{2909E220-1D5A-4DD4-A189-91312B890F0F}"/>
    <hyperlink ref="A110" r:id="rId243" display="https://cdaw.gsfc.nasa.gov/movie/make_javamovie.php?stime=20140910_1636&amp;etime=20140910_2031&amp;img1=lasc2rdf&amp;title=20140910.180005.p175g;V=1267km/s" xr:uid="{42FEBDAF-2924-4454-8FDA-6418207BC264}"/>
    <hyperlink ref="A111" r:id="rId244" display="https://cdaw.gsfc.nasa.gov/movie/make_javamovie.php?stime=20141217_0320&amp;etime=20141217_0819&amp;img1=lasc2rdf&amp;title=20141217.050005.p162g;V=587km/s" xr:uid="{E1E67084-EAD1-4881-B1DE-4EF7BB50FDBE}"/>
    <hyperlink ref="A112" r:id="rId245" display="https://cdaw.gsfc.nasa.gov/movie/make_javamovie.php?stime=20141218_2304&amp;etime=20141219_0110&amp;img1=lasc2rdf&amp;title=20141219.010442.p098g;V=1195km/s" xr:uid="{1125676D-520A-4FA1-88E7-1D21E2E045F0}"/>
    <hyperlink ref="A113" r:id="rId246" display="https://cdaw.gsfc.nasa.gov/movie/make_javamovie.php?stime=20141221_1051&amp;etime=20141221_1535&amp;img1=lasc2rdf&amp;title=20141221.121205.p189g;V=669km/s" xr:uid="{EAD9E047-BC95-467A-B125-622A43F2B2F7}"/>
    <hyperlink ref="A114" r:id="rId247" display="https://cdaw.gsfc.nasa.gov/movie/make_javamovie.php?stime=20150209_2225&amp;etime=20150210_0228&amp;img1=lasc2rdf&amp;title=20150209.232405.p051g;V=1106km/s" xr:uid="{C5C1DDB6-D03A-4B72-8670-034356DBD443}"/>
    <hyperlink ref="A115" r:id="rId248" display="https://cdaw.gsfc.nasa.gov/movie/make_javamovie.php?stime=20150307_2107&amp;etime=20150308_0102&amp;img1=lasc2rdf&amp;title=20150307.221205.p125g;V=1261km/s" xr:uid="{4D3F7B9A-8945-4C67-B4B2-A04761AEBF02}"/>
    <hyperlink ref="A116" r:id="rId249" display="https://cdaw.gsfc.nasa.gov/movie/make_javamovie.php?stime=20150309_2237&amp;etime=20150310_0247&amp;img1=lasc2rdf&amp;title=20150310.000005.p107g;V=995km/s" xr:uid="{FC7843E4-7846-4B24-BC4D-948BC5175A60}"/>
    <hyperlink ref="A117" r:id="rId250" display="https://cdaw.gsfc.nasa.gov/movie/make_javamovie.php?stime=20150310_0212&amp;etime=20150310_0619&amp;img1=lasc2rdf&amp;title=20150310.033605.p071g;V=1040km/s" xr:uid="{12D38D96-D925-4217-8255-0106FE34137D}"/>
    <hyperlink ref="A118" r:id="rId251" display="https://cdaw.gsfc.nasa.gov/movie/make_javamovie.php?stime=20150315_0017&amp;etime=20150315_0454&amp;img1=lasc2rdf&amp;title=20150315.014805.p240g;V=719km/s" xr:uid="{A0EF4C0A-FBFA-4B0A-B19E-F0D19469EA38}"/>
    <hyperlink ref="A119" r:id="rId252" display="https://cdaw.gsfc.nasa.gov/movie/make_javamovie.php?stime=20150423_0819&amp;etime=20150423_1241&amp;img1=lasc2rdf&amp;title=20150423.093605.p291g;V=857km/s" xr:uid="{C881C17C-BD14-4847-9D12-34024266A936}"/>
    <hyperlink ref="A120" r:id="rId253" display="https://cdaw.gsfc.nasa.gov/movie/make_javamovie.php?stime=20150502_2000&amp;etime=20150503_0227&amp;img1=lasc2rdf&amp;title=20150502.202405.p115g;V=335km/s" xr:uid="{76359A3F-A1A1-4381-AA85-C2A810A79EB4}"/>
    <hyperlink ref="A121" r:id="rId254" display="https://cdaw.gsfc.nasa.gov/movie/make_javamovie.php?stime=20150505_2024&amp;etime=20150506_0054&amp;img1=lasc2rdf&amp;title=20150505.222405.p041g;V=715km/s" xr:uid="{8CA908F2-7D55-418B-9078-40DE1ABE200D}"/>
    <hyperlink ref="A122" r:id="rId255" display="https://cdaw.gsfc.nasa.gov/movie/make_javamovie.php?stime=20150513_1655&amp;etime=20150513_2234&amp;img1=lasc2rdf&amp;title=20150513.184805.p353g;V=438km/s" xr:uid="{7E31E976-B27B-4532-A503-217214B24129}"/>
    <hyperlink ref="A123" r:id="rId256" display="https://cdaw.gsfc.nasa.gov/movie/make_javamovie.php?stime=20150618_1604&amp;etime=20150618_1957&amp;img1=lasc2rdf&amp;title=20150618.172424.p092g;V=1305km/s" xr:uid="{BA47E4F5-6F00-4AF1-9738-3FD164C0E0B3}"/>
    <hyperlink ref="A124" r:id="rId257" display="https://cdaw.gsfc.nasa.gov/movie/make_javamovie.php?stime=20150619_0609&amp;etime=20150619_1108&amp;img1=lasc2rdf&amp;title=20150619.064250.p177g;V=584km/s" xr:uid="{91F9C312-31E7-41DF-8AEC-6A6C9718E519}"/>
    <hyperlink ref="A125" r:id="rId258" display="https://cdaw.gsfc.nasa.gov/movie/make_javamovie.php?stime=20150622_1708&amp;etime=20150622_2105&amp;img1=lasc2rdf&amp;title=20150622.183605.p358g;V=1209km/s" xr:uid="{E3EBBAE4-58F5-45DF-97FA-9FF9D90B7463}"/>
    <hyperlink ref="A126" r:id="rId259" display="https://cdaw.gsfc.nasa.gov/movie/make_javamovie.php?stime=20150625_0724&amp;etime=20150625_1107&amp;img1=lasc2rdf&amp;title=20150625.083605.p330g;V=1627km/s" xr:uid="{A2F775B3-5013-4FF0-95C2-4DF3D67C03F0}"/>
    <hyperlink ref="A127" r:id="rId260" display="https://cdaw.gsfc.nasa.gov/movie/make_javamovie.php?stime=20150822_0539&amp;etime=20150822_1042&amp;img1=lasc2rdf&amp;title=20150822.071204.p095g;V=547km/s" xr:uid="{77C28414-4325-4D44-8100-3506024CAA0E}"/>
    <hyperlink ref="A128" r:id="rId261" display="https://cdaw.gsfc.nasa.gov/movie/make_javamovie.php?stime=20150920_1710&amp;etime=20150920_2106&amp;img1=lasc2rdf&amp;title=20150920.181204.p219g;V=1239km/s" xr:uid="{B619AAF6-CCF6-46AD-AD00-9BE17D644C04}"/>
    <hyperlink ref="A129" r:id="rId262" display="https://cdaw.gsfc.nasa.gov/movie/make_javamovie.php?stime=20151022_0153&amp;etime=20151022_0618&amp;img1=lasc2rdf&amp;title=20151022.031207.p206g;V=817km/s" xr:uid="{FC7629F6-3E8B-4642-9AE9-D49592487531}"/>
    <hyperlink ref="A130" r:id="rId263" display="https://cdaw.gsfc.nasa.gov/movie/make_javamovie.php?stime=20151216_0807&amp;etime=20151216_1307&amp;img1=lasc2rdf&amp;title=20151216.093604.p334g;V=579km/s" xr:uid="{9774AEEC-54A7-43AC-B50D-247E8BB57E85}"/>
    <hyperlink ref="A131" r:id="rId264" display="https://cdaw.gsfc.nasa.gov/movie/make_javamovie.php?stime=20160101_2222&amp;etime=20160102_0202&amp;img1=lasc2rdf&amp;title=20160101.232404.p227g;V=1730km/s" xr:uid="{2DD09CEE-52EB-4017-A33A-BA67BB060547}"/>
    <hyperlink ref="A132" r:id="rId265" display="https://cdaw.gsfc.nasa.gov/movie/make_javamovie.php?stime=20160211_2005&amp;etime=20160212_0042&amp;img1=lasc2rdf&amp;title=20160211.211732.p260g;V=719km/s" xr:uid="{BD20D38D-1F55-434D-AB58-2126A759CE8B}"/>
    <hyperlink ref="A136" r:id="rId266" display="https://cdaw.gsfc.nasa.gov/movie/make_javamovie.php?stime=20170906_1109&amp;etime=20170906_1453&amp;img1=lasc2rdf&amp;title=20170906.122405.p201g;V=1571km/s" xr:uid="{3902C78C-D18E-4392-AF62-A740C1E6882D}"/>
    <hyperlink ref="A135" r:id="rId267" display="https://cdaw.gsfc.nasa.gov/movie/make_javamovie.php?stime=20170904_1929&amp;etime=20170904_2318&amp;img1=lasc2rdf&amp;title=20170904.203605.p184g;V=1418km/s" xr:uid="{66467424-428B-42BC-A4A3-C670AE4B0ED1}"/>
    <hyperlink ref="A134" r:id="rId268" display="https://cdaw.gsfc.nasa.gov/movie/make_javamovie.php?stime=20170714_0021&amp;etime=20170714_0419&amp;img1=lasc2rdf&amp;title=20170714.012541.p230g;V=1200km/s" xr:uid="{F1913B31-236B-4E51-A94E-A5B5F429855A}"/>
    <hyperlink ref="A133" r:id="rId269" display="https://cdaw.gsfc.nasa.gov/movie/make_javamovie.php?stime=20170418_1839&amp;etime=20170418_2254&amp;img1=lasc2rdf&amp;title=20170418.194805.p067g;V=926km/s" xr:uid="{E53D49F1-4F19-4CC0-AF9B-6A215CC61A40}"/>
    <hyperlink ref="A58" r:id="rId270" display="https://cdaw.gsfc.nasa.gov/movie/make_javamovie.php?stime=20121121_0258&amp;etime=20121121_0713&amp;img1=lasc2rdf&amp;title=20121121.042407.p317g;V=920km/s" xr:uid="{860F806A-86CE-4949-B504-6531172D1A4B}"/>
    <hyperlink ref="B2" r:id="rId271" tooltip="see height-time digital file" display="http://cdaw.gsfc.nasa.gov/CME_list/UNIVERSAL/2009_12/yht/20091216.043003.w360h.v0276.p047g.yht" xr:uid="{914144D2-A8D6-4A84-8D8C-B3A54449BDAF}"/>
    <hyperlink ref="B3" r:id="rId272" tooltip="see height-time digital file" display="http://cdaw.gsfc.nasa.gov/CME_list/UNIVERSAL/2010_02/yht/20100207.035403.w360h.v0421.p113g.yht" xr:uid="{0F62F8D1-1E1A-4477-B95D-98BDEBF41D74}"/>
    <hyperlink ref="B4" r:id="rId273" tooltip="see height-time digital file" display="http://cdaw.gsfc.nasa.gov/CME_list/UNIVERSAL/2010_02/yht/20100212.134204.w360h.v0509.p044g.yht" xr:uid="{C2549C9F-8EE3-4658-BA5D-39DC3CC12C58}"/>
    <hyperlink ref="B5" r:id="rId274" tooltip="see height-time digital file" display="http://cdaw.gsfc.nasa.gov/CME_list/UNIVERSAL/2010_04/yht/20100403.103358.w360h.v0668.p171g.yht" xr:uid="{D1BB1F85-8423-485D-9C8B-9D0728775A63}"/>
    <hyperlink ref="B6" r:id="rId275" tooltip="see height-time digital file" display="http://cdaw.gsfc.nasa.gov/CME_list/UNIVERSAL/2010_08/yht/20100807.183606.w360h.v0871.p094g.yht" xr:uid="{B99BBA21-BE93-4D5E-98F0-C5A71D945BCD}"/>
    <hyperlink ref="B7" r:id="rId276" tooltip="see height-time digital file" display="http://cdaw.gsfc.nasa.gov/CME_list/UNIVERSAL/2010_08/yht/20100814.101205.w360h.v1205.p224g.yht" xr:uid="{6DE972D9-5CA6-4C12-8280-17564EA25B50}"/>
    <hyperlink ref="B8" r:id="rId277" tooltip="see height-time digital file" display="http://cdaw.gsfc.nasa.gov/CME_list/UNIVERSAL/2010_12/yht/20101214.153605.w360h.v0835.p343g.yht" xr:uid="{372771BB-1C4E-4A4F-A933-02DEFF520F99}"/>
    <hyperlink ref="B9" r:id="rId278" tooltip="see height-time digital file" display="http://cdaw.gsfc.nasa.gov/CME_list/UNIVERSAL/2011_02/yht/20110215.022405.w360h.v0669.p189g.yht" xr:uid="{0ECB5E37-68ED-46E2-BDC1-7BDB462AE9CF}"/>
    <hyperlink ref="B10" r:id="rId279" tooltip="see height-time digital file" display="http://cdaw.gsfc.nasa.gov/CME_list/UNIVERSAL/2011_03/yht/20110307.200005.w360h.v2125.p313g.yht" xr:uid="{7A0E5281-70B3-4F42-873E-7096CB261E66}"/>
    <hyperlink ref="B11" r:id="rId280" tooltip="see height-time digital file" display="http://cdaw.gsfc.nasa.gov/CME_list/UNIVERSAL/2011_06/yht/20110602.081206.w360h.v0976.p098g.yht" xr:uid="{8F69BAE9-D3E9-47CB-AED5-E88698A551C8}"/>
    <hyperlink ref="B12" r:id="rId281" tooltip="see height-time digital file" display="http://cdaw.gsfc.nasa.gov/CME_list/UNIVERSAL/2011_06/yht/20110607.064912.w360h.v1255.p250g.yht" xr:uid="{D66DEC4C-ABAF-47EC-B26F-2B9E5F3612D9}"/>
    <hyperlink ref="B13" r:id="rId282" tooltip="see height-time digital file" display="http://cdaw.gsfc.nasa.gov/CME_list/UNIVERSAL/2011_06/yht/20110621.031610.w360h.v0719.p065g.yht" xr:uid="{B68768BC-D792-484B-BA29-ADD22A988A34}"/>
    <hyperlink ref="B14" r:id="rId283" tooltip="see height-time digital file" display="http://cdaw.gsfc.nasa.gov/CME_list/UNIVERSAL/2011_08/yht/20110803.140007.w360h.v0610.p307g.yht" xr:uid="{DE7400D1-DDFA-45E0-86F2-47EFD77FA168}"/>
    <hyperlink ref="B15" r:id="rId284" tooltip="see height-time digital file" display="http://cdaw.gsfc.nasa.gov/CME_list/UNIVERSAL/2011_08/yht/20110804.041205.w360h.v1315.p298g.yht" xr:uid="{3210C3CE-935F-4640-B444-451F15CA7AC9}"/>
    <hyperlink ref="B16" r:id="rId285" tooltip="see height-time digital file" display="http://cdaw.gsfc.nasa.gov/CME_list/UNIVERSAL/2011_08/yht/20110809.081206.w360h.v1610.p279g.yht" xr:uid="{0588A35D-5E85-43BB-9DE8-563718C62EB7}"/>
    <hyperlink ref="B17" r:id="rId286" tooltip="see height-time digital file" display="http://cdaw.gsfc.nasa.gov/CME_list/UNIVERSAL/2011_09/yht/20110922.104806.w360h.v1905.p072g.yht" xr:uid="{488E2195-6AB7-49B4-B899-9055BCD767F6}"/>
    <hyperlink ref="B18" r:id="rId287" tooltip="see height-time digital file" display="http://cdaw.gsfc.nasa.gov/CME_list/UNIVERSAL/2011_09/yht/20110924.124807.w360h.v1915.p078g.yht" xr:uid="{5180DAC9-6BFB-4686-ADDF-7FFDA6F3D640}"/>
    <hyperlink ref="B19" r:id="rId288" tooltip="see height-time digital file" display="http://cdaw.gsfc.nasa.gov/CME_list/UNIVERSAL/2011_09/yht/20110924.193606.w360h.v0972.p043g.yht" xr:uid="{7FC6E01D-9B29-47A0-B7D3-21E3486DC162}"/>
    <hyperlink ref="B20" r:id="rId289" tooltip="see height-time digital file" display="http://cdaw.gsfc.nasa.gov/CME_list/UNIVERSAL/2011_10/yht/20111022.012553.w360h.v0593.p354g.yht" xr:uid="{C41D87E2-63EE-4357-8F7C-A2ED34D78AF7}"/>
    <hyperlink ref="B21" r:id="rId290" tooltip="see height-time digital file" display="http://cdaw.gsfc.nasa.gov/CME_list/UNIVERSAL/2011_10/yht/20111022.102405.w360h.v1005.p311g.yht" xr:uid="{C616BA67-9B4A-41BE-8124-DC84A27A85F2}"/>
    <hyperlink ref="B22" r:id="rId291" tooltip="see height-time digital file" display="http://cdaw.gsfc.nasa.gov/CME_list/UNIVERSAL/2011_10/yht/20111027.120006.w360h.v0570.p054g.yht" xr:uid="{18EB990E-EAA8-4342-BEF7-BEA6B2063624}"/>
    <hyperlink ref="B23" r:id="rId292" tooltip="see height-time digital file" display="http://cdaw.gsfc.nasa.gov/CME_list/UNIVERSAL/2011_11/yht/20111109.133605.w360h.v0907.p048g.yht" xr:uid="{C8638B19-3305-4F83-B7C5-069CEBA160FC}"/>
    <hyperlink ref="B24" r:id="rId293" tooltip="see height-time digital file" display="http://cdaw.gsfc.nasa.gov/CME_list/UNIVERSAL/2011_11/yht/20111126.071206.w360h.v0933.p327g.yht" xr:uid="{FFE76CE7-E982-4299-B5BF-CEE3FFD83CF2}"/>
    <hyperlink ref="B25" r:id="rId294" tooltip="see height-time digital file" display="http://cdaw.gsfc.nasa.gov/CME_list/UNIVERSAL/2012_01/yht/20120116.031210.w360h.v1060.p039g.yht" xr:uid="{169887FF-B6CE-4122-8FD6-10A7A13FFF12}"/>
    <hyperlink ref="B26" r:id="rId295" tooltip="see height-time digital file" display="http://cdaw.gsfc.nasa.gov/CME_list/UNIVERSAL/2012_01/yht/20120119.143605.w360h.v1120.p020g.yht" xr:uid="{4863C7B1-35D2-430D-94A4-1FD6A0FAC86B}"/>
    <hyperlink ref="B27" r:id="rId296" tooltip="see height-time digital file" display="http://cdaw.gsfc.nasa.gov/CME_list/UNIVERSAL/2012_01/yht/20120123.040005.w360h.v2175.p326g.yht" xr:uid="{B185D86F-8D45-4E83-9CE1-AC107E3CE6D4}"/>
    <hyperlink ref="B28" r:id="rId297" tooltip="see height-time digital file" display="http://cdaw.gsfc.nasa.gov/CME_list/UNIVERSAL/2012_01/yht/20120126.043605.w360h.v1194.p327g.yht" xr:uid="{53E0D07C-D03B-4816-900C-C8517313BAE1}"/>
    <hyperlink ref="B29" r:id="rId298" tooltip="see height-time digital file" display="http://cdaw.gsfc.nasa.gov/CME_list/UNIVERSAL/2012_01/yht/20120127.182752.w360h.v2508.p296g.yht" xr:uid="{74FF1E50-4D35-4420-BDF0-8C3E1856A901}"/>
    <hyperlink ref="B30" r:id="rId299" tooltip="see height-time digital file" display="http://cdaw.gsfc.nasa.gov/CME_list/UNIVERSAL/2012_02/yht/20120209.211736.w360h.v0659.p039g.yht" xr:uid="{232C8AB9-C944-4539-8DA9-B36AAEFF2C4C}"/>
    <hyperlink ref="B31" r:id="rId300" tooltip="see height-time digital file" display="http://cdaw.gsfc.nasa.gov/CME_list/UNIVERSAL/2012_02/yht/20120210.200005.w360h.v0533.p039g.yht" xr:uid="{914C4CB9-40DC-41D1-9967-A001E14C9461}"/>
    <hyperlink ref="B32" r:id="rId301" tooltip="see height-time digital file" display="http://cdaw.gsfc.nasa.gov/CME_list/UNIVERSAL/2012_02/yht/20120223.081206.w360h.v0505.p300g.yht" xr:uid="{1AD343D9-11C8-487E-A920-C5AA1A4E685D}"/>
    <hyperlink ref="B33" r:id="rId302" tooltip="see height-time digital file" display="http://cdaw.gsfc.nasa.gov/CME_list/UNIVERSAL/2012_03/yht/20120304.110007.w360h.v1306.p052g.yht" xr:uid="{BC12AEF2-51CD-4507-9F01-98C4BBF74705}"/>
    <hyperlink ref="B34" r:id="rId303" tooltip="see height-time digital file" display="http://cdaw.gsfc.nasa.gov/CME_list/UNIVERSAL/2012_03/yht/20120305.040005.w360h.v1531.p061g.yht" xr:uid="{7E0AA4FE-B7B6-46B2-B653-D13BD9E75000}"/>
    <hyperlink ref="B35" r:id="rId304" tooltip="see height-time digital file" display="http://cdaw.gsfc.nasa.gov/CME_list/UNIVERSAL/2012_03/yht/20120307.002406.w360h.v2684.p057g.yht" xr:uid="{775BA92A-06D4-4A76-871F-6ADF7C00E095}"/>
    <hyperlink ref="B36" r:id="rId305" tooltip="see height-time digital file" display="http://cdaw.gsfc.nasa.gov/CME_list/UNIVERSAL/2012_03/yht/20120307.013024.w360h.v1825.p082g.yht" xr:uid="{FD24D07C-0BAC-4A56-BA0E-9ECB65AE67B9}"/>
    <hyperlink ref="B37" r:id="rId306" tooltip="see height-time digital file" display="http://cdaw.gsfc.nasa.gov/CME_list/UNIVERSAL/2012_03/yht/20120309.042609.w360h.v0950.p029g.yht" xr:uid="{A8755E31-4FDB-40CD-B259-3E18BCA0EE32}"/>
    <hyperlink ref="B38" r:id="rId307" tooltip="see height-time digital file" display="http://cdaw.gsfc.nasa.gov/CME_list/UNIVERSAL/2012_03/yht/20120310.180005.w360h.v1296.p005g.yht" xr:uid="{70AB8829-2CE7-4129-AD0E-5F671E1D8994}"/>
    <hyperlink ref="B39" r:id="rId308" tooltip="see height-time digital file" display="http://cdaw.gsfc.nasa.gov/CME_list/UNIVERSAL/2012_03/yht/20120313.173605.w360h.v1884.p286g.yht" xr:uid="{F0100F9A-A991-4897-A091-A8E5AE2747B9}"/>
    <hyperlink ref="B40" r:id="rId309" tooltip="see height-time digital file" display="http://cdaw.gsfc.nasa.gov/CME_list/UNIVERSAL/2012_04/yht/20120405.212507.w360h.v0828.p311g.yht" xr:uid="{B3DD3C22-8636-4FFA-B11C-7350AD23160F}"/>
    <hyperlink ref="B41" r:id="rId310" tooltip="see height-time digital file" display="http://cdaw.gsfc.nasa.gov/CME_list/UNIVERSAL/2012_04/yht/20120409.123607.w360h.v0921.p310g.yht" xr:uid="{AB852FCF-34A4-476E-9111-59FED409667A}"/>
    <hyperlink ref="B42" r:id="rId311" tooltip="see height-time digital file" display="http://cdaw.gsfc.nasa.gov/CME_list/UNIVERSAL/2012_04/yht/20120423.182405.w360h.v0528.p234g.yht" xr:uid="{2D0E973E-C489-44BA-9476-ABA8096137C0}"/>
    <hyperlink ref="B43" r:id="rId312" tooltip="see height-time digital file" display="http://cdaw.gsfc.nasa.gov/CME_list/UNIVERSAL/2012_05/yht/20120512.000005.w360h.v0805.p107g.yht" xr:uid="{E2B376E3-99B5-45B4-9753-01112D7CA94C}"/>
    <hyperlink ref="B44" r:id="rId313" tooltip="see height-time digital file" display="http://cdaw.gsfc.nasa.gov/CME_list/UNIVERSAL/2012_05/yht/20120517.014805.w360h.v1582.p261g.yht" xr:uid="{1EA8ABE8-D968-4919-8B9F-BC146BC957DF}"/>
    <hyperlink ref="B45" r:id="rId314" tooltip="see height-time digital file" display="http://cdaw.gsfc.nasa.gov/CME_list/UNIVERSAL/2012_06/yht/20120614.141207.w360h.v0987.p144g.yht" xr:uid="{3762BED9-D156-4F60-8D3F-2906DA0C9E1A}"/>
    <hyperlink ref="B46" r:id="rId315" tooltip="see height-time digital file" display="http://cdaw.gsfc.nasa.gov/CME_list/UNIVERSAL/2012_06/yht/20120623.072405.w360h.v1263.p290g.yht" xr:uid="{10BA573E-A66A-4FAD-8ED0-67F1382C4B97}"/>
    <hyperlink ref="B47" r:id="rId316" tooltip="see height-time digital file" display="http://cdaw.gsfc.nasa.gov/CME_list/UNIVERSAL/2012_07/yht/20120704.172404.w360h.v0662.p124g.yht" xr:uid="{EF3E6574-2FD5-4CB7-8FE8-490DD599A7C1}"/>
    <hyperlink ref="B48" r:id="rId317" tooltip="see height-time digital file" display="http://cdaw.gsfc.nasa.gov/CME_list/UNIVERSAL/2012_07/yht/20120706.232406.w360h.v1828.p233g.yht" xr:uid="{5D917040-F058-429A-9B6C-01288D21ADCA}"/>
    <hyperlink ref="B49" r:id="rId318" tooltip="see height-time digital file" display="http://cdaw.gsfc.nasa.gov/CME_list/UNIVERSAL/2012_07/yht/20120719.052405.w360h.v1631.p275g.yht" xr:uid="{CE1363D3-3CF5-46D0-BFE4-9156035EB8BE}"/>
    <hyperlink ref="B50" r:id="rId319" tooltip="see height-time digital file" display="http://cdaw.gsfc.nasa.gov/CME_list/UNIVERSAL/2012_07/yht/20120728.211208.w360h.v0420.p134g.yht" xr:uid="{D919963F-1B5F-4FB5-BC01-2350F97B3414}"/>
    <hyperlink ref="B51" r:id="rId320" tooltip="see height-time digital file" display="http://cdaw.gsfc.nasa.gov/CME_list/UNIVERSAL/2012_07/yht/20120731.112406.w360h.v0567.p051g.yht" xr:uid="{803737A5-5785-43DB-A1D4-A62D4C49F20D}"/>
    <hyperlink ref="B52" r:id="rId321" tooltip="see height-time digital file" display="http://cdaw.gsfc.nasa.gov/CME_list/UNIVERSAL/2012_08/yht/20120804.133623.w360h.v0856.p110g.yht" xr:uid="{4F5C3A72-DBE4-4C3B-992A-B8D0EAAD5019}"/>
    <hyperlink ref="B53" r:id="rId322" tooltip="see height-time digital file" display="http://cdaw.gsfc.nasa.gov/CME_list/UNIVERSAL/2012_08/yht/20120813.132549.w360h.v0435.p359g.yht" xr:uid="{5A88EC57-18C3-4C21-946E-FED6764C3B11}"/>
    <hyperlink ref="B54" r:id="rId323" tooltip="see height-time digital file" display="http://cdaw.gsfc.nasa.gov/CME_list/UNIVERSAL/2012_08/yht/20120831.200005.w360h.v1442.p090g.yht" xr:uid="{00E23ED4-A204-45AD-AF23-CD8F1AC5E757}"/>
    <hyperlink ref="B55" r:id="rId324" tooltip="see height-time digital file" display="http://cdaw.gsfc.nasa.gov/CME_list/UNIVERSAL/2012_09/yht/20120902.040006.w360h.v0538.p090g.yht" xr:uid="{6A644F1C-0B8A-4F57-B8EA-22F18AFD69B5}"/>
    <hyperlink ref="B56" r:id="rId325" tooltip="see height-time digital file" display="http://cdaw.gsfc.nasa.gov/CME_list/UNIVERSAL/2012_09/yht/20120928.001205.w360h.v0947.p251g.yht" xr:uid="{0D4EE8C2-791E-400D-BE27-FB77CEE71146}"/>
    <hyperlink ref="B57" r:id="rId326" tooltip="see height-time digital file" display="http://cdaw.gsfc.nasa.gov/CME_list/UNIVERSAL/2012_11/yht/20121108.023606.w360h.v0855.p046g.yht" xr:uid="{DBAF30CE-5A75-4FBD-957C-857C093BA8E3}"/>
    <hyperlink ref="B59" r:id="rId327" tooltip="see height-time digital file" display="http://cdaw.gsfc.nasa.gov/CME_list/UNIVERSAL/2012_11/yht/20121121.160005.w360h.v0529.p194g.yht" xr:uid="{110432E1-189D-4423-A6C8-C8D5D8CEC504}"/>
    <hyperlink ref="B60" r:id="rId328" tooltip="see height-time digital file" display="http://cdaw.gsfc.nasa.gov/CME_list/UNIVERSAL/2012_11/yht/20121123.134806.w360h.v0519.p136g.yht" xr:uid="{83FEF175-1793-4D58-BE50-9297812317FD}"/>
    <hyperlink ref="B61" r:id="rId329" tooltip="see height-time digital file" display="http://cdaw.gsfc.nasa.gov/CME_list/UNIVERSAL/2012_11/yht/20121127.023605.w360h.v0844.p042g.yht" xr:uid="{73EF564F-8D56-47B0-A650-463A2CDD94DE}"/>
    <hyperlink ref="B62" r:id="rId330" tooltip="see height-time digital file" display="http://cdaw.gsfc.nasa.gov/CME_list/UNIVERSAL/2013_03/yht/20130315.071205.w360h.v1063.p112g.yht" xr:uid="{96DE2543-8C8D-44D7-BA40-1502B693166A}"/>
    <hyperlink ref="B63" r:id="rId331" tooltip="see height-time digital file" display="http://cdaw.gsfc.nasa.gov/CME_list/UNIVERSAL/2013_04/yht/20130411.072406.w360h.v0861.p085g.yht" xr:uid="{2DF64460-2F92-4C32-91FA-9EA7A0F5BFB6}"/>
    <hyperlink ref="B64" r:id="rId332" tooltip="see height-time digital file" display="http://cdaw.gsfc.nasa.gov/CME_list/UNIVERSAL/2013_05/yht/20130513.160755.w360h.v1850.p063g.yht" xr:uid="{BF277D35-DF31-4534-889D-7FBA30A57ED0}"/>
    <hyperlink ref="B65" r:id="rId333" tooltip="see height-time digital file" display="http://cdaw.gsfc.nasa.gov/CME_list/UNIVERSAL/2013_05/yht/20130514.012551.w360h.v2625.p089g.yht" xr:uid="{581AAA72-5785-4368-A470-7C7458365E03}"/>
    <hyperlink ref="B66" r:id="rId334" tooltip="see height-time digital file" display="http://cdaw.gsfc.nasa.gov/CME_list/UNIVERSAL/2013_05/yht/20130517.091210.w360h.v1345.p050g.yht" xr:uid="{104BDDF6-0787-42F9-8D35-CA7A32EC7332}"/>
    <hyperlink ref="B67" r:id="rId335" tooltip="see height-time digital file" display="http://cdaw.gsfc.nasa.gov/CME_list/UNIVERSAL/2013_05/yht/20130522.132550.w360h.v1466.p287g.yht" xr:uid="{CC06F6F9-D068-4EFF-8C43-5B264B778911}"/>
    <hyperlink ref="B68" r:id="rId336" tooltip="see height-time digital file" display="http://cdaw.gsfc.nasa.gov/CME_list/UNIVERSAL/2013_06/yht/20130628.020005.w360h.v1037.p214g.yht" xr:uid="{3538718A-6586-4EEC-8F59-5A9BCB59D25D}"/>
    <hyperlink ref="B69" r:id="rId337" tooltip="see height-time digital file" display="http://cdaw.gsfc.nasa.gov/CME_list/UNIVERSAL/2013_07/yht/20130709.151209.w360h.v0449.p174g.yht" xr:uid="{20366719-FF09-4E97-A3C5-FB385114DEEB}"/>
    <hyperlink ref="B70" r:id="rId338" tooltip="see height-time digital file" display="http://cdaw.gsfc.nasa.gov/CME_list/UNIVERSAL/2013_08/yht/20130817.191206.w360h.v1202.p274g.yht" xr:uid="{0AF821EA-611E-42FD-B06D-26680E49F8D1}"/>
    <hyperlink ref="B71" r:id="rId339" tooltip="see height-time digital file" display="http://cdaw.gsfc.nasa.gov/CME_list/UNIVERSAL/2013_08/yht/20130820.081205.w360h.v0784.p210g.yht" xr:uid="{959BB8CC-CFF2-4386-ADAE-612E0A0F202D}"/>
    <hyperlink ref="B72" r:id="rId340" tooltip="see height-time digital file" display="http://cdaw.gsfc.nasa.gov/CME_list/UNIVERSAL/2013_08/yht/20130830.024805.w360h.v0949.p055g.yht" xr:uid="{54F7AF7D-78AD-49E4-82FF-5372001F0A5B}"/>
    <hyperlink ref="B73" r:id="rId341" tooltip="see height-time digital file" display="http://cdaw.gsfc.nasa.gov/CME_list/UNIVERSAL/2013_09/yht/20130924.203605.w360h.v0919.p043g.yht" xr:uid="{2C22A01E-2285-4A16-BA66-308F4FCCC062}"/>
    <hyperlink ref="B74" r:id="rId342" tooltip="see height-time digital file" display="http://cdaw.gsfc.nasa.gov/CME_list/UNIVERSAL/2013_09/yht/20130929.221205.w360h.v1179.p343g.yht" xr:uid="{F54AD870-43BB-400A-AF67-E7FCDFA2B700}"/>
    <hyperlink ref="B75" r:id="rId343" tooltip="see height-time digital file" display="http://cdaw.gsfc.nasa.gov/CME_list/UNIVERSAL/2013_10/yht/20131022.214806.w360h.v0459.p190g.yht" xr:uid="{93F42884-FB1A-4B25-A513-DBA33FC93E2B}"/>
    <hyperlink ref="B76" r:id="rId344" tooltip="see height-time digital file" display="http://cdaw.gsfc.nasa.gov/CME_list/UNIVERSAL/2013_10/yht/20131024.012529.w360h.v0399.p217s.yht" xr:uid="{E1ECFB02-C4CB-4C89-A24D-83D3801E5189}"/>
    <hyperlink ref="B77" r:id="rId345" tooltip="see height-time digital file" display="http://cdaw.gsfc.nasa.gov/CME_list/UNIVERSAL/2013_10/yht/20131025.081205.w360h.v0587.p109g.yht" xr:uid="{726E5E2B-516F-40F6-AFEC-A861223B0803}"/>
    <hyperlink ref="B78" r:id="rId346" tooltip="see height-time digital file" display="http://cdaw.gsfc.nasa.gov/CME_list/UNIVERSAL/2013_10/yht/20131025.151209.w360h.v1081.p068g.yht" xr:uid="{8C33CCC8-EC10-414F-8679-DCDBCA10E68B}"/>
    <hyperlink ref="B79" r:id="rId347" tooltip="see height-time digital file" display="http://cdaw.gsfc.nasa.gov/CME_list/UNIVERSAL/2013_10/yht/20131026.112405.w360h.v0796.p075g.yht" xr:uid="{D93C5003-FFD8-4675-873B-707B59295399}"/>
    <hyperlink ref="B80" r:id="rId348" tooltip="see height-time digital file" display="http://cdaw.gsfc.nasa.gov/CME_list/UNIVERSAL/2013_10/yht/20131028.022405.w360h.v0695.p296g.yht" xr:uid="{21328664-6DD3-49C5-827A-3516A72741DE}"/>
    <hyperlink ref="B81" r:id="rId349" tooltip="see height-time digital file" display="http://cdaw.gsfc.nasa.gov/CME_list/UNIVERSAL/2013_10/yht/20131028.153605.w360h.v0812.p086g.yht" xr:uid="{D9D63BE6-A406-48BD-AAF9-0DF28311C534}"/>
    <hyperlink ref="B82" r:id="rId350" tooltip="see height-time digital file" display="http://cdaw.gsfc.nasa.gov/CME_list/UNIVERSAL/2013_10/yht/20131029.220006.w360h.v1001.p249g.yht" xr:uid="{396FC2D7-B42C-4A92-8EFB-1FEA0DD22464}"/>
    <hyperlink ref="B83" r:id="rId351" tooltip="see height-time digital file" display="http://cdaw.gsfc.nasa.gov/CME_list/UNIVERSAL/2013_11/yht/20131107.000006.w360h.v1033.p233g.yht" xr:uid="{4B71E3C1-0F4A-44B4-98E2-CD9B571672F9}"/>
    <hyperlink ref="B84" r:id="rId352" tooltip="see height-time digital file" display="http://cdaw.gsfc.nasa.gov/CME_list/UNIVERSAL/2013_11/yht/20131107.151210.w360h.v0411.p130s.yht" xr:uid="{6B6DA6C2-7F28-423D-AE87-8E3E51610537}"/>
    <hyperlink ref="B85" r:id="rId353" tooltip="see height-time digital file" display="http://cdaw.gsfc.nasa.gov/CME_list/UNIVERSAL/2013_11/yht/20131119.103605.w360h.v0740.p222g.yht" xr:uid="{C5BC08D9-702A-476A-BBAF-A0FADCA78BC4}"/>
    <hyperlink ref="B86" r:id="rId354" tooltip="see height-time digital file" display="http://cdaw.gsfc.nasa.gov/CME_list/UNIVERSAL/2013_12/yht/20131207.073605.w360h.v1085.p274g.yht" xr:uid="{EB113269-E04F-4722-9EFD-9AF69A788994}"/>
    <hyperlink ref="B87" r:id="rId355" tooltip="see height-time digital file" display="http://cdaw.gsfc.nasa.gov/CME_list/UNIVERSAL/2014_01/yht/20140107.182405.w360h.v1830.p231g.yht" xr:uid="{032F915C-89E2-43F4-86B9-A0BD0CD5E0FC}"/>
    <hyperlink ref="B88" r:id="rId356" tooltip="see height-time digital file" display="http://cdaw.gsfc.nasa.gov/CME_list/UNIVERSAL/2014_01/yht/20140120.220005.w360h.v0721.p097g.yht" xr:uid="{8D96B45E-5549-496C-BD6D-06A36271C0F3}"/>
    <hyperlink ref="B89" r:id="rId357" tooltip="see height-time digital file" display="http://cdaw.gsfc.nasa.gov/CME_list/UNIVERSAL/2014_01/yht/20140130.082405.w360h.v0458.p112g.yht" xr:uid="{D8589E07-FE60-4F86-BEC3-6E61C42E9E5A}"/>
    <hyperlink ref="B90" r:id="rId358" tooltip="see height-time digital file" display="http://cdaw.gsfc.nasa.gov/CME_list/UNIVERSAL/2014_01/yht/20140130.162405.w360h.v1087.p117g.yht" xr:uid="{7376E9D3-95C0-4D2B-9F3C-5DB8674F4649}"/>
    <hyperlink ref="B91" r:id="rId359" tooltip="see height-time digital file" display="http://cdaw.gsfc.nasa.gov/CME_list/UNIVERSAL/2014_02/yht/20140216.100005.w360h.v0634.p227g.yht" xr:uid="{AE9360D2-F26E-432A-A513-93E03B857B3E}"/>
    <hyperlink ref="B92" r:id="rId360" tooltip="see height-time digital file" display="http://cdaw.gsfc.nasa.gov/CME_list/UNIVERSAL/2014_02/yht/20140218.013621.w360h.v0779.p044g.yht" xr:uid="{BEEDE4ED-6F0B-439C-8832-F4BBFF1BE5E9}"/>
    <hyperlink ref="B93" r:id="rId361" tooltip="see height-time digital file" display="http://cdaw.gsfc.nasa.gov/CME_list/UNIVERSAL/2014_02/yht/20140220.080007.w360h.v0948.p268g.yht" xr:uid="{7067E3C4-875A-47BD-95F6-C2C8144AB929}"/>
    <hyperlink ref="B94" r:id="rId362" tooltip="see height-time digital file" display="http://cdaw.gsfc.nasa.gov/CME_list/UNIVERSAL/2014_02/yht/20140225.012550.w360h.v2147.p073g.yht" xr:uid="{E687B70D-5EB9-4B7E-8276-D170F1ABD392}"/>
    <hyperlink ref="B95" r:id="rId363" tooltip="see height-time digital file" display="http://cdaw.gsfc.nasa.gov/CME_list/UNIVERSAL/2014_03/yht/20140320.043606.w360h.v0740.p140g.yht" xr:uid="{4E9A25C0-47B9-4559-92BD-177A0335F9D9}"/>
    <hyperlink ref="B96" r:id="rId364" tooltip="see height-time digital file" display="http://cdaw.gsfc.nasa.gov/CME_list/UNIVERSAL/2014_03/yht/20140323.033605.w360h.v0820.p097g.yht" xr:uid="{13053A73-8416-4CBB-96AA-99F49C882F49}"/>
    <hyperlink ref="B97" r:id="rId365" tooltip="see height-time digital file" display="http://cdaw.gsfc.nasa.gov/CME_list/UNIVERSAL/2014_03/yht/20140329.181205.w360h.v0528.p325g.yht" xr:uid="{8957B875-1FC6-4F27-A47A-9E94664E4E71}"/>
    <hyperlink ref="B98" r:id="rId366" tooltip="see height-time digital file" display="http://cdaw.gsfc.nasa.gov/CME_list/UNIVERSAL/2014_04/yht/20140402.133620.w360h.v1471.p060g.yht" xr:uid="{5A049DF4-260F-41EA-97D8-392BB1872192}"/>
    <hyperlink ref="B99" r:id="rId367" tooltip="see height-time digital file" display="http://cdaw.gsfc.nasa.gov/CME_list/UNIVERSAL/2014_04/yht/20140418.132551.w360h.v1203.p238g.yht" xr:uid="{AF27625C-831A-463F-9B9F-F111990ED1E0}"/>
    <hyperlink ref="B100" r:id="rId368" tooltip="see height-time digital file" display="http://cdaw.gsfc.nasa.gov/CME_list/UNIVERSAL/2014_04/yht/20140429.232405.w360h.v0553.p180g.yht" xr:uid="{7198BE46-DE9A-42AC-9802-44ADDEB24777}"/>
    <hyperlink ref="B101" r:id="rId369" tooltip="see height-time digital file" display="http://cdaw.gsfc.nasa.gov/CME_list/UNIVERSAL/2014_06/yht/20140604.124805.w360h.v0467.p160g.yht" xr:uid="{D8843800-073E-4F05-9ED5-865D89715BD0}"/>
    <hyperlink ref="B102" r:id="rId370" tooltip="see height-time digital file" display="http://cdaw.gsfc.nasa.gov/CME_list/UNIVERSAL/2014_06/yht/20140610.133023.w360h.v1469.p156g.yht" xr:uid="{72070758-3254-42DE-91CE-908841ECA182}"/>
    <hyperlink ref="B103" r:id="rId371" tooltip="see height-time digital file" display="http://cdaw.gsfc.nasa.gov/CME_list/UNIVERSAL/2014_07/yht/20140708.163605.w360h.v0773.p067g.yht" xr:uid="{34EC4076-DA89-48BA-8111-6B5375E9880D}"/>
    <hyperlink ref="B104" r:id="rId372" tooltip="see height-time digital file" display="http://cdaw.gsfc.nasa.gov/CME_list/UNIVERSAL/2014_08/yht/20140801.183605.w360h.v0789.p131g.yht" xr:uid="{17E68814-7FD7-4C21-ACA5-961512798FD3}"/>
    <hyperlink ref="B105" r:id="rId373" tooltip="see height-time digital file" display="http://cdaw.gsfc.nasa.gov/CME_list/UNIVERSAL/2014_08/yht/20140815.174807.w360h.v0342.p323g.yht" xr:uid="{5D622C22-34C6-471A-8B99-27BABA6C4D14}"/>
    <hyperlink ref="B106" r:id="rId374" tooltip="see height-time digital file" display="http://cdaw.gsfc.nasa.gov/CME_list/UNIVERSAL/2014_08/yht/20140822.111205.w360h.v0600.p359g.yht" xr:uid="{D6574E65-9A46-4F0E-A38D-ABAE5CBC5187}"/>
    <hyperlink ref="B107" r:id="rId375" tooltip="see height-time digital file" display="http://cdaw.gsfc.nasa.gov/CME_list/UNIVERSAL/2014_08/yht/20140824.123605.w360h.v0551.p100g.yht" xr:uid="{EC17453F-3B67-4AE9-90A4-BC4909F39223}"/>
    <hyperlink ref="B108" r:id="rId376" tooltip="see height-time digital file" display="http://cdaw.gsfc.nasa.gov/CME_list/UNIVERSAL/2014_08/yht/20140825.153605.w360h.v0555.p270g.yht" xr:uid="{74C7A9A5-3356-4205-8BA4-EBB869BE6392}"/>
    <hyperlink ref="B109" r:id="rId377" tooltip="see height-time digital file" display="http://cdaw.gsfc.nasa.gov/CME_list/UNIVERSAL/2014_09/yht/20140909.000626.w360h.v0920.p059g.yht" xr:uid="{636D2A4C-9E77-42D8-A485-DEEA65DD2A52}"/>
    <hyperlink ref="B110" r:id="rId378" tooltip="see height-time digital file" display="http://cdaw.gsfc.nasa.gov/CME_list/UNIVERSAL/2014_09/yht/20140910.180005.w360h.v1267.p175g.yht" xr:uid="{BD7097BB-8F94-49D1-A890-DB2225B72C0F}"/>
    <hyperlink ref="B111" r:id="rId379" tooltip="see height-time digital file" display="http://cdaw.gsfc.nasa.gov/CME_list/UNIVERSAL/2014_12/yht/20141217.050005.w360h.v0587.p162g.yht" xr:uid="{F4F71158-1004-4F0F-84BD-F6227F19BEAA}"/>
    <hyperlink ref="B112" r:id="rId380" tooltip="see height-time digital file" display="http://cdaw.gsfc.nasa.gov/CME_list/UNIVERSAL/2014_12/yht/20141219.010442.w360h.v1195.p098g.yht" xr:uid="{A836BFBF-5F55-4F59-A349-C74973B2185C}"/>
    <hyperlink ref="B113" r:id="rId381" tooltip="see height-time digital file" display="http://cdaw.gsfc.nasa.gov/CME_list/UNIVERSAL/2014_12/yht/20141221.121205.w360h.v0669.p189g.yht" xr:uid="{3CD8CCB0-2230-45C8-988D-40C6DDAEEB21}"/>
    <hyperlink ref="B114" r:id="rId382" tooltip="see height-time digital file" display="http://cdaw.gsfc.nasa.gov/CME_list/UNIVERSAL/2015_02/yht/20150209.232405.w360h.v1106.p051g.yht" xr:uid="{DB0BBDD0-72F1-44B2-9E0D-FBB90D218385}"/>
    <hyperlink ref="B115" r:id="rId383" tooltip="see height-time digital file" display="http://cdaw.gsfc.nasa.gov/CME_list/UNIVERSAL/2015_03/yht/20150307.221205.w360h.v1261.p125g.yht" xr:uid="{FBC1DCB3-293B-4864-B79A-901B46E4DF3F}"/>
    <hyperlink ref="B116" r:id="rId384" tooltip="see height-time digital file" display="http://cdaw.gsfc.nasa.gov/CME_list/UNIVERSAL/2015_03/yht/20150310.000005.w360h.v0995.p107g.yht" xr:uid="{F8CB97CA-CE0B-4816-A04E-6A3626A5D77E}"/>
    <hyperlink ref="B117" r:id="rId385" tooltip="see height-time digital file" display="http://cdaw.gsfc.nasa.gov/CME_list/UNIVERSAL/2015_03/yht/20150310.033605.w360h.v1040.p071g.yht" xr:uid="{A2794B89-00B4-4315-BEF2-29F9862838F8}"/>
    <hyperlink ref="B118" r:id="rId386" tooltip="see height-time digital file" display="http://cdaw.gsfc.nasa.gov/CME_list/UNIVERSAL/2015_03/yht/20150315.014805.w360h.v0719.p240g.yht" xr:uid="{EA150482-8FD9-4D8B-8EE2-DCCE8965CAAD}"/>
    <hyperlink ref="B119" r:id="rId387" tooltip="see height-time digital file" display="http://cdaw.gsfc.nasa.gov/CME_list/UNIVERSAL/2015_04/yht/20150423.093605.w360h.v0857.p291g.yht" xr:uid="{EB7160EF-069D-46C2-A56F-67CCD4E3C08B}"/>
    <hyperlink ref="B120" r:id="rId388" tooltip="see height-time digital file" display="http://cdaw.gsfc.nasa.gov/CME_list/UNIVERSAL/2015_05/yht/20150502.202405.w360h.v0335.p115g.yht" xr:uid="{610E0FE2-048F-4DC4-B2FF-7C1D90023C25}"/>
    <hyperlink ref="B121" r:id="rId389" tooltip="see height-time digital file" display="http://cdaw.gsfc.nasa.gov/CME_list/UNIVERSAL/2015_05/yht/20150505.222405.w360h.v0715.p041g.yht" xr:uid="{4ABD27D8-A055-4D11-8440-ACA32471EC2D}"/>
    <hyperlink ref="B122" r:id="rId390" tooltip="see height-time digital file" display="http://cdaw.gsfc.nasa.gov/CME_list/UNIVERSAL/2015_05/yht/20150513.184805.w360h.v0438.p353g.yht" xr:uid="{FD1937CD-9D22-4233-8EFD-CBB9C95EC214}"/>
    <hyperlink ref="B123" r:id="rId391" tooltip="see height-time digital file" display="http://cdaw.gsfc.nasa.gov/CME_list/UNIVERSAL/2015_06/yht/20150618.172424.w360h.v1305.p092g.yht" xr:uid="{0502E93D-BC04-4A51-AFF4-A86DF41E9108}"/>
    <hyperlink ref="B124" r:id="rId392" tooltip="see height-time digital file" display="http://cdaw.gsfc.nasa.gov/CME_list/UNIVERSAL/2015_06/yht/20150619.064250.w360h.v0584.p177g.yht" xr:uid="{6FC8EADA-886E-40B0-8ADB-E4872D85F4BF}"/>
    <hyperlink ref="B125" r:id="rId393" tooltip="see height-time digital file" display="http://cdaw.gsfc.nasa.gov/CME_list/UNIVERSAL/2015_06/yht/20150622.183605.w360h.v1209.p358g.yht" xr:uid="{F2465975-55EE-4EA9-9DEE-036CA19FD753}"/>
    <hyperlink ref="B126" r:id="rId394" tooltip="see height-time digital file" display="http://cdaw.gsfc.nasa.gov/CME_list/UNIVERSAL/2015_06/yht/20150625.083605.w360h.v1627.p330g.yht" xr:uid="{112D6A59-4896-431D-9979-5C9EE162868D}"/>
    <hyperlink ref="B127" r:id="rId395" tooltip="see height-time digital file" display="http://cdaw.gsfc.nasa.gov/CME_list/UNIVERSAL/2015_08/yht/20150822.071204.w360h.v0547.p095g.yht" xr:uid="{2109E91B-9560-47D2-A81C-4C809AEEDE58}"/>
    <hyperlink ref="B128" r:id="rId396" tooltip="see height-time digital file" display="http://cdaw.gsfc.nasa.gov/CME_list/UNIVERSAL/2015_09/yht/20150920.181204.w360h.v1239.p219g.yht" xr:uid="{0A7D3CB6-8750-4F16-B7E7-80F63CF98901}"/>
    <hyperlink ref="B129" r:id="rId397" tooltip="see height-time digital file" display="http://cdaw.gsfc.nasa.gov/CME_list/UNIVERSAL/2015_10/yht/20151022.031207.w360h.v0817.p206g.yht" xr:uid="{B5485599-70D4-4B7B-8919-FEF18011D792}"/>
    <hyperlink ref="B130" r:id="rId398" tooltip="see height-time digital file" display="http://cdaw.gsfc.nasa.gov/CME_list/UNIVERSAL/2015_12/yht/20151216.093604.w360h.v0579.p334g.yht" xr:uid="{72C7A316-597B-4F75-A271-6F1A8C089F3E}"/>
    <hyperlink ref="B131" r:id="rId399" tooltip="see height-time digital file" display="http://cdaw.gsfc.nasa.gov/CME_list/UNIVERSAL/2016_01/yht/20160101.232404.w360h.v1730.p227g.yht" xr:uid="{32375E45-C771-427E-B850-695E8594A3FC}"/>
    <hyperlink ref="B132" r:id="rId400" tooltip="see height-time digital file" display="http://cdaw.gsfc.nasa.gov/CME_list/UNIVERSAL/2016_02/yht/20160211.211732.w360h.v0719.p260g.yht" xr:uid="{394B8C4B-90B7-4DA6-8935-A072E2A70B96}"/>
    <hyperlink ref="B136" r:id="rId401" tooltip="see height-time digital file" display="http://cdaw.gsfc.nasa.gov/CME_list/UNIVERSAL/2017_09/yht/20170906.122405.w360h.v1571.p201g.yht" xr:uid="{54CE1898-F282-4F59-ADC8-BE13F4ED4CD6}"/>
    <hyperlink ref="B135" r:id="rId402" tooltip="see height-time digital file" display="http://cdaw.gsfc.nasa.gov/CME_list/UNIVERSAL/2017_09/yht/20170904.203605.w360h.v1418.p184g.yht" xr:uid="{7FBB2025-2110-45A3-8941-0CF7B4B1C20C}"/>
    <hyperlink ref="B134" r:id="rId403" tooltip="see height-time digital file" display="http://cdaw.gsfc.nasa.gov/CME_list/UNIVERSAL/2017_07/yht/20170714.012541.w360h.v1200.p230g.yht" xr:uid="{AEC6EA31-1930-4F38-AE77-9E95EF5FB0E8}"/>
    <hyperlink ref="B133" r:id="rId404" tooltip="see height-time digital file" display="http://cdaw.gsfc.nasa.gov/CME_list/UNIVERSAL/2017_04/yht/20170418.194805.w360h.v0926.p067g.yht" xr:uid="{C46250A5-0D76-489F-93EF-BB273EC6B3EA}"/>
    <hyperlink ref="B58" r:id="rId405" tooltip="see height-time digital file" display="http://cdaw.gsfc.nasa.gov/CME_list/UNIVERSAL/2012_11/yht/20121121.042407.w360h.v0920.p317g.yht" xr:uid="{43CA0B8E-0768-4053-863D-A75C8C4E9365}"/>
  </hyperlinks>
  <pageMargins left="0.7" right="0.7" top="0.75" bottom="0.75" header="0.3" footer="0.3"/>
  <pageSetup orientation="portrait" horizontalDpi="0" verticalDpi="0" r:id="rId4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28A2-51B5-4050-8248-C836C9CEA6A1}">
  <dimension ref="A1:K136"/>
  <sheetViews>
    <sheetView zoomScaleNormal="100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2.7109375" style="25" customWidth="1"/>
    <col min="2" max="2" width="13.140625" style="18" customWidth="1"/>
    <col min="3" max="3" width="10.28515625" style="5" customWidth="1"/>
    <col min="4" max="7" width="9.28515625" style="5" bestFit="1" customWidth="1"/>
    <col min="8" max="10" width="9.140625" style="18"/>
    <col min="11" max="11" width="9.140625" style="16"/>
    <col min="12" max="16384" width="9.140625" style="5"/>
  </cols>
  <sheetData>
    <row r="1" spans="1:11" s="10" customFormat="1" x14ac:dyDescent="0.25">
      <c r="A1" s="23" t="s">
        <v>347</v>
      </c>
      <c r="B1" s="17" t="s">
        <v>348</v>
      </c>
      <c r="C1" s="7" t="s">
        <v>266</v>
      </c>
      <c r="D1" s="8" t="s">
        <v>267</v>
      </c>
      <c r="E1" s="9" t="s">
        <v>268</v>
      </c>
      <c r="F1" s="9" t="s">
        <v>269</v>
      </c>
      <c r="G1" s="9" t="s">
        <v>270</v>
      </c>
      <c r="H1" s="17" t="s">
        <v>344</v>
      </c>
      <c r="I1" s="17" t="s">
        <v>345</v>
      </c>
      <c r="J1" s="17"/>
      <c r="K1" s="15"/>
    </row>
    <row r="2" spans="1:11" s="33" customFormat="1" x14ac:dyDescent="0.25">
      <c r="A2" s="27">
        <v>40163</v>
      </c>
      <c r="B2" s="28">
        <f t="shared" ref="B2:B33" si="0" xml:space="preserve"> A2 + 5</f>
        <v>40168</v>
      </c>
      <c r="C2" s="29">
        <v>0.18753472222222223</v>
      </c>
      <c r="D2" s="30">
        <v>276</v>
      </c>
      <c r="E2" s="31">
        <v>395</v>
      </c>
      <c r="F2" s="31">
        <v>3.6</v>
      </c>
      <c r="G2" s="31">
        <v>47</v>
      </c>
      <c r="H2" s="32" t="s">
        <v>278</v>
      </c>
      <c r="I2" s="32">
        <v>-6</v>
      </c>
      <c r="J2" s="32"/>
    </row>
    <row r="3" spans="1:11" s="33" customFormat="1" x14ac:dyDescent="0.25">
      <c r="A3" s="27">
        <v>40216</v>
      </c>
      <c r="B3" s="28">
        <f t="shared" si="0"/>
        <v>40221</v>
      </c>
      <c r="C3" s="29">
        <v>0.16253472222222223</v>
      </c>
      <c r="D3" s="30">
        <v>421</v>
      </c>
      <c r="E3" s="31">
        <v>672</v>
      </c>
      <c r="F3" s="31">
        <v>0.5</v>
      </c>
      <c r="G3" s="31">
        <v>113</v>
      </c>
      <c r="H3" s="32" t="s">
        <v>279</v>
      </c>
      <c r="I3" s="32" t="s">
        <v>280</v>
      </c>
      <c r="J3" s="32"/>
    </row>
    <row r="4" spans="1:11" s="33" customFormat="1" x14ac:dyDescent="0.25">
      <c r="A4" s="27">
        <v>40221</v>
      </c>
      <c r="B4" s="28">
        <f t="shared" si="0"/>
        <v>40226</v>
      </c>
      <c r="C4" s="29">
        <v>0.57087962962962957</v>
      </c>
      <c r="D4" s="30">
        <v>509</v>
      </c>
      <c r="E4" s="31">
        <v>692</v>
      </c>
      <c r="F4" s="31">
        <f>-18.3*1</f>
        <v>-18.3</v>
      </c>
      <c r="G4" s="31">
        <v>44</v>
      </c>
      <c r="H4" s="32" t="s">
        <v>281</v>
      </c>
      <c r="I4" s="32" t="s">
        <v>282</v>
      </c>
      <c r="J4" s="32"/>
    </row>
    <row r="5" spans="1:11" x14ac:dyDescent="0.25">
      <c r="A5" s="24">
        <v>40271</v>
      </c>
      <c r="B5" s="26">
        <f t="shared" si="0"/>
        <v>40276</v>
      </c>
      <c r="C5" s="2">
        <v>0.44025462962962963</v>
      </c>
      <c r="D5" s="3">
        <v>668</v>
      </c>
      <c r="E5" s="4">
        <v>939</v>
      </c>
      <c r="F5" s="4">
        <f>-1*1</f>
        <v>-1</v>
      </c>
      <c r="G5" s="4">
        <v>171</v>
      </c>
      <c r="H5" s="18">
        <v>-25</v>
      </c>
      <c r="I5" s="18" t="s">
        <v>283</v>
      </c>
    </row>
    <row r="6" spans="1:11" x14ac:dyDescent="0.25">
      <c r="A6" s="24">
        <v>40397</v>
      </c>
      <c r="B6" s="26">
        <f t="shared" si="0"/>
        <v>40402</v>
      </c>
      <c r="C6" s="2">
        <v>0.77506944444444448</v>
      </c>
      <c r="D6" s="3">
        <v>871</v>
      </c>
      <c r="E6" s="4">
        <v>1102</v>
      </c>
      <c r="F6" s="4">
        <v>-11.9</v>
      </c>
      <c r="G6" s="4">
        <v>94</v>
      </c>
      <c r="H6" s="18" t="s">
        <v>282</v>
      </c>
      <c r="I6" s="18" t="s">
        <v>284</v>
      </c>
    </row>
    <row r="7" spans="1:11" x14ac:dyDescent="0.25">
      <c r="A7" s="24">
        <v>40404</v>
      </c>
      <c r="B7" s="26">
        <f t="shared" si="0"/>
        <v>40409</v>
      </c>
      <c r="C7" s="2">
        <v>0.42505787037037041</v>
      </c>
      <c r="D7" s="3">
        <v>1205</v>
      </c>
      <c r="E7" s="4">
        <v>1280</v>
      </c>
      <c r="F7" s="4">
        <v>-43</v>
      </c>
      <c r="G7" s="4">
        <v>224</v>
      </c>
      <c r="H7" s="18" t="s">
        <v>285</v>
      </c>
      <c r="I7" s="18">
        <v>-52</v>
      </c>
    </row>
    <row r="8" spans="1:11" x14ac:dyDescent="0.25">
      <c r="A8" s="24">
        <v>40526</v>
      </c>
      <c r="B8" s="26">
        <f t="shared" si="0"/>
        <v>40531</v>
      </c>
      <c r="C8" s="2">
        <v>0.65005787037037044</v>
      </c>
      <c r="D8" s="3">
        <v>835</v>
      </c>
      <c r="E8" s="4">
        <v>910</v>
      </c>
      <c r="F8" s="4">
        <v>4.5999999999999996</v>
      </c>
      <c r="G8" s="4">
        <v>343</v>
      </c>
      <c r="H8" s="18" t="s">
        <v>286</v>
      </c>
      <c r="I8" s="18">
        <v>-55</v>
      </c>
    </row>
    <row r="9" spans="1:11" x14ac:dyDescent="0.25">
      <c r="A9" s="24">
        <v>40589</v>
      </c>
      <c r="B9" s="26">
        <f t="shared" si="0"/>
        <v>40594</v>
      </c>
      <c r="C9" s="2">
        <v>0.10005787037037038</v>
      </c>
      <c r="D9" s="3">
        <v>669</v>
      </c>
      <c r="E9" s="4">
        <v>960</v>
      </c>
      <c r="F9" s="4">
        <v>-18.3</v>
      </c>
      <c r="G9" s="4">
        <v>189</v>
      </c>
      <c r="H9" s="18">
        <v>-20</v>
      </c>
      <c r="I9" s="18">
        <v>-12</v>
      </c>
    </row>
    <row r="10" spans="1:11" x14ac:dyDescent="0.25">
      <c r="A10" s="24">
        <v>40609</v>
      </c>
      <c r="B10" s="26">
        <f t="shared" si="0"/>
        <v>40614</v>
      </c>
      <c r="C10" s="2">
        <v>0.83339120370370379</v>
      </c>
      <c r="D10" s="3">
        <v>2125</v>
      </c>
      <c r="E10" s="4">
        <v>2223</v>
      </c>
      <c r="F10" s="4">
        <v>-63.1</v>
      </c>
      <c r="G10" s="4">
        <v>313</v>
      </c>
      <c r="H10" s="18" t="s">
        <v>288</v>
      </c>
      <c r="I10" s="18">
        <v>-53</v>
      </c>
    </row>
    <row r="11" spans="1:11" x14ac:dyDescent="0.25">
      <c r="A11" s="24">
        <v>40696</v>
      </c>
      <c r="B11" s="26">
        <f t="shared" si="0"/>
        <v>40701</v>
      </c>
      <c r="C11" s="2">
        <v>0.34173611111111107</v>
      </c>
      <c r="D11" s="3">
        <v>976</v>
      </c>
      <c r="E11" s="4">
        <v>1147</v>
      </c>
      <c r="F11" s="4">
        <v>3.6</v>
      </c>
      <c r="G11" s="4">
        <v>98</v>
      </c>
      <c r="H11" s="18">
        <v>-19</v>
      </c>
      <c r="I11" s="18" t="s">
        <v>291</v>
      </c>
    </row>
    <row r="12" spans="1:11" x14ac:dyDescent="0.25">
      <c r="A12" s="24">
        <v>40701</v>
      </c>
      <c r="B12" s="26">
        <f t="shared" si="0"/>
        <v>40706</v>
      </c>
      <c r="C12" s="2">
        <v>0.28416666666666668</v>
      </c>
      <c r="D12" s="3">
        <v>1255</v>
      </c>
      <c r="E12" s="4">
        <v>1321</v>
      </c>
      <c r="F12" s="4">
        <v>0.3</v>
      </c>
      <c r="G12" s="4">
        <v>250</v>
      </c>
      <c r="H12" s="18">
        <v>-21</v>
      </c>
      <c r="I12" s="18">
        <v>-54</v>
      </c>
    </row>
    <row r="13" spans="1:11" x14ac:dyDescent="0.25">
      <c r="A13" s="24">
        <v>40715</v>
      </c>
      <c r="B13" s="26">
        <f t="shared" si="0"/>
        <v>40720</v>
      </c>
      <c r="C13" s="2">
        <v>0.13622685185185185</v>
      </c>
      <c r="D13" s="3">
        <v>719</v>
      </c>
      <c r="E13" s="4">
        <v>882</v>
      </c>
      <c r="F13" s="4">
        <v>-1.3</v>
      </c>
      <c r="G13" s="4">
        <v>65</v>
      </c>
      <c r="H13" s="18" t="s">
        <v>286</v>
      </c>
      <c r="I13" s="18">
        <v>-8</v>
      </c>
    </row>
    <row r="14" spans="1:11" x14ac:dyDescent="0.25">
      <c r="A14" s="24">
        <v>40758</v>
      </c>
      <c r="B14" s="26">
        <f t="shared" si="0"/>
        <v>40763</v>
      </c>
      <c r="C14" s="2">
        <v>0.58341435185185186</v>
      </c>
      <c r="D14" s="3">
        <v>610</v>
      </c>
      <c r="E14" s="4">
        <v>785</v>
      </c>
      <c r="F14" s="4">
        <f>-12.2*1</f>
        <v>-12.2</v>
      </c>
      <c r="G14" s="4">
        <v>307</v>
      </c>
      <c r="H14" s="18" t="s">
        <v>286</v>
      </c>
      <c r="I14" s="18">
        <v>-30</v>
      </c>
    </row>
    <row r="15" spans="1:11" x14ac:dyDescent="0.25">
      <c r="A15" s="24">
        <v>40759</v>
      </c>
      <c r="B15" s="26">
        <f t="shared" si="0"/>
        <v>40764</v>
      </c>
      <c r="C15" s="2">
        <v>0.17505787037037038</v>
      </c>
      <c r="D15" s="3">
        <v>1315</v>
      </c>
      <c r="E15" s="4">
        <v>1477</v>
      </c>
      <c r="F15" s="4">
        <v>-41.1</v>
      </c>
      <c r="G15" s="4">
        <v>298</v>
      </c>
      <c r="H15" s="18" t="s">
        <v>292</v>
      </c>
      <c r="I15" s="18">
        <v>-36</v>
      </c>
    </row>
    <row r="16" spans="1:11" x14ac:dyDescent="0.25">
      <c r="A16" s="24">
        <v>40764</v>
      </c>
      <c r="B16" s="26">
        <f t="shared" si="0"/>
        <v>40769</v>
      </c>
      <c r="C16" s="2">
        <v>0.34173611111111107</v>
      </c>
      <c r="D16" s="3">
        <v>1610</v>
      </c>
      <c r="E16" s="4">
        <v>1640</v>
      </c>
      <c r="F16" s="4">
        <v>-40.6</v>
      </c>
      <c r="G16" s="4">
        <v>279</v>
      </c>
      <c r="H16" s="18" t="s">
        <v>285</v>
      </c>
      <c r="I16" s="18">
        <v>-69</v>
      </c>
    </row>
    <row r="17" spans="1:9" x14ac:dyDescent="0.25">
      <c r="A17" s="24">
        <v>40808</v>
      </c>
      <c r="B17" s="26">
        <f t="shared" si="0"/>
        <v>40813</v>
      </c>
      <c r="C17" s="2">
        <v>0.45006944444444441</v>
      </c>
      <c r="D17" s="3">
        <v>1905</v>
      </c>
      <c r="E17" s="4">
        <v>1905</v>
      </c>
      <c r="F17" s="4">
        <v>-68.3</v>
      </c>
      <c r="G17" s="4">
        <v>72</v>
      </c>
      <c r="H17" s="18" t="s">
        <v>293</v>
      </c>
      <c r="I17" s="18" t="s">
        <v>294</v>
      </c>
    </row>
    <row r="18" spans="1:9" x14ac:dyDescent="0.25">
      <c r="A18" s="24">
        <v>40810</v>
      </c>
      <c r="B18" s="26">
        <f t="shared" si="0"/>
        <v>40815</v>
      </c>
      <c r="C18" s="2">
        <v>0.53341435185185182</v>
      </c>
      <c r="D18" s="3">
        <v>1915</v>
      </c>
      <c r="E18" s="4">
        <v>2018</v>
      </c>
      <c r="F18" s="4">
        <v>79.599999999999994</v>
      </c>
      <c r="G18" s="4">
        <v>78</v>
      </c>
      <c r="H18" s="18" t="s">
        <v>280</v>
      </c>
      <c r="I18" s="18" t="s">
        <v>295</v>
      </c>
    </row>
    <row r="19" spans="1:9" x14ac:dyDescent="0.25">
      <c r="A19" s="24">
        <v>40810</v>
      </c>
      <c r="B19" s="26">
        <f t="shared" si="0"/>
        <v>40815</v>
      </c>
      <c r="C19" s="2">
        <v>0.81673611111111111</v>
      </c>
      <c r="D19" s="3">
        <v>972</v>
      </c>
      <c r="E19" s="4">
        <v>1076</v>
      </c>
      <c r="F19" s="4">
        <f>-38.2*1</f>
        <v>-38.200000000000003</v>
      </c>
      <c r="G19" s="4">
        <v>43</v>
      </c>
      <c r="H19" s="18" t="s">
        <v>296</v>
      </c>
      <c r="I19" s="18" t="s">
        <v>297</v>
      </c>
    </row>
    <row r="20" spans="1:9" x14ac:dyDescent="0.25">
      <c r="A20" s="24">
        <v>40838</v>
      </c>
      <c r="B20" s="26">
        <f t="shared" si="0"/>
        <v>40843</v>
      </c>
      <c r="C20" s="2">
        <v>5.9641203703703703E-2</v>
      </c>
      <c r="D20" s="3">
        <v>593</v>
      </c>
      <c r="E20" s="4">
        <v>666</v>
      </c>
      <c r="F20" s="4">
        <v>9.5</v>
      </c>
      <c r="G20" s="4">
        <v>354</v>
      </c>
      <c r="H20" s="18" t="s">
        <v>298</v>
      </c>
      <c r="I20" s="18">
        <v>-40</v>
      </c>
    </row>
    <row r="21" spans="1:9" x14ac:dyDescent="0.25">
      <c r="A21" s="24">
        <v>40838</v>
      </c>
      <c r="B21" s="26">
        <f t="shared" si="0"/>
        <v>40843</v>
      </c>
      <c r="C21" s="2">
        <v>0.43339120370370371</v>
      </c>
      <c r="D21" s="3">
        <v>1005</v>
      </c>
      <c r="E21" s="4">
        <v>1011</v>
      </c>
      <c r="F21" s="4">
        <v>17.7</v>
      </c>
      <c r="G21" s="4">
        <v>311</v>
      </c>
      <c r="H21" s="18" t="s">
        <v>291</v>
      </c>
      <c r="I21" s="18">
        <v>-77</v>
      </c>
    </row>
    <row r="22" spans="1:9" x14ac:dyDescent="0.25">
      <c r="A22" s="24">
        <v>40843</v>
      </c>
      <c r="B22" s="26">
        <f t="shared" si="0"/>
        <v>40848</v>
      </c>
      <c r="C22" s="2">
        <v>0.50006944444444446</v>
      </c>
      <c r="D22" s="3">
        <v>570</v>
      </c>
      <c r="E22" s="4">
        <v>718</v>
      </c>
      <c r="F22" s="4">
        <f>-5*1</f>
        <v>-5</v>
      </c>
      <c r="G22" s="4">
        <v>54</v>
      </c>
      <c r="H22" s="18" t="s">
        <v>299</v>
      </c>
      <c r="I22" s="18" t="s">
        <v>300</v>
      </c>
    </row>
    <row r="23" spans="1:9" x14ac:dyDescent="0.25">
      <c r="A23" s="24">
        <v>40856</v>
      </c>
      <c r="B23" s="26">
        <f t="shared" si="0"/>
        <v>40861</v>
      </c>
      <c r="C23" s="2">
        <v>0.56672453703703707</v>
      </c>
      <c r="D23" s="3">
        <v>907</v>
      </c>
      <c r="E23" s="4">
        <v>1012</v>
      </c>
      <c r="F23" s="4">
        <v>-12.1</v>
      </c>
      <c r="G23" s="4">
        <v>48</v>
      </c>
      <c r="H23" s="18" t="s">
        <v>290</v>
      </c>
      <c r="I23" s="18" t="s">
        <v>298</v>
      </c>
    </row>
    <row r="24" spans="1:9" x14ac:dyDescent="0.25">
      <c r="A24" s="24">
        <v>40873</v>
      </c>
      <c r="B24" s="26">
        <f t="shared" si="0"/>
        <v>40878</v>
      </c>
      <c r="C24" s="2">
        <v>0.30006944444444444</v>
      </c>
      <c r="D24" s="3">
        <v>933</v>
      </c>
      <c r="E24" s="4">
        <v>1001</v>
      </c>
      <c r="F24" s="4">
        <v>9</v>
      </c>
      <c r="G24" s="4">
        <v>327</v>
      </c>
      <c r="H24" s="18" t="s">
        <v>285</v>
      </c>
      <c r="I24" s="18">
        <v>-49</v>
      </c>
    </row>
    <row r="25" spans="1:9" x14ac:dyDescent="0.25">
      <c r="A25" s="24">
        <v>40924</v>
      </c>
      <c r="B25" s="26">
        <f t="shared" si="0"/>
        <v>40929</v>
      </c>
      <c r="C25" s="2">
        <v>0.13344907407407408</v>
      </c>
      <c r="D25" s="3">
        <v>1060</v>
      </c>
      <c r="E25" s="4">
        <v>1060</v>
      </c>
      <c r="F25" s="4">
        <v>10.9</v>
      </c>
      <c r="G25" s="4">
        <v>39</v>
      </c>
      <c r="H25" s="18" t="s">
        <v>284</v>
      </c>
      <c r="I25" s="18" t="s">
        <v>306</v>
      </c>
    </row>
    <row r="26" spans="1:9" x14ac:dyDescent="0.25">
      <c r="A26" s="24">
        <v>40927</v>
      </c>
      <c r="B26" s="26">
        <f t="shared" si="0"/>
        <v>40932</v>
      </c>
      <c r="C26" s="2">
        <v>0.6083912037037037</v>
      </c>
      <c r="D26" s="3">
        <v>1120</v>
      </c>
      <c r="E26" s="4">
        <v>1269</v>
      </c>
      <c r="F26" s="4">
        <v>54.1</v>
      </c>
      <c r="G26" s="4">
        <v>20</v>
      </c>
      <c r="H26" s="18" t="s">
        <v>307</v>
      </c>
      <c r="I26" s="18" t="s">
        <v>308</v>
      </c>
    </row>
    <row r="27" spans="1:9" x14ac:dyDescent="0.25">
      <c r="A27" s="24">
        <v>40931</v>
      </c>
      <c r="B27" s="26">
        <f t="shared" si="0"/>
        <v>40936</v>
      </c>
      <c r="C27" s="2">
        <v>0.16672453703703705</v>
      </c>
      <c r="D27" s="3">
        <v>2175</v>
      </c>
      <c r="E27" s="4">
        <v>2511</v>
      </c>
      <c r="F27" s="4">
        <v>28</v>
      </c>
      <c r="G27" s="4">
        <v>326</v>
      </c>
      <c r="H27" s="18" t="s">
        <v>309</v>
      </c>
      <c r="I27" s="18">
        <v>-21</v>
      </c>
    </row>
    <row r="28" spans="1:9" x14ac:dyDescent="0.25">
      <c r="A28" s="24">
        <v>40934</v>
      </c>
      <c r="B28" s="26">
        <f t="shared" si="0"/>
        <v>40939</v>
      </c>
      <c r="C28" s="2">
        <v>0.19172453703703704</v>
      </c>
      <c r="D28" s="3">
        <v>1194</v>
      </c>
      <c r="E28" s="4">
        <v>1195</v>
      </c>
      <c r="F28" s="4">
        <v>46.2</v>
      </c>
      <c r="G28" s="4">
        <v>327</v>
      </c>
      <c r="H28" s="18" t="s">
        <v>310</v>
      </c>
      <c r="I28" s="18">
        <v>-84</v>
      </c>
    </row>
    <row r="29" spans="1:9" x14ac:dyDescent="0.25">
      <c r="A29" s="24">
        <v>40935</v>
      </c>
      <c r="B29" s="26">
        <f t="shared" si="0"/>
        <v>40940</v>
      </c>
      <c r="C29" s="2">
        <v>0.76935185185185195</v>
      </c>
      <c r="D29" s="3">
        <v>2508</v>
      </c>
      <c r="E29" s="4">
        <v>2541</v>
      </c>
      <c r="F29" s="4">
        <v>165.9</v>
      </c>
      <c r="G29" s="4">
        <v>296</v>
      </c>
      <c r="H29" s="18" t="s">
        <v>311</v>
      </c>
      <c r="I29" s="18">
        <v>-71</v>
      </c>
    </row>
    <row r="30" spans="1:9" x14ac:dyDescent="0.25">
      <c r="A30" s="24">
        <v>40948</v>
      </c>
      <c r="B30" s="26">
        <f t="shared" si="0"/>
        <v>40953</v>
      </c>
      <c r="C30" s="2">
        <v>0.88722222222222225</v>
      </c>
      <c r="D30" s="3">
        <v>659</v>
      </c>
      <c r="E30" s="4">
        <v>663</v>
      </c>
      <c r="F30" s="4">
        <v>1.2</v>
      </c>
      <c r="G30" s="4">
        <v>39</v>
      </c>
      <c r="H30" s="18" t="s">
        <v>302</v>
      </c>
      <c r="I30" s="18" t="s">
        <v>312</v>
      </c>
    </row>
    <row r="31" spans="1:9" x14ac:dyDescent="0.25">
      <c r="A31" s="24">
        <v>40949</v>
      </c>
      <c r="B31" s="26">
        <f t="shared" si="0"/>
        <v>40954</v>
      </c>
      <c r="C31" s="2">
        <v>0.83339120370370379</v>
      </c>
      <c r="D31" s="3">
        <v>533</v>
      </c>
      <c r="E31" s="4">
        <v>745</v>
      </c>
      <c r="F31" s="4">
        <v>3.8</v>
      </c>
      <c r="G31" s="4">
        <v>39</v>
      </c>
      <c r="H31" s="18" t="s">
        <v>291</v>
      </c>
      <c r="I31" s="18" t="s">
        <v>313</v>
      </c>
    </row>
    <row r="32" spans="1:9" x14ac:dyDescent="0.25">
      <c r="A32" s="24">
        <v>40962</v>
      </c>
      <c r="B32" s="26">
        <f t="shared" si="0"/>
        <v>40967</v>
      </c>
      <c r="C32" s="2">
        <v>0.34173611111111107</v>
      </c>
      <c r="D32" s="3">
        <v>505</v>
      </c>
      <c r="E32" s="4">
        <v>516</v>
      </c>
      <c r="F32" s="4">
        <v>5.5</v>
      </c>
      <c r="G32" s="4">
        <v>300</v>
      </c>
      <c r="H32" s="18" t="s">
        <v>311</v>
      </c>
      <c r="I32" s="18">
        <v>-71</v>
      </c>
    </row>
    <row r="33" spans="1:9" x14ac:dyDescent="0.25">
      <c r="A33" s="24">
        <v>40972</v>
      </c>
      <c r="B33" s="26">
        <f t="shared" si="0"/>
        <v>40977</v>
      </c>
      <c r="C33" s="2">
        <v>0.45841435185185181</v>
      </c>
      <c r="D33" s="3">
        <v>1306</v>
      </c>
      <c r="E33" s="4">
        <v>1352</v>
      </c>
      <c r="F33" s="4">
        <v>28.3</v>
      </c>
      <c r="G33" s="4">
        <v>52</v>
      </c>
      <c r="H33" s="18" t="s">
        <v>292</v>
      </c>
      <c r="I33" s="18" t="s">
        <v>314</v>
      </c>
    </row>
    <row r="34" spans="1:9" x14ac:dyDescent="0.25">
      <c r="A34" s="24">
        <v>40973</v>
      </c>
      <c r="B34" s="26">
        <f t="shared" ref="B34:B65" si="1" xml:space="preserve"> A34 + 5</f>
        <v>40978</v>
      </c>
      <c r="C34" s="2">
        <v>0.16672453703703705</v>
      </c>
      <c r="D34" s="3">
        <v>1531</v>
      </c>
      <c r="E34" s="4">
        <v>1627</v>
      </c>
      <c r="F34" s="4">
        <v>-24.6</v>
      </c>
      <c r="G34" s="4">
        <v>61</v>
      </c>
      <c r="H34" s="18" t="s">
        <v>285</v>
      </c>
      <c r="I34" s="18" t="s">
        <v>315</v>
      </c>
    </row>
    <row r="35" spans="1:9" x14ac:dyDescent="0.25">
      <c r="A35" s="24">
        <v>40975</v>
      </c>
      <c r="B35" s="26">
        <f t="shared" si="1"/>
        <v>40980</v>
      </c>
      <c r="C35" s="2">
        <v>1.6736111111111111E-2</v>
      </c>
      <c r="D35" s="3">
        <v>2684</v>
      </c>
      <c r="E35" s="4">
        <v>3146</v>
      </c>
      <c r="F35" s="4">
        <v>-88.2</v>
      </c>
      <c r="G35" s="4">
        <v>57</v>
      </c>
      <c r="H35" s="18" t="s">
        <v>285</v>
      </c>
      <c r="I35" s="18" t="s">
        <v>311</v>
      </c>
    </row>
    <row r="36" spans="1:9" x14ac:dyDescent="0.25">
      <c r="A36" s="24">
        <v>40975</v>
      </c>
      <c r="B36" s="26">
        <f t="shared" si="1"/>
        <v>40980</v>
      </c>
      <c r="C36" s="2">
        <v>6.277777777777778E-2</v>
      </c>
      <c r="D36" s="3">
        <v>1825</v>
      </c>
      <c r="E36" s="4">
        <v>2160</v>
      </c>
      <c r="F36" s="4">
        <v>-160.9</v>
      </c>
      <c r="G36" s="4">
        <v>82</v>
      </c>
      <c r="H36" s="18" t="s">
        <v>300</v>
      </c>
      <c r="I36" s="18" t="s">
        <v>281</v>
      </c>
    </row>
    <row r="37" spans="1:9" x14ac:dyDescent="0.25">
      <c r="A37" s="24">
        <v>40977</v>
      </c>
      <c r="B37" s="26">
        <f t="shared" si="1"/>
        <v>40982</v>
      </c>
      <c r="C37" s="2">
        <v>0.18482638888888889</v>
      </c>
      <c r="D37" s="3">
        <v>950</v>
      </c>
      <c r="E37" s="4">
        <v>1229</v>
      </c>
      <c r="F37" s="4">
        <f>-13.5*1</f>
        <v>-13.5</v>
      </c>
      <c r="G37" s="4">
        <v>29</v>
      </c>
      <c r="H37" s="18" t="s">
        <v>300</v>
      </c>
      <c r="I37" s="18">
        <v>-3</v>
      </c>
    </row>
    <row r="38" spans="1:9" x14ac:dyDescent="0.25">
      <c r="A38" s="24">
        <v>40978</v>
      </c>
      <c r="B38" s="26">
        <f t="shared" si="1"/>
        <v>40983</v>
      </c>
      <c r="C38" s="2">
        <v>0.75005787037037042</v>
      </c>
      <c r="D38" s="3">
        <v>1296</v>
      </c>
      <c r="E38" s="4">
        <v>1638</v>
      </c>
      <c r="F38" s="4">
        <v>-10.9</v>
      </c>
      <c r="G38" s="4">
        <v>5</v>
      </c>
      <c r="H38" s="18" t="s">
        <v>285</v>
      </c>
      <c r="I38" s="18">
        <v>-24</v>
      </c>
    </row>
    <row r="39" spans="1:9" x14ac:dyDescent="0.25">
      <c r="A39" s="24">
        <v>40981</v>
      </c>
      <c r="B39" s="26">
        <f t="shared" si="1"/>
        <v>40986</v>
      </c>
      <c r="C39" s="2">
        <v>0.7333912037037037</v>
      </c>
      <c r="D39" s="3">
        <v>1884</v>
      </c>
      <c r="E39" s="4">
        <v>1931</v>
      </c>
      <c r="F39" s="4">
        <v>45.6</v>
      </c>
      <c r="G39" s="4">
        <v>286</v>
      </c>
      <c r="H39" s="18" t="s">
        <v>285</v>
      </c>
      <c r="I39" s="18">
        <v>-66</v>
      </c>
    </row>
    <row r="40" spans="1:9" x14ac:dyDescent="0.25">
      <c r="A40" s="24">
        <v>41004</v>
      </c>
      <c r="B40" s="26">
        <f t="shared" si="1"/>
        <v>41009</v>
      </c>
      <c r="C40" s="2">
        <v>0.89244212962962965</v>
      </c>
      <c r="D40" s="3">
        <v>828</v>
      </c>
      <c r="E40" s="4">
        <v>1065</v>
      </c>
      <c r="F40" s="4">
        <v>-2.6</v>
      </c>
      <c r="G40" s="4">
        <v>311</v>
      </c>
      <c r="H40" s="18" t="s">
        <v>302</v>
      </c>
      <c r="I40" s="18">
        <v>-29</v>
      </c>
    </row>
    <row r="41" spans="1:9" x14ac:dyDescent="0.25">
      <c r="A41" s="24">
        <v>41008</v>
      </c>
      <c r="B41" s="26">
        <f t="shared" si="1"/>
        <v>41013</v>
      </c>
      <c r="C41" s="2">
        <v>0.52508101851851852</v>
      </c>
      <c r="D41" s="3">
        <v>921</v>
      </c>
      <c r="E41" s="4">
        <v>945</v>
      </c>
      <c r="F41" s="4">
        <v>-2.8</v>
      </c>
      <c r="G41" s="4">
        <v>310</v>
      </c>
      <c r="H41" s="18" t="s">
        <v>301</v>
      </c>
      <c r="I41" s="18">
        <v>-65</v>
      </c>
    </row>
    <row r="42" spans="1:9" x14ac:dyDescent="0.25">
      <c r="A42" s="24">
        <v>41022</v>
      </c>
      <c r="B42" s="26">
        <f t="shared" si="1"/>
        <v>41027</v>
      </c>
      <c r="C42" s="2">
        <v>0.76672453703703702</v>
      </c>
      <c r="D42" s="3">
        <v>528</v>
      </c>
      <c r="E42" s="4">
        <v>769</v>
      </c>
      <c r="F42" s="4">
        <f>-1.1*1</f>
        <v>-1.1000000000000001</v>
      </c>
      <c r="G42" s="4">
        <v>234</v>
      </c>
      <c r="H42" s="18" t="s">
        <v>316</v>
      </c>
      <c r="I42" s="18">
        <v>-17</v>
      </c>
    </row>
    <row r="43" spans="1:9" x14ac:dyDescent="0.25">
      <c r="A43" s="24">
        <v>41041</v>
      </c>
      <c r="B43" s="26">
        <f t="shared" si="1"/>
        <v>41046</v>
      </c>
      <c r="C43" s="2">
        <v>5.7870370370370366E-5</v>
      </c>
      <c r="D43" s="3">
        <v>805</v>
      </c>
      <c r="E43" s="4">
        <v>1289</v>
      </c>
      <c r="F43" s="4">
        <f>-6.6*1</f>
        <v>-6.6</v>
      </c>
      <c r="G43" s="4">
        <v>107</v>
      </c>
      <c r="H43" s="18">
        <v>-12</v>
      </c>
      <c r="I43" s="18" t="s">
        <v>304</v>
      </c>
    </row>
    <row r="44" spans="1:9" x14ac:dyDescent="0.25">
      <c r="A44" s="24">
        <v>41046</v>
      </c>
      <c r="B44" s="26">
        <f t="shared" si="1"/>
        <v>41051</v>
      </c>
      <c r="C44" s="2">
        <v>7.5057870370370372E-2</v>
      </c>
      <c r="D44" s="3">
        <v>1582</v>
      </c>
      <c r="E44" s="4">
        <v>1596</v>
      </c>
      <c r="F44" s="4">
        <v>-51.8</v>
      </c>
      <c r="G44" s="4">
        <v>261</v>
      </c>
      <c r="H44" s="18" t="s">
        <v>282</v>
      </c>
      <c r="I44" s="18">
        <v>-76</v>
      </c>
    </row>
    <row r="45" spans="1:9" x14ac:dyDescent="0.25">
      <c r="A45" s="24">
        <v>41074</v>
      </c>
      <c r="B45" s="26">
        <f t="shared" si="1"/>
        <v>41079</v>
      </c>
      <c r="C45" s="2">
        <v>0.59174768518518517</v>
      </c>
      <c r="D45" s="3">
        <v>987</v>
      </c>
      <c r="E45" s="4">
        <v>1254</v>
      </c>
      <c r="F45" s="4">
        <v>-1.2</v>
      </c>
      <c r="G45" s="4">
        <v>144</v>
      </c>
      <c r="H45" s="18">
        <v>-17</v>
      </c>
      <c r="I45" s="18" t="s">
        <v>303</v>
      </c>
    </row>
    <row r="46" spans="1:9" x14ac:dyDescent="0.25">
      <c r="A46" s="24">
        <v>41083</v>
      </c>
      <c r="B46" s="26">
        <f t="shared" si="1"/>
        <v>41088</v>
      </c>
      <c r="C46" s="2">
        <v>0.30839120370370371</v>
      </c>
      <c r="D46" s="3">
        <v>1263</v>
      </c>
      <c r="E46" s="4">
        <v>1315</v>
      </c>
      <c r="F46" s="4">
        <v>-29.1</v>
      </c>
      <c r="G46" s="4">
        <v>290</v>
      </c>
      <c r="H46" s="18">
        <v>-11</v>
      </c>
      <c r="I46" s="18" t="s">
        <v>317</v>
      </c>
    </row>
    <row r="47" spans="1:9" x14ac:dyDescent="0.25">
      <c r="A47" s="24">
        <v>41094</v>
      </c>
      <c r="B47" s="26">
        <f t="shared" si="1"/>
        <v>41099</v>
      </c>
      <c r="C47" s="2">
        <v>0.72504629629629624</v>
      </c>
      <c r="D47" s="3">
        <v>662</v>
      </c>
      <c r="E47" s="4">
        <v>830</v>
      </c>
      <c r="F47" s="4">
        <f>-37.6*1</f>
        <v>-37.6</v>
      </c>
      <c r="G47" s="4">
        <v>124</v>
      </c>
      <c r="H47" s="18" t="s">
        <v>316</v>
      </c>
      <c r="I47" s="18">
        <v>-34</v>
      </c>
    </row>
    <row r="48" spans="1:9" x14ac:dyDescent="0.25">
      <c r="A48" s="24">
        <v>41096</v>
      </c>
      <c r="B48" s="26">
        <f t="shared" si="1"/>
        <v>41101</v>
      </c>
      <c r="C48" s="2">
        <v>0.97506944444444443</v>
      </c>
      <c r="D48" s="3">
        <v>1828</v>
      </c>
      <c r="E48" s="4">
        <v>1907</v>
      </c>
      <c r="F48" s="4">
        <v>-56.1</v>
      </c>
      <c r="G48" s="4">
        <v>233</v>
      </c>
      <c r="H48" s="18">
        <v>-13</v>
      </c>
      <c r="I48" s="18">
        <v>-59</v>
      </c>
    </row>
    <row r="49" spans="1:9" x14ac:dyDescent="0.25">
      <c r="A49" s="24">
        <v>41109</v>
      </c>
      <c r="B49" s="26">
        <f t="shared" si="1"/>
        <v>41114</v>
      </c>
      <c r="C49" s="2">
        <v>0.22505787037037037</v>
      </c>
      <c r="D49" s="3">
        <v>1631</v>
      </c>
      <c r="E49" s="4">
        <v>1631</v>
      </c>
      <c r="F49" s="4">
        <v>-8</v>
      </c>
      <c r="G49" s="4">
        <v>275</v>
      </c>
      <c r="H49" s="18">
        <v>-13</v>
      </c>
      <c r="I49" s="18">
        <v>-88</v>
      </c>
    </row>
    <row r="50" spans="1:9" x14ac:dyDescent="0.25">
      <c r="A50" s="24">
        <v>41118</v>
      </c>
      <c r="B50" s="26">
        <f t="shared" si="1"/>
        <v>41123</v>
      </c>
      <c r="C50" s="2">
        <v>0.88342592592592595</v>
      </c>
      <c r="D50" s="3">
        <v>420</v>
      </c>
      <c r="E50" s="4">
        <v>463</v>
      </c>
      <c r="F50" s="4">
        <v>-6.8</v>
      </c>
      <c r="G50" s="4">
        <v>134</v>
      </c>
      <c r="H50" s="18">
        <v>-25</v>
      </c>
      <c r="I50" s="18" t="s">
        <v>318</v>
      </c>
    </row>
    <row r="51" spans="1:9" x14ac:dyDescent="0.25">
      <c r="A51" s="24">
        <v>41121</v>
      </c>
      <c r="B51" s="26">
        <f t="shared" si="1"/>
        <v>41126</v>
      </c>
      <c r="C51" s="2">
        <v>0.47506944444444449</v>
      </c>
      <c r="D51" s="3">
        <v>567</v>
      </c>
      <c r="E51" s="4">
        <v>605</v>
      </c>
      <c r="F51" s="4">
        <v>-9.3000000000000007</v>
      </c>
      <c r="G51" s="4">
        <v>51</v>
      </c>
      <c r="H51" s="18" t="s">
        <v>292</v>
      </c>
      <c r="I51" s="18" t="s">
        <v>319</v>
      </c>
    </row>
    <row r="52" spans="1:9" x14ac:dyDescent="0.25">
      <c r="A52" s="24">
        <v>41125</v>
      </c>
      <c r="B52" s="26">
        <f t="shared" si="1"/>
        <v>41130</v>
      </c>
      <c r="C52" s="2">
        <v>0.56693287037037032</v>
      </c>
      <c r="D52" s="3">
        <v>856</v>
      </c>
      <c r="E52" s="4">
        <v>1020</v>
      </c>
      <c r="F52" s="4">
        <v>8.9</v>
      </c>
      <c r="G52" s="4">
        <v>110</v>
      </c>
      <c r="H52" s="18">
        <v>-19</v>
      </c>
      <c r="I52" s="18" t="s">
        <v>320</v>
      </c>
    </row>
    <row r="53" spans="1:9" x14ac:dyDescent="0.25">
      <c r="A53" s="24">
        <v>41134</v>
      </c>
      <c r="B53" s="26">
        <f t="shared" si="1"/>
        <v>41139</v>
      </c>
      <c r="C53" s="2">
        <v>0.55959490740740747</v>
      </c>
      <c r="D53" s="3">
        <v>435</v>
      </c>
      <c r="E53" s="4">
        <v>705</v>
      </c>
      <c r="F53" s="4">
        <f>-3.5*1</f>
        <v>-3.5</v>
      </c>
      <c r="G53" s="4">
        <v>359</v>
      </c>
      <c r="H53" s="18" t="s">
        <v>308</v>
      </c>
      <c r="I53" s="18">
        <v>-3</v>
      </c>
    </row>
    <row r="54" spans="1:9" x14ac:dyDescent="0.25">
      <c r="A54" s="24">
        <v>41152</v>
      </c>
      <c r="B54" s="26">
        <f t="shared" si="1"/>
        <v>41157</v>
      </c>
      <c r="C54" s="2">
        <v>0.83339120370370379</v>
      </c>
      <c r="D54" s="3">
        <v>1442</v>
      </c>
      <c r="E54" s="4">
        <v>1495</v>
      </c>
      <c r="F54" s="4">
        <v>2</v>
      </c>
      <c r="G54" s="4">
        <v>90</v>
      </c>
      <c r="H54" s="18">
        <v>-25</v>
      </c>
      <c r="I54" s="18" t="s">
        <v>319</v>
      </c>
    </row>
    <row r="55" spans="1:9" x14ac:dyDescent="0.25">
      <c r="A55" s="24">
        <v>41154</v>
      </c>
      <c r="B55" s="26">
        <f t="shared" si="1"/>
        <v>41159</v>
      </c>
      <c r="C55" s="2">
        <v>0.16673611111111111</v>
      </c>
      <c r="D55" s="3">
        <v>538</v>
      </c>
      <c r="E55" s="4">
        <v>977</v>
      </c>
      <c r="F55" s="4">
        <f>-6.9*1</f>
        <v>-6.9</v>
      </c>
      <c r="G55" s="4">
        <v>90</v>
      </c>
      <c r="H55" s="18" t="s">
        <v>321</v>
      </c>
      <c r="I55" s="18">
        <v>-5</v>
      </c>
    </row>
    <row r="56" spans="1:9" x14ac:dyDescent="0.25">
      <c r="A56" s="24">
        <v>41180</v>
      </c>
      <c r="B56" s="26">
        <f t="shared" si="1"/>
        <v>41185</v>
      </c>
      <c r="C56" s="2">
        <v>8.3912037037037045E-3</v>
      </c>
      <c r="D56" s="3">
        <v>947</v>
      </c>
      <c r="E56" s="4">
        <v>1093</v>
      </c>
      <c r="F56" s="4">
        <v>-27.1</v>
      </c>
      <c r="G56" s="4">
        <v>251</v>
      </c>
      <c r="H56" s="18" t="s">
        <v>303</v>
      </c>
      <c r="I56" s="18">
        <v>-34</v>
      </c>
    </row>
    <row r="57" spans="1:9" x14ac:dyDescent="0.25">
      <c r="A57" s="24">
        <v>41221</v>
      </c>
      <c r="B57" s="26">
        <f t="shared" si="1"/>
        <v>41226</v>
      </c>
      <c r="C57" s="2">
        <v>0.10840277777777778</v>
      </c>
      <c r="D57" s="3">
        <v>855</v>
      </c>
      <c r="E57" s="4">
        <v>855</v>
      </c>
      <c r="F57" s="4">
        <v>-15.2</v>
      </c>
      <c r="G57" s="4">
        <v>46</v>
      </c>
      <c r="H57" s="18" t="s">
        <v>289</v>
      </c>
      <c r="I57" s="18" t="s">
        <v>294</v>
      </c>
    </row>
    <row r="58" spans="1:9" x14ac:dyDescent="0.25">
      <c r="A58" s="24">
        <v>41234</v>
      </c>
      <c r="B58" s="26">
        <f t="shared" si="1"/>
        <v>41239</v>
      </c>
      <c r="C58" s="2">
        <v>0.18341435185185184</v>
      </c>
      <c r="D58" s="3">
        <v>920</v>
      </c>
      <c r="E58" s="4">
        <v>923</v>
      </c>
      <c r="F58" s="4">
        <f>-16.2*1</f>
        <v>-16.2</v>
      </c>
      <c r="G58" s="4">
        <v>317</v>
      </c>
      <c r="H58" s="18" t="s">
        <v>282</v>
      </c>
      <c r="I58" s="18">
        <v>-99</v>
      </c>
    </row>
    <row r="59" spans="1:9" x14ac:dyDescent="0.25">
      <c r="A59" s="24">
        <v>41234</v>
      </c>
      <c r="B59" s="26">
        <f t="shared" si="1"/>
        <v>41239</v>
      </c>
      <c r="C59" s="2">
        <v>0.66672453703703705</v>
      </c>
      <c r="D59" s="3">
        <v>529</v>
      </c>
      <c r="E59" s="4">
        <v>942</v>
      </c>
      <c r="F59" s="4">
        <f>-9.4*1</f>
        <v>-9.4</v>
      </c>
      <c r="G59" s="4">
        <v>194</v>
      </c>
      <c r="H59" s="18" t="s">
        <v>313</v>
      </c>
      <c r="I59" s="18" t="s">
        <v>313</v>
      </c>
    </row>
    <row r="60" spans="1:9" x14ac:dyDescent="0.25">
      <c r="A60" s="24">
        <v>41236</v>
      </c>
      <c r="B60" s="26">
        <f t="shared" si="1"/>
        <v>41241</v>
      </c>
      <c r="C60" s="2">
        <v>0.57506944444444441</v>
      </c>
      <c r="D60" s="3">
        <v>519</v>
      </c>
      <c r="E60" s="4">
        <v>636</v>
      </c>
      <c r="F60" s="4">
        <f>-1.9*1</f>
        <v>-1.9</v>
      </c>
      <c r="G60" s="4">
        <v>136</v>
      </c>
      <c r="H60" s="18">
        <v>-38</v>
      </c>
      <c r="I60" s="18">
        <v>-10</v>
      </c>
    </row>
    <row r="61" spans="1:9" x14ac:dyDescent="0.25">
      <c r="A61" s="24">
        <v>41240</v>
      </c>
      <c r="B61" s="26">
        <f t="shared" si="1"/>
        <v>41245</v>
      </c>
      <c r="C61" s="2">
        <v>0.1083912037037037</v>
      </c>
      <c r="D61" s="3">
        <v>844</v>
      </c>
      <c r="E61" s="4">
        <v>874</v>
      </c>
      <c r="F61" s="4">
        <v>2.6</v>
      </c>
      <c r="G61" s="4">
        <v>42</v>
      </c>
      <c r="H61" s="18" t="s">
        <v>289</v>
      </c>
      <c r="I61" s="18" t="s">
        <v>322</v>
      </c>
    </row>
    <row r="62" spans="1:9" x14ac:dyDescent="0.25">
      <c r="A62" s="24">
        <v>41348</v>
      </c>
      <c r="B62" s="26">
        <f t="shared" si="1"/>
        <v>41353</v>
      </c>
      <c r="C62" s="2">
        <v>0.30005787037037041</v>
      </c>
      <c r="D62" s="3">
        <v>1063</v>
      </c>
      <c r="E62" s="4">
        <v>1366</v>
      </c>
      <c r="F62" s="4">
        <v>25.8</v>
      </c>
      <c r="G62" s="4">
        <v>112</v>
      </c>
      <c r="H62" s="18" t="s">
        <v>282</v>
      </c>
      <c r="I62" s="18" t="s">
        <v>296</v>
      </c>
    </row>
    <row r="63" spans="1:9" x14ac:dyDescent="0.25">
      <c r="A63" s="24">
        <v>41375</v>
      </c>
      <c r="B63" s="26">
        <f t="shared" si="1"/>
        <v>41380</v>
      </c>
      <c r="C63" s="2">
        <v>0.30840277777777775</v>
      </c>
      <c r="D63" s="3">
        <v>861</v>
      </c>
      <c r="E63" s="4">
        <v>1369</v>
      </c>
      <c r="F63" s="4">
        <v>-8.1</v>
      </c>
      <c r="G63" s="4">
        <v>85</v>
      </c>
      <c r="H63" s="18" t="s">
        <v>293</v>
      </c>
      <c r="I63" s="18" t="s">
        <v>296</v>
      </c>
    </row>
    <row r="64" spans="1:9" x14ac:dyDescent="0.25">
      <c r="A64" s="24">
        <v>41407</v>
      </c>
      <c r="B64" s="26">
        <f t="shared" si="1"/>
        <v>41412</v>
      </c>
      <c r="C64" s="2">
        <v>0.67216435185185175</v>
      </c>
      <c r="D64" s="3">
        <v>1850</v>
      </c>
      <c r="E64" s="4">
        <v>1852</v>
      </c>
      <c r="F64" s="4">
        <v>-76.599999999999994</v>
      </c>
      <c r="G64" s="4">
        <v>63</v>
      </c>
      <c r="H64" s="18" t="s">
        <v>282</v>
      </c>
      <c r="I64" s="18" t="s">
        <v>323</v>
      </c>
    </row>
    <row r="65" spans="1:9" x14ac:dyDescent="0.25">
      <c r="A65" s="24">
        <v>41408</v>
      </c>
      <c r="B65" s="26">
        <f t="shared" si="1"/>
        <v>41413</v>
      </c>
      <c r="C65" s="2">
        <v>5.9618055555555556E-2</v>
      </c>
      <c r="D65" s="3">
        <v>2625</v>
      </c>
      <c r="E65" s="4">
        <v>2645</v>
      </c>
      <c r="F65" s="4">
        <v>-51</v>
      </c>
      <c r="G65" s="4">
        <v>89</v>
      </c>
      <c r="H65" s="18" t="s">
        <v>304</v>
      </c>
      <c r="I65" s="18" t="s">
        <v>324</v>
      </c>
    </row>
    <row r="66" spans="1:9" x14ac:dyDescent="0.25">
      <c r="A66" s="24">
        <v>41411</v>
      </c>
      <c r="B66" s="26">
        <f t="shared" ref="B66:B97" si="2" xml:space="preserve"> A66 + 5</f>
        <v>41416</v>
      </c>
      <c r="C66" s="2">
        <v>0.38344907407407408</v>
      </c>
      <c r="D66" s="3">
        <v>1345</v>
      </c>
      <c r="E66" s="4">
        <v>1412</v>
      </c>
      <c r="F66" s="4">
        <v>-3.7</v>
      </c>
      <c r="G66" s="4">
        <v>50</v>
      </c>
      <c r="H66" s="18" t="s">
        <v>296</v>
      </c>
      <c r="I66" s="18" t="s">
        <v>325</v>
      </c>
    </row>
    <row r="67" spans="1:9" x14ac:dyDescent="0.25">
      <c r="A67" s="24">
        <v>41416</v>
      </c>
      <c r="B67" s="26">
        <f t="shared" si="2"/>
        <v>41421</v>
      </c>
      <c r="C67" s="2">
        <v>0.55960648148148151</v>
      </c>
      <c r="D67" s="3">
        <v>1466</v>
      </c>
      <c r="E67" s="4">
        <v>1491</v>
      </c>
      <c r="F67" s="4">
        <v>-13.2</v>
      </c>
      <c r="G67" s="4">
        <v>287</v>
      </c>
      <c r="H67" s="18" t="s">
        <v>300</v>
      </c>
      <c r="I67" s="18">
        <v>-70</v>
      </c>
    </row>
    <row r="68" spans="1:9" x14ac:dyDescent="0.25">
      <c r="A68" s="24">
        <v>41453</v>
      </c>
      <c r="B68" s="26">
        <f t="shared" si="2"/>
        <v>41458</v>
      </c>
      <c r="C68" s="2">
        <v>8.3391203703703717E-2</v>
      </c>
      <c r="D68" s="3">
        <v>1037</v>
      </c>
      <c r="E68" s="4">
        <v>1254</v>
      </c>
      <c r="F68" s="4">
        <v>-22.8</v>
      </c>
      <c r="G68" s="4">
        <v>214</v>
      </c>
      <c r="H68" s="18">
        <v>-18</v>
      </c>
      <c r="I68" s="18">
        <v>-19</v>
      </c>
    </row>
    <row r="69" spans="1:9" x14ac:dyDescent="0.25">
      <c r="A69" s="24">
        <v>41464</v>
      </c>
      <c r="B69" s="26">
        <f t="shared" si="2"/>
        <v>41469</v>
      </c>
      <c r="C69" s="2">
        <v>0.63343749999999999</v>
      </c>
      <c r="D69" s="3">
        <v>449</v>
      </c>
      <c r="E69" s="4">
        <v>713</v>
      </c>
      <c r="F69" s="4">
        <f>-7.7*1</f>
        <v>-7.7</v>
      </c>
      <c r="G69" s="4">
        <v>174</v>
      </c>
      <c r="H69" s="18" t="s">
        <v>292</v>
      </c>
      <c r="I69" s="18" t="s">
        <v>316</v>
      </c>
    </row>
    <row r="70" spans="1:9" x14ac:dyDescent="0.25">
      <c r="A70" s="24">
        <v>41503</v>
      </c>
      <c r="B70" s="26">
        <f t="shared" si="2"/>
        <v>41508</v>
      </c>
      <c r="C70" s="2">
        <v>0.8000694444444445</v>
      </c>
      <c r="D70" s="3">
        <v>1202</v>
      </c>
      <c r="E70" s="4">
        <v>1418</v>
      </c>
      <c r="F70" s="4">
        <v>1.7</v>
      </c>
      <c r="G70" s="4">
        <v>274</v>
      </c>
      <c r="H70" s="18">
        <v>-5</v>
      </c>
      <c r="I70" s="18">
        <v>-30</v>
      </c>
    </row>
    <row r="71" spans="1:9" x14ac:dyDescent="0.25">
      <c r="A71" s="24">
        <v>41506</v>
      </c>
      <c r="B71" s="26">
        <f t="shared" si="2"/>
        <v>41511</v>
      </c>
      <c r="C71" s="2">
        <v>0.34172453703703703</v>
      </c>
      <c r="D71" s="3">
        <v>784</v>
      </c>
      <c r="E71" s="4">
        <v>993</v>
      </c>
      <c r="F71" s="4">
        <v>0.6</v>
      </c>
      <c r="G71" s="4">
        <v>210</v>
      </c>
      <c r="H71" s="18">
        <v>-31</v>
      </c>
      <c r="I71" s="18">
        <v>-18</v>
      </c>
    </row>
    <row r="72" spans="1:9" x14ac:dyDescent="0.25">
      <c r="A72" s="24">
        <v>41516</v>
      </c>
      <c r="B72" s="26">
        <f t="shared" si="2"/>
        <v>41521</v>
      </c>
      <c r="C72" s="2">
        <v>0.11672453703703704</v>
      </c>
      <c r="D72" s="3">
        <v>949</v>
      </c>
      <c r="E72" s="4">
        <v>1031</v>
      </c>
      <c r="F72" s="4">
        <v>-17.100000000000001</v>
      </c>
      <c r="G72" s="4">
        <v>55</v>
      </c>
      <c r="H72" s="18" t="s">
        <v>300</v>
      </c>
      <c r="I72" s="18" t="s">
        <v>326</v>
      </c>
    </row>
    <row r="73" spans="1:9" x14ac:dyDescent="0.25">
      <c r="A73" s="24">
        <v>41541</v>
      </c>
      <c r="B73" s="26">
        <f t="shared" si="2"/>
        <v>41546</v>
      </c>
      <c r="C73" s="2">
        <v>0.8583912037037037</v>
      </c>
      <c r="D73" s="3">
        <v>919</v>
      </c>
      <c r="E73" s="4">
        <v>932</v>
      </c>
      <c r="F73" s="4">
        <v>-0.4</v>
      </c>
      <c r="G73" s="4">
        <v>43</v>
      </c>
      <c r="H73" s="18" t="s">
        <v>281</v>
      </c>
      <c r="I73" s="18" t="s">
        <v>327</v>
      </c>
    </row>
    <row r="74" spans="1:9" x14ac:dyDescent="0.25">
      <c r="A74" s="24">
        <v>41546</v>
      </c>
      <c r="B74" s="26">
        <f t="shared" si="2"/>
        <v>41551</v>
      </c>
      <c r="C74" s="2">
        <v>0.92505787037037035</v>
      </c>
      <c r="D74" s="3">
        <v>1179</v>
      </c>
      <c r="E74" s="4">
        <v>1370</v>
      </c>
      <c r="F74" s="4">
        <v>-5.3</v>
      </c>
      <c r="G74" s="4">
        <v>343</v>
      </c>
      <c r="H74" s="18" t="s">
        <v>285</v>
      </c>
      <c r="I74" s="18">
        <v>-29</v>
      </c>
    </row>
    <row r="75" spans="1:9" x14ac:dyDescent="0.25">
      <c r="A75" s="24">
        <v>41569</v>
      </c>
      <c r="B75" s="26">
        <f t="shared" si="2"/>
        <v>41574</v>
      </c>
      <c r="C75" s="2">
        <v>0.90840277777777778</v>
      </c>
      <c r="D75" s="3">
        <v>459</v>
      </c>
      <c r="E75" s="4">
        <v>1070</v>
      </c>
      <c r="F75" s="4">
        <f>-10.1*1</f>
        <v>-10.1</v>
      </c>
      <c r="G75" s="4">
        <v>190</v>
      </c>
      <c r="H75" s="18" t="s">
        <v>328</v>
      </c>
      <c r="I75" s="18">
        <v>-1</v>
      </c>
    </row>
    <row r="76" spans="1:9" x14ac:dyDescent="0.25">
      <c r="A76" s="24">
        <v>41571</v>
      </c>
      <c r="B76" s="26">
        <f t="shared" si="2"/>
        <v>41576</v>
      </c>
      <c r="C76" s="2">
        <v>5.9363425925925924E-2</v>
      </c>
      <c r="D76" s="3">
        <v>399</v>
      </c>
      <c r="E76" s="4">
        <v>766</v>
      </c>
      <c r="F76" s="4">
        <f>-17*1</f>
        <v>-17</v>
      </c>
      <c r="G76" s="4">
        <v>217</v>
      </c>
      <c r="H76" s="18">
        <v>-10</v>
      </c>
      <c r="I76" s="18" t="s">
        <v>304</v>
      </c>
    </row>
    <row r="77" spans="1:9" x14ac:dyDescent="0.25">
      <c r="A77" s="24">
        <v>41572</v>
      </c>
      <c r="B77" s="26">
        <f t="shared" si="2"/>
        <v>41577</v>
      </c>
      <c r="C77" s="2">
        <v>0.34172453703703703</v>
      </c>
      <c r="D77" s="3">
        <v>587</v>
      </c>
      <c r="E77" s="4">
        <v>599</v>
      </c>
      <c r="F77" s="4">
        <v>-13.7</v>
      </c>
      <c r="G77" s="4">
        <v>109</v>
      </c>
      <c r="H77" s="18">
        <v>-8</v>
      </c>
      <c r="I77" s="18" t="s">
        <v>329</v>
      </c>
    </row>
    <row r="78" spans="1:9" x14ac:dyDescent="0.25">
      <c r="A78" s="24">
        <v>41572</v>
      </c>
      <c r="B78" s="26">
        <f t="shared" si="2"/>
        <v>41577</v>
      </c>
      <c r="C78" s="2">
        <v>0.63343749999999999</v>
      </c>
      <c r="D78" s="3">
        <v>1081</v>
      </c>
      <c r="E78" s="4">
        <v>1103</v>
      </c>
      <c r="F78" s="4">
        <v>-25.2</v>
      </c>
      <c r="G78" s="4">
        <v>68</v>
      </c>
      <c r="H78" s="18">
        <v>-6</v>
      </c>
      <c r="I78" s="18" t="s">
        <v>330</v>
      </c>
    </row>
    <row r="79" spans="1:9" x14ac:dyDescent="0.25">
      <c r="A79" s="24">
        <v>41573</v>
      </c>
      <c r="B79" s="26">
        <f t="shared" si="2"/>
        <v>41578</v>
      </c>
      <c r="C79" s="2">
        <v>0.47505787037037034</v>
      </c>
      <c r="D79" s="3">
        <v>796</v>
      </c>
      <c r="E79" s="4">
        <v>861</v>
      </c>
      <c r="F79" s="4">
        <v>-14.4</v>
      </c>
      <c r="G79" s="4">
        <v>75</v>
      </c>
      <c r="H79" s="18">
        <v>-5</v>
      </c>
      <c r="I79" s="18" t="s">
        <v>331</v>
      </c>
    </row>
    <row r="80" spans="1:9" x14ac:dyDescent="0.25">
      <c r="A80" s="24">
        <v>41575</v>
      </c>
      <c r="B80" s="26">
        <f t="shared" si="2"/>
        <v>41580</v>
      </c>
      <c r="C80" s="2">
        <v>0.10005787037037038</v>
      </c>
      <c r="D80" s="3">
        <v>695</v>
      </c>
      <c r="E80" s="4">
        <v>726</v>
      </c>
      <c r="F80" s="4">
        <v>-12.1</v>
      </c>
      <c r="G80" s="4">
        <v>296</v>
      </c>
      <c r="H80" s="18" t="s">
        <v>328</v>
      </c>
      <c r="I80" s="18">
        <v>-66</v>
      </c>
    </row>
    <row r="81" spans="1:9" x14ac:dyDescent="0.25">
      <c r="A81" s="24">
        <v>41575</v>
      </c>
      <c r="B81" s="26">
        <f t="shared" si="2"/>
        <v>41580</v>
      </c>
      <c r="C81" s="2">
        <v>0.65005787037037044</v>
      </c>
      <c r="D81" s="3">
        <v>812</v>
      </c>
      <c r="E81" s="4">
        <v>1098</v>
      </c>
      <c r="F81" s="4">
        <v>-17.7</v>
      </c>
      <c r="G81" s="4">
        <v>86</v>
      </c>
      <c r="H81" s="18">
        <v>-6</v>
      </c>
      <c r="I81" s="18" t="s">
        <v>309</v>
      </c>
    </row>
    <row r="82" spans="1:9" x14ac:dyDescent="0.25">
      <c r="A82" s="24">
        <v>41576</v>
      </c>
      <c r="B82" s="26">
        <f t="shared" si="2"/>
        <v>41581</v>
      </c>
      <c r="C82" s="2">
        <v>0.91673611111111108</v>
      </c>
      <c r="D82" s="3">
        <v>1001</v>
      </c>
      <c r="E82" s="4">
        <v>1001</v>
      </c>
      <c r="F82" s="4">
        <v>-29.7</v>
      </c>
      <c r="G82" s="4">
        <v>249</v>
      </c>
      <c r="H82" s="18" t="s">
        <v>313</v>
      </c>
      <c r="I82" s="18">
        <v>-89</v>
      </c>
    </row>
    <row r="83" spans="1:9" x14ac:dyDescent="0.25">
      <c r="A83" s="24">
        <v>41585</v>
      </c>
      <c r="B83" s="26">
        <f t="shared" si="2"/>
        <v>41590</v>
      </c>
      <c r="C83" s="2">
        <v>6.9444444444444444E-5</v>
      </c>
      <c r="D83" s="3">
        <v>1033</v>
      </c>
      <c r="E83" s="4">
        <v>1035</v>
      </c>
      <c r="F83" s="4">
        <v>-45.5</v>
      </c>
      <c r="G83" s="4">
        <v>233</v>
      </c>
      <c r="H83" s="18">
        <v>-11</v>
      </c>
      <c r="I83" s="18">
        <v>-97</v>
      </c>
    </row>
    <row r="84" spans="1:9" x14ac:dyDescent="0.25">
      <c r="A84" s="24">
        <v>41585</v>
      </c>
      <c r="B84" s="26">
        <f t="shared" si="2"/>
        <v>41590</v>
      </c>
      <c r="C84" s="2">
        <v>0.63344907407407403</v>
      </c>
      <c r="D84" s="3">
        <v>411</v>
      </c>
      <c r="E84" s="4">
        <v>626</v>
      </c>
      <c r="F84" s="4">
        <f>-4.9*1</f>
        <v>-4.9000000000000004</v>
      </c>
      <c r="G84" s="4">
        <v>130</v>
      </c>
      <c r="H84" s="18">
        <v>-13</v>
      </c>
      <c r="I84" s="18" t="s">
        <v>333</v>
      </c>
    </row>
    <row r="85" spans="1:9" x14ac:dyDescent="0.25">
      <c r="A85" s="24">
        <v>41597</v>
      </c>
      <c r="B85" s="26">
        <f t="shared" si="2"/>
        <v>41602</v>
      </c>
      <c r="C85" s="2">
        <v>0.44172453703703707</v>
      </c>
      <c r="D85" s="3">
        <v>740</v>
      </c>
      <c r="E85" s="4">
        <v>761</v>
      </c>
      <c r="F85" s="4">
        <v>-2</v>
      </c>
      <c r="G85" s="4">
        <v>222</v>
      </c>
      <c r="H85" s="18">
        <v>-14</v>
      </c>
      <c r="I85" s="18">
        <v>-70</v>
      </c>
    </row>
    <row r="86" spans="1:9" x14ac:dyDescent="0.25">
      <c r="A86" s="24">
        <v>41615</v>
      </c>
      <c r="B86" s="26">
        <f t="shared" si="2"/>
        <v>41620</v>
      </c>
      <c r="C86" s="2">
        <v>0.31672453703703701</v>
      </c>
      <c r="D86" s="3">
        <v>1085</v>
      </c>
      <c r="E86" s="4">
        <v>1165</v>
      </c>
      <c r="F86" s="4">
        <v>-41.7</v>
      </c>
      <c r="G86" s="4">
        <v>274</v>
      </c>
      <c r="H86" s="18">
        <v>-16</v>
      </c>
      <c r="I86" s="18">
        <v>-49</v>
      </c>
    </row>
    <row r="87" spans="1:9" x14ac:dyDescent="0.25">
      <c r="A87" s="24">
        <v>41646</v>
      </c>
      <c r="B87" s="26">
        <f t="shared" si="2"/>
        <v>41651</v>
      </c>
      <c r="C87" s="2">
        <v>0.76672453703703702</v>
      </c>
      <c r="D87" s="3">
        <v>1830</v>
      </c>
      <c r="E87" s="4">
        <v>2246</v>
      </c>
      <c r="F87" s="4">
        <v>-60.8</v>
      </c>
      <c r="G87" s="4">
        <v>231</v>
      </c>
      <c r="H87" s="18">
        <v>-15</v>
      </c>
      <c r="I87" s="18">
        <v>-11</v>
      </c>
    </row>
    <row r="88" spans="1:9" x14ac:dyDescent="0.25">
      <c r="A88" s="24">
        <v>41659</v>
      </c>
      <c r="B88" s="26">
        <f t="shared" si="2"/>
        <v>41664</v>
      </c>
      <c r="C88" s="2">
        <v>0.91672453703703705</v>
      </c>
      <c r="D88" s="3">
        <v>721</v>
      </c>
      <c r="E88" s="4">
        <v>750</v>
      </c>
      <c r="F88" s="4">
        <v>-2.1</v>
      </c>
      <c r="G88" s="4">
        <v>97</v>
      </c>
      <c r="H88" s="18">
        <v>-7</v>
      </c>
      <c r="I88" s="18" t="s">
        <v>334</v>
      </c>
    </row>
    <row r="89" spans="1:9" x14ac:dyDescent="0.25">
      <c r="A89" s="24">
        <v>41669</v>
      </c>
      <c r="B89" s="26">
        <f t="shared" si="2"/>
        <v>41674</v>
      </c>
      <c r="C89" s="2">
        <v>0.35005787037037034</v>
      </c>
      <c r="D89" s="3">
        <v>458</v>
      </c>
      <c r="E89" s="4">
        <v>523</v>
      </c>
      <c r="F89" s="4">
        <v>-11</v>
      </c>
      <c r="G89" s="4">
        <v>112</v>
      </c>
      <c r="H89" s="18">
        <v>-12</v>
      </c>
      <c r="I89" s="18" t="s">
        <v>315</v>
      </c>
    </row>
    <row r="90" spans="1:9" x14ac:dyDescent="0.25">
      <c r="A90" s="24">
        <v>41669</v>
      </c>
      <c r="B90" s="26">
        <f t="shared" si="2"/>
        <v>41674</v>
      </c>
      <c r="C90" s="2">
        <v>0.68339120370370365</v>
      </c>
      <c r="D90" s="3">
        <v>1087</v>
      </c>
      <c r="E90" s="4">
        <v>1137</v>
      </c>
      <c r="F90" s="4">
        <v>-39.1</v>
      </c>
      <c r="G90" s="4">
        <v>117</v>
      </c>
      <c r="H90" s="18">
        <v>-13</v>
      </c>
      <c r="I90" s="18" t="s">
        <v>331</v>
      </c>
    </row>
    <row r="91" spans="1:9" x14ac:dyDescent="0.25">
      <c r="A91" s="24">
        <v>41686</v>
      </c>
      <c r="B91" s="26">
        <f t="shared" si="2"/>
        <v>41691</v>
      </c>
      <c r="C91" s="2">
        <v>0.41672453703703699</v>
      </c>
      <c r="D91" s="3">
        <v>634</v>
      </c>
      <c r="E91" s="4">
        <v>1064</v>
      </c>
      <c r="F91" s="4">
        <f>-151.2*1</f>
        <v>-151.19999999999999</v>
      </c>
      <c r="G91" s="4">
        <v>227</v>
      </c>
      <c r="H91" s="18">
        <v>-11</v>
      </c>
      <c r="I91" s="18" t="s">
        <v>335</v>
      </c>
    </row>
    <row r="92" spans="1:9" x14ac:dyDescent="0.25">
      <c r="A92" s="24">
        <v>41688</v>
      </c>
      <c r="B92" s="26">
        <f t="shared" si="2"/>
        <v>41693</v>
      </c>
      <c r="C92" s="2">
        <v>6.6909722222222232E-2</v>
      </c>
      <c r="D92" s="3">
        <v>779</v>
      </c>
      <c r="E92" s="4">
        <v>942</v>
      </c>
      <c r="F92" s="4">
        <v>-11.3</v>
      </c>
      <c r="G92" s="4">
        <v>44</v>
      </c>
      <c r="H92" s="18">
        <v>-24</v>
      </c>
      <c r="I92" s="18" t="s">
        <v>284</v>
      </c>
    </row>
    <row r="93" spans="1:9" x14ac:dyDescent="0.25">
      <c r="A93" s="24">
        <v>41690</v>
      </c>
      <c r="B93" s="26">
        <f t="shared" si="2"/>
        <v>41695</v>
      </c>
      <c r="C93" s="2">
        <v>0.33341435185185181</v>
      </c>
      <c r="D93" s="3">
        <v>948</v>
      </c>
      <c r="E93" s="4">
        <v>960</v>
      </c>
      <c r="F93" s="4">
        <v>-9.5</v>
      </c>
      <c r="G93" s="4">
        <v>268</v>
      </c>
      <c r="H93" s="18">
        <v>-15</v>
      </c>
      <c r="I93" s="18">
        <v>-73</v>
      </c>
    </row>
    <row r="94" spans="1:9" x14ac:dyDescent="0.25">
      <c r="A94" s="24">
        <v>41695</v>
      </c>
      <c r="B94" s="26">
        <f t="shared" si="2"/>
        <v>41700</v>
      </c>
      <c r="C94" s="2">
        <v>5.9606481481481483E-2</v>
      </c>
      <c r="D94" s="3">
        <v>2147</v>
      </c>
      <c r="E94" s="4">
        <v>2153</v>
      </c>
      <c r="F94" s="4">
        <v>-158.1</v>
      </c>
      <c r="G94" s="4">
        <v>73</v>
      </c>
      <c r="H94" s="18">
        <v>-12</v>
      </c>
      <c r="I94" s="18" t="s">
        <v>336</v>
      </c>
    </row>
    <row r="95" spans="1:9" x14ac:dyDescent="0.25">
      <c r="A95" s="24">
        <v>41718</v>
      </c>
      <c r="B95" s="26">
        <f t="shared" si="2"/>
        <v>41723</v>
      </c>
      <c r="C95" s="2">
        <v>0.19173611111111111</v>
      </c>
      <c r="D95" s="3">
        <v>740</v>
      </c>
      <c r="E95" s="4">
        <v>921</v>
      </c>
      <c r="F95" s="4">
        <f>-2*1</f>
        <v>-2</v>
      </c>
      <c r="G95" s="4">
        <v>140</v>
      </c>
      <c r="H95" s="18">
        <v>-14</v>
      </c>
      <c r="I95" s="18" t="s">
        <v>298</v>
      </c>
    </row>
    <row r="96" spans="1:9" x14ac:dyDescent="0.25">
      <c r="A96" s="24">
        <v>41721</v>
      </c>
      <c r="B96" s="26">
        <f t="shared" si="2"/>
        <v>41726</v>
      </c>
      <c r="C96" s="2">
        <v>0.15005787037037036</v>
      </c>
      <c r="D96" s="3">
        <v>820</v>
      </c>
      <c r="E96" s="4">
        <v>986</v>
      </c>
      <c r="F96" s="4">
        <v>2.2999999999999998</v>
      </c>
      <c r="G96" s="4">
        <v>97</v>
      </c>
      <c r="H96" s="18">
        <v>-12</v>
      </c>
      <c r="I96" s="18" t="s">
        <v>337</v>
      </c>
    </row>
    <row r="97" spans="1:9" x14ac:dyDescent="0.25">
      <c r="A97" s="24">
        <v>41727</v>
      </c>
      <c r="B97" s="26">
        <f t="shared" si="2"/>
        <v>41732</v>
      </c>
      <c r="C97" s="2">
        <v>0.75839120370370372</v>
      </c>
      <c r="D97" s="3">
        <v>528</v>
      </c>
      <c r="E97" s="4">
        <v>679</v>
      </c>
      <c r="F97" s="4">
        <v>-4.0999999999999996</v>
      </c>
      <c r="G97" s="4">
        <v>325</v>
      </c>
      <c r="H97" s="18" t="s">
        <v>282</v>
      </c>
      <c r="I97" s="18">
        <v>-32</v>
      </c>
    </row>
    <row r="98" spans="1:9" x14ac:dyDescent="0.25">
      <c r="A98" s="24">
        <v>41731</v>
      </c>
      <c r="B98" s="26">
        <f t="shared" ref="B98:B129" si="3" xml:space="preserve"> A98 + 5</f>
        <v>41736</v>
      </c>
      <c r="C98" s="2">
        <v>0.56689814814814821</v>
      </c>
      <c r="D98" s="3">
        <v>1471</v>
      </c>
      <c r="E98" s="4">
        <v>1564</v>
      </c>
      <c r="F98" s="4">
        <v>-1.2</v>
      </c>
      <c r="G98" s="4">
        <v>60</v>
      </c>
      <c r="H98" s="18" t="s">
        <v>282</v>
      </c>
      <c r="I98" s="18" t="s">
        <v>338</v>
      </c>
    </row>
    <row r="99" spans="1:9" x14ac:dyDescent="0.25">
      <c r="A99" s="24">
        <v>41747</v>
      </c>
      <c r="B99" s="26">
        <f t="shared" si="3"/>
        <v>41752</v>
      </c>
      <c r="C99" s="2">
        <v>0.55961805555555555</v>
      </c>
      <c r="D99" s="3">
        <v>1203</v>
      </c>
      <c r="E99" s="4">
        <v>1359</v>
      </c>
      <c r="F99" s="4">
        <v>13.5</v>
      </c>
      <c r="G99" s="4">
        <v>238</v>
      </c>
      <c r="H99" s="18">
        <v>-20</v>
      </c>
      <c r="I99" s="18">
        <v>-34</v>
      </c>
    </row>
    <row r="100" spans="1:9" x14ac:dyDescent="0.25">
      <c r="A100" s="24">
        <v>41758</v>
      </c>
      <c r="B100" s="26">
        <f t="shared" si="3"/>
        <v>41763</v>
      </c>
      <c r="C100" s="2">
        <v>0.97505787037037039</v>
      </c>
      <c r="D100" s="3">
        <v>553</v>
      </c>
      <c r="E100" s="4">
        <v>833</v>
      </c>
      <c r="F100" s="4">
        <f>-18.3*1</f>
        <v>-18.3</v>
      </c>
      <c r="G100" s="4">
        <v>180</v>
      </c>
      <c r="H100" s="18">
        <v>-12</v>
      </c>
      <c r="I100" s="18" t="s">
        <v>300</v>
      </c>
    </row>
    <row r="101" spans="1:9" x14ac:dyDescent="0.25">
      <c r="A101" s="24">
        <v>41794</v>
      </c>
      <c r="B101" s="26">
        <f t="shared" si="3"/>
        <v>41799</v>
      </c>
      <c r="C101" s="2">
        <v>0.53339120370370374</v>
      </c>
      <c r="D101" s="3">
        <v>467</v>
      </c>
      <c r="E101" s="4">
        <v>555</v>
      </c>
      <c r="F101" s="4">
        <v>43.7</v>
      </c>
      <c r="G101" s="4">
        <v>160</v>
      </c>
      <c r="H101" s="18">
        <v>-29</v>
      </c>
      <c r="I101" s="18" t="s">
        <v>337</v>
      </c>
    </row>
    <row r="102" spans="1:9" x14ac:dyDescent="0.25">
      <c r="A102" s="24">
        <v>41800</v>
      </c>
      <c r="B102" s="26">
        <f t="shared" si="3"/>
        <v>41805</v>
      </c>
      <c r="C102" s="2">
        <v>0.56276620370370367</v>
      </c>
      <c r="D102" s="3">
        <v>1469</v>
      </c>
      <c r="E102" s="4">
        <v>1473</v>
      </c>
      <c r="F102" s="4">
        <v>36.1</v>
      </c>
      <c r="G102" s="4">
        <v>156</v>
      </c>
      <c r="H102" s="18">
        <v>-17</v>
      </c>
      <c r="I102" s="18" t="s">
        <v>336</v>
      </c>
    </row>
    <row r="103" spans="1:9" x14ac:dyDescent="0.25">
      <c r="A103" s="24">
        <v>41828</v>
      </c>
      <c r="B103" s="26">
        <f t="shared" si="3"/>
        <v>41833</v>
      </c>
      <c r="C103" s="2">
        <v>0.69172453703703696</v>
      </c>
      <c r="D103" s="3">
        <v>773</v>
      </c>
      <c r="E103" s="4">
        <v>841</v>
      </c>
      <c r="F103" s="4">
        <v>-12.1</v>
      </c>
      <c r="G103" s="4">
        <v>67</v>
      </c>
      <c r="H103" s="18" t="s">
        <v>296</v>
      </c>
      <c r="I103" s="18" t="s">
        <v>295</v>
      </c>
    </row>
    <row r="104" spans="1:9" x14ac:dyDescent="0.25">
      <c r="A104" s="24">
        <v>41852</v>
      </c>
      <c r="B104" s="26">
        <f t="shared" si="3"/>
        <v>41857</v>
      </c>
      <c r="C104" s="2">
        <v>0.77505787037037033</v>
      </c>
      <c r="D104" s="3">
        <v>789</v>
      </c>
      <c r="E104" s="4">
        <v>1256</v>
      </c>
      <c r="F104" s="4">
        <v>-15.2</v>
      </c>
      <c r="G104" s="4">
        <v>131</v>
      </c>
      <c r="H104" s="18">
        <v>-10</v>
      </c>
      <c r="I104" s="18" t="s">
        <v>282</v>
      </c>
    </row>
    <row r="105" spans="1:9" x14ac:dyDescent="0.25">
      <c r="A105" s="24">
        <v>41866</v>
      </c>
      <c r="B105" s="26">
        <f t="shared" si="3"/>
        <v>41871</v>
      </c>
      <c r="C105" s="2">
        <v>0.74174768518518519</v>
      </c>
      <c r="D105" s="3">
        <v>342</v>
      </c>
      <c r="E105" s="4">
        <v>679</v>
      </c>
      <c r="F105" s="4">
        <f>-1.8*1</f>
        <v>-1.8</v>
      </c>
      <c r="G105" s="4">
        <v>323</v>
      </c>
      <c r="H105" s="18">
        <v>-10</v>
      </c>
      <c r="I105" s="18">
        <v>-5</v>
      </c>
    </row>
    <row r="106" spans="1:9" x14ac:dyDescent="0.25">
      <c r="A106" s="24">
        <v>41873</v>
      </c>
      <c r="B106" s="26">
        <f t="shared" si="3"/>
        <v>41878</v>
      </c>
      <c r="C106" s="2">
        <v>0.46672453703703703</v>
      </c>
      <c r="D106" s="3">
        <v>600</v>
      </c>
      <c r="E106" s="4">
        <v>993</v>
      </c>
      <c r="F106" s="4">
        <f>-9.6*1</f>
        <v>-9.6</v>
      </c>
      <c r="G106" s="4">
        <v>359</v>
      </c>
      <c r="H106" s="18" t="s">
        <v>296</v>
      </c>
      <c r="I106" s="18" t="s">
        <v>335</v>
      </c>
    </row>
    <row r="107" spans="1:9" x14ac:dyDescent="0.25">
      <c r="A107" s="24">
        <v>41875</v>
      </c>
      <c r="B107" s="26">
        <f t="shared" si="3"/>
        <v>41880</v>
      </c>
      <c r="C107" s="2">
        <v>0.52505787037037044</v>
      </c>
      <c r="D107" s="3">
        <v>551</v>
      </c>
      <c r="E107" s="4">
        <v>569</v>
      </c>
      <c r="F107" s="4">
        <v>-0.7</v>
      </c>
      <c r="G107" s="4">
        <v>100</v>
      </c>
      <c r="H107" s="18">
        <v>-7</v>
      </c>
      <c r="I107" s="18" t="s">
        <v>339</v>
      </c>
    </row>
    <row r="108" spans="1:9" x14ac:dyDescent="0.25">
      <c r="A108" s="24">
        <v>41876</v>
      </c>
      <c r="B108" s="26">
        <f t="shared" si="3"/>
        <v>41881</v>
      </c>
      <c r="C108" s="2">
        <v>0.65005787037037044</v>
      </c>
      <c r="D108" s="3">
        <v>555</v>
      </c>
      <c r="E108" s="4">
        <v>697</v>
      </c>
      <c r="F108" s="4">
        <v>-12.2</v>
      </c>
      <c r="G108" s="4">
        <v>270</v>
      </c>
      <c r="H108" s="18" t="s">
        <v>313</v>
      </c>
      <c r="I108" s="18">
        <v>-36</v>
      </c>
    </row>
    <row r="109" spans="1:9" x14ac:dyDescent="0.25">
      <c r="A109" s="24">
        <v>41891</v>
      </c>
      <c r="B109" s="26">
        <f t="shared" si="3"/>
        <v>41896</v>
      </c>
      <c r="C109" s="2">
        <v>4.4675925925925933E-3</v>
      </c>
      <c r="D109" s="3">
        <v>920</v>
      </c>
      <c r="E109" s="4">
        <v>1080</v>
      </c>
      <c r="F109" s="4">
        <v>-8.4</v>
      </c>
      <c r="G109" s="4">
        <v>59</v>
      </c>
      <c r="H109" s="18" t="s">
        <v>296</v>
      </c>
      <c r="I109" s="18" t="s">
        <v>305</v>
      </c>
    </row>
    <row r="110" spans="1:9" x14ac:dyDescent="0.25">
      <c r="A110" s="24">
        <v>41892</v>
      </c>
      <c r="B110" s="26">
        <f t="shared" si="3"/>
        <v>41897</v>
      </c>
      <c r="C110" s="2">
        <v>0.75005787037037042</v>
      </c>
      <c r="D110" s="3">
        <v>1267</v>
      </c>
      <c r="E110" s="4">
        <v>1652</v>
      </c>
      <c r="F110" s="4">
        <v>-51.6</v>
      </c>
      <c r="G110" s="4">
        <v>175</v>
      </c>
      <c r="H110" s="18" t="s">
        <v>316</v>
      </c>
      <c r="I110" s="18" t="s">
        <v>332</v>
      </c>
    </row>
    <row r="111" spans="1:9" x14ac:dyDescent="0.25">
      <c r="A111" s="24">
        <v>41990</v>
      </c>
      <c r="B111" s="26">
        <f t="shared" si="3"/>
        <v>41995</v>
      </c>
      <c r="C111" s="2">
        <v>0.2083912037037037</v>
      </c>
      <c r="D111" s="3">
        <v>587</v>
      </c>
      <c r="E111" s="4">
        <v>855</v>
      </c>
      <c r="F111" s="4">
        <v>-2.1</v>
      </c>
      <c r="G111" s="4">
        <v>162</v>
      </c>
      <c r="H111" s="18">
        <v>-20</v>
      </c>
      <c r="I111" s="18" t="s">
        <v>293</v>
      </c>
    </row>
    <row r="112" spans="1:9" x14ac:dyDescent="0.25">
      <c r="A112" s="24">
        <v>41992</v>
      </c>
      <c r="B112" s="26">
        <f t="shared" si="3"/>
        <v>41997</v>
      </c>
      <c r="C112" s="2">
        <v>4.4930555555555557E-2</v>
      </c>
      <c r="D112" s="3">
        <v>1195</v>
      </c>
      <c r="E112" s="4">
        <v>1513</v>
      </c>
      <c r="F112" s="4">
        <v>-57</v>
      </c>
      <c r="G112" s="4">
        <v>98</v>
      </c>
      <c r="H112" s="18">
        <v>-11</v>
      </c>
      <c r="I112" s="18" t="s">
        <v>300</v>
      </c>
    </row>
    <row r="113" spans="1:9" x14ac:dyDescent="0.25">
      <c r="A113" s="24">
        <v>41994</v>
      </c>
      <c r="B113" s="26">
        <f t="shared" si="3"/>
        <v>41999</v>
      </c>
      <c r="C113" s="2">
        <v>0.50839120370370372</v>
      </c>
      <c r="D113" s="3">
        <v>669</v>
      </c>
      <c r="E113" s="4">
        <v>906</v>
      </c>
      <c r="F113" s="4">
        <f>-13*1</f>
        <v>-13</v>
      </c>
      <c r="G113" s="4">
        <v>189</v>
      </c>
      <c r="H113" s="18">
        <v>-14</v>
      </c>
      <c r="I113" s="18">
        <v>-25</v>
      </c>
    </row>
    <row r="114" spans="1:9" x14ac:dyDescent="0.25">
      <c r="A114" s="24">
        <v>42044</v>
      </c>
      <c r="B114" s="26">
        <f t="shared" si="3"/>
        <v>42049</v>
      </c>
      <c r="C114" s="2">
        <v>0.97505787037037039</v>
      </c>
      <c r="D114" s="3">
        <v>1106</v>
      </c>
      <c r="E114" s="4">
        <v>1148</v>
      </c>
      <c r="F114" s="4">
        <v>-1.9</v>
      </c>
      <c r="G114" s="4">
        <v>51</v>
      </c>
      <c r="H114" s="18" t="s">
        <v>296</v>
      </c>
      <c r="I114" s="18" t="s">
        <v>314</v>
      </c>
    </row>
    <row r="115" spans="1:9" x14ac:dyDescent="0.25">
      <c r="A115" s="24">
        <v>42070</v>
      </c>
      <c r="B115" s="26">
        <f t="shared" si="3"/>
        <v>42075</v>
      </c>
      <c r="C115" s="2">
        <v>0.92505787037037035</v>
      </c>
      <c r="D115" s="3">
        <v>1261</v>
      </c>
      <c r="E115" s="4">
        <v>1304</v>
      </c>
      <c r="F115" s="4">
        <v>-7.3</v>
      </c>
      <c r="G115" s="4">
        <v>125</v>
      </c>
      <c r="H115" s="18">
        <v>-19</v>
      </c>
      <c r="I115" s="18" t="s">
        <v>340</v>
      </c>
    </row>
    <row r="116" spans="1:9" x14ac:dyDescent="0.25">
      <c r="A116" s="24">
        <v>42073</v>
      </c>
      <c r="B116" s="26">
        <f t="shared" si="3"/>
        <v>42078</v>
      </c>
      <c r="C116" s="2">
        <v>5.7870370370370366E-5</v>
      </c>
      <c r="D116" s="3">
        <v>995</v>
      </c>
      <c r="E116" s="4">
        <v>1081</v>
      </c>
      <c r="F116" s="4">
        <v>-10.199999999999999</v>
      </c>
      <c r="G116" s="4">
        <v>107</v>
      </c>
      <c r="H116" s="18">
        <v>-18</v>
      </c>
      <c r="I116" s="18" t="s">
        <v>341</v>
      </c>
    </row>
    <row r="117" spans="1:9" x14ac:dyDescent="0.25">
      <c r="A117" s="24">
        <v>42073</v>
      </c>
      <c r="B117" s="26">
        <f t="shared" si="3"/>
        <v>42078</v>
      </c>
      <c r="C117" s="2">
        <v>0.15005787037037036</v>
      </c>
      <c r="D117" s="3">
        <v>1040</v>
      </c>
      <c r="E117" s="4" t="s">
        <v>0</v>
      </c>
      <c r="F117" s="4">
        <f>-20.4*1</f>
        <v>-20.399999999999999</v>
      </c>
      <c r="G117" s="4">
        <v>71</v>
      </c>
      <c r="H117" s="18">
        <v>-15</v>
      </c>
      <c r="I117" s="18" t="s">
        <v>337</v>
      </c>
    </row>
    <row r="118" spans="1:9" x14ac:dyDescent="0.25">
      <c r="A118" s="24">
        <v>42078</v>
      </c>
      <c r="B118" s="26">
        <f t="shared" si="3"/>
        <v>42083</v>
      </c>
      <c r="C118" s="2">
        <v>7.5057870370370372E-2</v>
      </c>
      <c r="D118" s="3">
        <v>719</v>
      </c>
      <c r="E118" s="4">
        <v>932</v>
      </c>
      <c r="F118" s="4">
        <v>-9</v>
      </c>
      <c r="G118" s="4">
        <v>240</v>
      </c>
      <c r="H118" s="18">
        <v>-22</v>
      </c>
      <c r="I118" s="18">
        <v>-25</v>
      </c>
    </row>
    <row r="119" spans="1:9" x14ac:dyDescent="0.25">
      <c r="A119" s="24">
        <v>42117</v>
      </c>
      <c r="B119" s="26">
        <f t="shared" si="3"/>
        <v>42122</v>
      </c>
      <c r="C119" s="2">
        <v>0.40005787037037038</v>
      </c>
      <c r="D119" s="3">
        <v>857</v>
      </c>
      <c r="E119" s="4">
        <v>864</v>
      </c>
      <c r="F119" s="4">
        <v>-2.7</v>
      </c>
      <c r="G119" s="4">
        <v>291</v>
      </c>
      <c r="H119" s="18" t="s">
        <v>296</v>
      </c>
      <c r="I119" s="18">
        <v>-89</v>
      </c>
    </row>
    <row r="120" spans="1:9" x14ac:dyDescent="0.25">
      <c r="A120" s="24">
        <v>42126</v>
      </c>
      <c r="B120" s="26">
        <f t="shared" si="3"/>
        <v>42131</v>
      </c>
      <c r="C120" s="2">
        <v>0.85005787037037039</v>
      </c>
      <c r="D120" s="3">
        <v>335</v>
      </c>
      <c r="E120" s="4">
        <v>408</v>
      </c>
      <c r="F120" s="4">
        <v>3.8</v>
      </c>
      <c r="G120" s="4">
        <v>115</v>
      </c>
      <c r="H120" s="18">
        <v>-44</v>
      </c>
      <c r="I120" s="18" t="s">
        <v>282</v>
      </c>
    </row>
    <row r="121" spans="1:9" x14ac:dyDescent="0.25">
      <c r="A121" s="24">
        <v>42129</v>
      </c>
      <c r="B121" s="26">
        <f t="shared" si="3"/>
        <v>42134</v>
      </c>
      <c r="C121" s="2">
        <v>0.93339120370370365</v>
      </c>
      <c r="D121" s="3">
        <v>715</v>
      </c>
      <c r="E121" s="4">
        <v>721</v>
      </c>
      <c r="F121" s="4">
        <v>-13.6</v>
      </c>
      <c r="G121" s="4">
        <v>41</v>
      </c>
      <c r="H121" s="18" t="s">
        <v>300</v>
      </c>
      <c r="I121" s="18" t="s">
        <v>342</v>
      </c>
    </row>
    <row r="122" spans="1:9" x14ac:dyDescent="0.25">
      <c r="A122" s="24">
        <v>42137</v>
      </c>
      <c r="B122" s="26">
        <f t="shared" si="3"/>
        <v>42142</v>
      </c>
      <c r="C122" s="2">
        <v>0.78339120370370363</v>
      </c>
      <c r="D122" s="3">
        <v>438</v>
      </c>
      <c r="E122" s="4">
        <v>730</v>
      </c>
      <c r="F122" s="4">
        <v>-5.0999999999999996</v>
      </c>
      <c r="G122" s="4">
        <v>353</v>
      </c>
      <c r="H122" s="18" t="s">
        <v>289</v>
      </c>
      <c r="I122" s="18">
        <v>-16</v>
      </c>
    </row>
    <row r="123" spans="1:9" x14ac:dyDescent="0.25">
      <c r="A123" s="24">
        <v>42173</v>
      </c>
      <c r="B123" s="26">
        <f t="shared" si="3"/>
        <v>42178</v>
      </c>
      <c r="C123" s="2">
        <v>0.7252777777777778</v>
      </c>
      <c r="D123" s="3">
        <v>1305</v>
      </c>
      <c r="E123" s="4">
        <v>1398</v>
      </c>
      <c r="F123" s="4">
        <v>-23.7</v>
      </c>
      <c r="G123" s="4">
        <v>92</v>
      </c>
      <c r="H123" s="18" t="s">
        <v>300</v>
      </c>
      <c r="I123" s="18" t="s">
        <v>343</v>
      </c>
    </row>
    <row r="124" spans="1:9" x14ac:dyDescent="0.25">
      <c r="A124" s="24">
        <v>42174</v>
      </c>
      <c r="B124" s="26">
        <f t="shared" si="3"/>
        <v>42179</v>
      </c>
      <c r="C124" s="2">
        <v>0.27974537037037034</v>
      </c>
      <c r="D124" s="3">
        <v>584</v>
      </c>
      <c r="E124" s="4">
        <v>798</v>
      </c>
      <c r="F124" s="4">
        <v>19.5</v>
      </c>
      <c r="G124" s="4">
        <v>177</v>
      </c>
      <c r="H124" s="18">
        <v>-27</v>
      </c>
      <c r="I124" s="18" t="s">
        <v>303</v>
      </c>
    </row>
    <row r="125" spans="1:9" x14ac:dyDescent="0.25">
      <c r="A125" s="24">
        <v>42177</v>
      </c>
      <c r="B125" s="26">
        <f t="shared" si="3"/>
        <v>42182</v>
      </c>
      <c r="C125" s="2">
        <v>0.77505787037037033</v>
      </c>
      <c r="D125" s="3">
        <v>1209</v>
      </c>
      <c r="E125" s="4">
        <v>1573</v>
      </c>
      <c r="F125" s="4">
        <v>-25.1</v>
      </c>
      <c r="G125" s="4">
        <v>358</v>
      </c>
      <c r="H125" s="18" t="s">
        <v>296</v>
      </c>
      <c r="I125" s="18">
        <v>-8</v>
      </c>
    </row>
    <row r="126" spans="1:9" x14ac:dyDescent="0.25">
      <c r="A126" s="24">
        <v>42180</v>
      </c>
      <c r="B126" s="26">
        <f t="shared" si="3"/>
        <v>42185</v>
      </c>
      <c r="C126" s="2">
        <v>0.35839120370370375</v>
      </c>
      <c r="D126" s="3">
        <v>1627</v>
      </c>
      <c r="E126" s="4">
        <v>1805</v>
      </c>
      <c r="F126" s="4">
        <v>-24.8</v>
      </c>
      <c r="G126" s="4">
        <v>330</v>
      </c>
      <c r="H126" s="18" t="s">
        <v>293</v>
      </c>
      <c r="I126" s="18">
        <v>-42</v>
      </c>
    </row>
    <row r="127" spans="1:9" x14ac:dyDescent="0.25">
      <c r="A127" s="24">
        <v>42238</v>
      </c>
      <c r="B127" s="26">
        <f t="shared" si="3"/>
        <v>42243</v>
      </c>
      <c r="C127" s="2">
        <v>0.30004629629629631</v>
      </c>
      <c r="D127" s="3">
        <v>547</v>
      </c>
      <c r="E127" s="4">
        <v>817</v>
      </c>
      <c r="F127" s="4">
        <f>-29.5*1</f>
        <v>-29.5</v>
      </c>
      <c r="G127" s="4">
        <v>95</v>
      </c>
      <c r="H127" s="18">
        <v>-15</v>
      </c>
      <c r="I127" s="18" t="s">
        <v>289</v>
      </c>
    </row>
    <row r="128" spans="1:9" x14ac:dyDescent="0.25">
      <c r="A128" s="24">
        <v>42267</v>
      </c>
      <c r="B128" s="26">
        <f t="shared" si="3"/>
        <v>42272</v>
      </c>
      <c r="C128" s="2">
        <v>0.75837962962962957</v>
      </c>
      <c r="D128" s="3">
        <v>1239</v>
      </c>
      <c r="E128" s="4">
        <v>1458</v>
      </c>
      <c r="F128" s="4">
        <v>0.2</v>
      </c>
      <c r="G128" s="4">
        <v>219</v>
      </c>
      <c r="H128" s="18">
        <v>-20</v>
      </c>
      <c r="I128" s="18">
        <v>-24</v>
      </c>
    </row>
    <row r="129" spans="1:9" x14ac:dyDescent="0.25">
      <c r="A129" s="24">
        <v>42299</v>
      </c>
      <c r="B129" s="26">
        <f t="shared" si="3"/>
        <v>42304</v>
      </c>
      <c r="C129" s="2">
        <v>0.13341435185185185</v>
      </c>
      <c r="D129" s="3">
        <v>817</v>
      </c>
      <c r="E129" s="4">
        <v>1100</v>
      </c>
      <c r="F129" s="4">
        <v>6</v>
      </c>
      <c r="G129" s="4">
        <v>206</v>
      </c>
      <c r="H129" s="18">
        <v>-11</v>
      </c>
      <c r="I129" s="18">
        <v>-27</v>
      </c>
    </row>
    <row r="130" spans="1:9" x14ac:dyDescent="0.25">
      <c r="A130" s="24">
        <v>42354</v>
      </c>
      <c r="B130" s="26">
        <f t="shared" ref="B130:B161" si="4" xml:space="preserve"> A130 + 5</f>
        <v>42359</v>
      </c>
      <c r="C130" s="2">
        <v>0.40004629629629629</v>
      </c>
      <c r="D130" s="3">
        <v>579</v>
      </c>
      <c r="E130" s="4">
        <v>937</v>
      </c>
      <c r="F130" s="4">
        <f>-6.7*1</f>
        <v>-6.7</v>
      </c>
      <c r="G130" s="4">
        <v>334</v>
      </c>
      <c r="H130" s="18">
        <v>-13</v>
      </c>
      <c r="I130" s="18">
        <v>-4</v>
      </c>
    </row>
    <row r="131" spans="1:9" x14ac:dyDescent="0.25">
      <c r="A131" s="24">
        <v>42370</v>
      </c>
      <c r="B131" s="26">
        <f t="shared" si="4"/>
        <v>42375</v>
      </c>
      <c r="C131" s="2">
        <v>0.97504629629629624</v>
      </c>
      <c r="D131" s="3">
        <v>1730</v>
      </c>
      <c r="E131" s="4">
        <v>1734</v>
      </c>
      <c r="F131" s="4">
        <v>12.7</v>
      </c>
      <c r="G131" s="4">
        <v>227</v>
      </c>
      <c r="H131" s="18">
        <v>-25</v>
      </c>
      <c r="I131" s="18">
        <v>-82</v>
      </c>
    </row>
    <row r="132" spans="1:9" x14ac:dyDescent="0.25">
      <c r="A132" s="24">
        <v>42411</v>
      </c>
      <c r="B132" s="26">
        <f t="shared" si="4"/>
        <v>42416</v>
      </c>
      <c r="C132" s="2">
        <v>0.88717592592592587</v>
      </c>
      <c r="D132" s="3">
        <v>719</v>
      </c>
      <c r="E132" s="4">
        <v>1174</v>
      </c>
      <c r="F132" s="4">
        <f>-2.1*1</f>
        <v>-2.1</v>
      </c>
      <c r="G132" s="4">
        <v>260</v>
      </c>
      <c r="H132" s="18" t="s">
        <v>282</v>
      </c>
      <c r="I132" s="18">
        <v>-7</v>
      </c>
    </row>
    <row r="133" spans="1:9" x14ac:dyDescent="0.25">
      <c r="A133" s="24">
        <v>42843</v>
      </c>
      <c r="B133" s="26">
        <f t="shared" si="4"/>
        <v>42848</v>
      </c>
      <c r="C133" s="2">
        <v>0.82505787037037026</v>
      </c>
      <c r="D133" s="3">
        <v>926</v>
      </c>
      <c r="E133" s="4" t="s">
        <v>0</v>
      </c>
      <c r="F133" s="4">
        <v>-14.1</v>
      </c>
      <c r="G133" s="4">
        <v>67</v>
      </c>
      <c r="H133" s="18" t="s">
        <v>316</v>
      </c>
      <c r="I133" s="18" t="s">
        <v>324</v>
      </c>
    </row>
    <row r="134" spans="1:9" x14ac:dyDescent="0.25">
      <c r="A134" s="24">
        <v>42930</v>
      </c>
      <c r="B134" s="26">
        <f t="shared" si="4"/>
        <v>42935</v>
      </c>
      <c r="C134" s="2">
        <v>5.950231481481482E-2</v>
      </c>
      <c r="D134" s="3">
        <v>1200</v>
      </c>
      <c r="E134" s="4" t="s">
        <v>0</v>
      </c>
      <c r="F134" s="4">
        <v>-0.1</v>
      </c>
      <c r="G134" s="4">
        <v>230</v>
      </c>
      <c r="H134" s="18">
        <v>-6</v>
      </c>
      <c r="I134" s="18">
        <v>-29</v>
      </c>
    </row>
    <row r="135" spans="1:9" x14ac:dyDescent="0.25">
      <c r="A135" s="24">
        <v>42982</v>
      </c>
      <c r="B135" s="26">
        <f t="shared" si="4"/>
        <v>42987</v>
      </c>
      <c r="C135" s="2">
        <v>0.8583912037037037</v>
      </c>
      <c r="D135" s="3">
        <v>1418</v>
      </c>
      <c r="E135" s="4" t="s">
        <v>0</v>
      </c>
      <c r="F135" s="4">
        <v>47.5</v>
      </c>
      <c r="G135" s="4">
        <v>184</v>
      </c>
      <c r="H135" s="18">
        <v>-10</v>
      </c>
      <c r="I135" s="18">
        <v>-12</v>
      </c>
    </row>
    <row r="136" spans="1:9" x14ac:dyDescent="0.25">
      <c r="A136" s="24">
        <v>42984</v>
      </c>
      <c r="B136" s="26">
        <f t="shared" si="4"/>
        <v>42989</v>
      </c>
      <c r="C136" s="2">
        <v>0.51672453703703702</v>
      </c>
      <c r="D136" s="3">
        <v>1571</v>
      </c>
      <c r="E136" s="4" t="s">
        <v>0</v>
      </c>
      <c r="F136" s="4">
        <v>-0.3</v>
      </c>
      <c r="G136" s="4">
        <v>201</v>
      </c>
      <c r="H136" s="18">
        <v>-8</v>
      </c>
      <c r="I136" s="18">
        <v>-33</v>
      </c>
    </row>
  </sheetData>
  <hyperlinks>
    <hyperlink ref="A2" r:id="rId1" display="https://cdaw.gsfc.nasa.gov/movie/make_javamovie.php?stime=20091216_0342&amp;etime=20091216_1055&amp;img1=lasc2rdf&amp;title=20091216.043003.p047g;V=276km/s" xr:uid="{AF5CAC05-5031-40ED-B243-1D35F3B2800C}"/>
    <hyperlink ref="C2" r:id="rId2" tooltip="see height-time digital file" display="http://cdaw.gsfc.nasa.gov/CME_list/UNIVERSAL/2009_12/yht/20091216.043003.w360h.v0276.p047g.yht" xr:uid="{64A1BE8F-38FA-405F-9771-8D714342B5E4}"/>
    <hyperlink ref="D2" r:id="rId3" tooltip="view height-time plot" display="http://cdaw.gsfc.nasa.gov/CME_list/UNIVERSAL/2009_12/htpng/20091216.043003.p047g.htp.html" xr:uid="{487C2F2F-03F6-4D23-B44C-ABD3983957F8}"/>
    <hyperlink ref="A3" r:id="rId4" display="https://cdaw.gsfc.nasa.gov/movie/make_javamovie.php?stime=20100207_0228&amp;etime=20100207_0813&amp;img1=lasc2rdf&amp;title=20100207.035403.p113g;V=421km/s" xr:uid="{6A65E4F9-98FB-4814-A518-1491686CB87B}"/>
    <hyperlink ref="C3" r:id="rId5" tooltip="see height-time digital file" display="http://cdaw.gsfc.nasa.gov/CME_list/UNIVERSAL/2010_02/yht/20100207.035403.w360h.v0421.p113g.yht" xr:uid="{F8839BDF-15B9-4DBD-85AA-9DC3CFD7097C}"/>
    <hyperlink ref="D3" r:id="rId6" tooltip="view height-time plot" display="http://cdaw.gsfc.nasa.gov/CME_list/UNIVERSAL/2010_02/htpng/20100207.035403.p113g.htp.html" xr:uid="{C19CDB0E-678B-4118-B45B-F1C6A99874C6}"/>
    <hyperlink ref="A4" r:id="rId7" display="https://cdaw.gsfc.nasa.gov/movie/make_javamovie.php?stime=20100212_1142&amp;etime=20100212_1437&amp;img1=lasc2rdf&amp;title=20100212.134204.p044g;V=509km/s" xr:uid="{CA006154-195C-49AE-B699-AE37364E2385}"/>
    <hyperlink ref="C4" r:id="rId8" tooltip="see height-time digital file" display="http://cdaw.gsfc.nasa.gov/CME_list/UNIVERSAL/2010_02/yht/20100212.134204.w360h.v0509.p044g.yht" xr:uid="{B94B9B65-700B-4EF5-A294-12FC469F682F}"/>
    <hyperlink ref="D4" r:id="rId9" tooltip="view height-time plot" display="http://cdaw.gsfc.nasa.gov/CME_list/UNIVERSAL/2010_02/htpng/20100212.134204.p044g.htp.html" xr:uid="{345933A5-9F27-418A-ADC7-65F4D641C237}"/>
    <hyperlink ref="A5" r:id="rId10" display="https://cdaw.gsfc.nasa.gov/movie/make_javamovie.php?stime=20100403_0855&amp;etime=20100403_1339&amp;img1=lasc2rdf&amp;title=20100403.103358.p171g;V=668km/s" xr:uid="{FB592D13-C966-41B5-B79E-6EB9B72E2D24}"/>
    <hyperlink ref="C5" r:id="rId11" tooltip="see height-time digital file" display="http://cdaw.gsfc.nasa.gov/CME_list/UNIVERSAL/2010_04/yht/20100403.103358.w360h.v0668.p171g.yht" xr:uid="{665A2810-3F3A-48EC-8F9A-889698CA5571}"/>
    <hyperlink ref="D5" r:id="rId12" tooltip="view height-time plot" display="http://cdaw.gsfc.nasa.gov/CME_list/UNIVERSAL/2010_04/htpng/20100403.103358.p171g.htp.html" xr:uid="{43CA74A8-9033-412F-8EA6-8EFCB62924A7}"/>
    <hyperlink ref="A6" r:id="rId13" display="https://cdaw.gsfc.nasa.gov/movie/make_javamovie.php?stime=20100807_1706&amp;etime=20100807_2126&amp;img1=lasc2rdf&amp;title=20100807.183606.p094g;V=871km/s" xr:uid="{131C3066-63C1-41DE-B7EF-AA0D14A4B1A9}"/>
    <hyperlink ref="C6" r:id="rId14" tooltip="see height-time digital file" display="http://cdaw.gsfc.nasa.gov/CME_list/UNIVERSAL/2010_08/yht/20100807.183606.w360h.v0871.p094g.yht" xr:uid="{C3F2445F-827B-45EB-ACD0-B46AD94A1830}"/>
    <hyperlink ref="D6" r:id="rId15" tooltip="view height-time plot" display="http://cdaw.gsfc.nasa.gov/CME_list/UNIVERSAL/2010_08/htpng/20100807.183606.p094g.htp.html" xr:uid="{77B3466B-86B6-4E03-9797-8F9B17EA1EE6}"/>
    <hyperlink ref="A7" r:id="rId16" display="https://cdaw.gsfc.nasa.gov/movie/make_javamovie.php?stime=20100814_0858&amp;etime=20100814_1256&amp;img1=lasc2rdf&amp;title=20100814.101205.p224g;V=1205km/s" xr:uid="{620B849F-D8D9-4AE9-A3D3-DB9FBC1B00A6}"/>
    <hyperlink ref="C7" r:id="rId17" tooltip="see height-time digital file" display="http://cdaw.gsfc.nasa.gov/CME_list/UNIVERSAL/2010_08/yht/20100814.101205.w360h.v1205.p224g.yht" xr:uid="{1D25DEA3-C0BE-4760-8E4E-F2C530AB1792}"/>
    <hyperlink ref="D7" r:id="rId18" tooltip="view height-time plot" display="http://cdaw.gsfc.nasa.gov/CME_list/UNIVERSAL/2010_08/htpng/20100814.101205.p224g.htp.html" xr:uid="{06F583B4-166A-46A0-888D-5249C55EE36A}"/>
    <hyperlink ref="A8" r:id="rId19" display="https://cdaw.gsfc.nasa.gov/movie/make_javamovie.php?stime=20101214_1434&amp;etime=20101214_1857&amp;img1=lasc2rdf&amp;title=20101214.153605.p343g;V=835km/s" xr:uid="{55ABF5DB-35FA-47BA-ABB2-6CC2833D1A57}"/>
    <hyperlink ref="C8" r:id="rId20" tooltip="see height-time digital file" display="http://cdaw.gsfc.nasa.gov/CME_list/UNIVERSAL/2010_12/yht/20101214.153605.w360h.v0835.p343g.yht" xr:uid="{9938E806-662A-4401-B5A6-38F440BFE174}"/>
    <hyperlink ref="D8" r:id="rId21" tooltip="view height-time plot" display="http://cdaw.gsfc.nasa.gov/CME_list/UNIVERSAL/2010_12/htpng/20101214.153605.p343g.htp.html" xr:uid="{02847AD1-45DD-40E9-87FD-9E15911EBFFE}"/>
    <hyperlink ref="A9" r:id="rId22" display="https://cdaw.gsfc.nasa.gov/movie/make_javamovie.php?stime=20110215_0107&amp;etime=20110215_0551&amp;img1=lasc2rdf&amp;title=20110215.022405.p189g;V=669km/s" xr:uid="{CB9D6A18-3A1C-4953-9BC4-25004FD38D8D}"/>
    <hyperlink ref="C9" r:id="rId23" tooltip="see height-time digital file" display="http://cdaw.gsfc.nasa.gov/CME_list/UNIVERSAL/2011_02/yht/20110215.022405.w360h.v0669.p189g.yht" xr:uid="{486D28A7-98FB-42AE-A3FA-27F513E65918}"/>
    <hyperlink ref="D9" r:id="rId24" tooltip="view height-time plot" display="http://cdaw.gsfc.nasa.gov/CME_list/UNIVERSAL/2011_02/htpng/20110215.022405.p189g.htp.html" xr:uid="{C885B411-7F0B-4A02-BF1F-20BA251C4CC5}"/>
    <hyperlink ref="A10" r:id="rId25" display="https://cdaw.gsfc.nasa.gov/movie/make_javamovie.php?stime=20110307_1856&amp;etime=20110307_2229&amp;img1=lasc2rdf&amp;title=20110307.200005.p313g;V=2125km/s" xr:uid="{DAEEAAA5-1A8C-4C66-8526-E9E0EB955548}"/>
    <hyperlink ref="C10" r:id="rId26" tooltip="see height-time digital file" display="http://cdaw.gsfc.nasa.gov/CME_list/UNIVERSAL/2011_03/yht/20110307.200005.w360h.v2125.p313g.yht" xr:uid="{CEC5C535-9D4A-4413-9F09-78C7B20D63B6}"/>
    <hyperlink ref="D10" r:id="rId27" tooltip="view height-time plot" display="http://cdaw.gsfc.nasa.gov/CME_list/UNIVERSAL/2011_03/htpng/20110307.200005.p313g.htp.html" xr:uid="{77AF967D-56DE-43BA-A74A-A25FBDE9D739}"/>
    <hyperlink ref="A11" r:id="rId28" display="https://cdaw.gsfc.nasa.gov/movie/make_javamovie.php?stime=20110602_0655&amp;etime=20110602_1107&amp;img1=lasc2rdf&amp;title=20110602.081206.p098g;V=976km/s" xr:uid="{34890336-DC4D-453F-8F48-3269C5F30A62}"/>
    <hyperlink ref="C11" r:id="rId29" tooltip="see height-time digital file" display="http://cdaw.gsfc.nasa.gov/CME_list/UNIVERSAL/2011_06/yht/20110602.081206.w360h.v0976.p098g.yht" xr:uid="{D9B1CB33-840B-4379-9922-5C4FFBD35F7B}"/>
    <hyperlink ref="D11" r:id="rId30" tooltip="view height-time plot" display="http://cdaw.gsfc.nasa.gov/CME_list/UNIVERSAL/2011_06/htpng/20110602.081206.p098g.htp.html" xr:uid="{38FD117D-AE9A-4C07-B157-4C5F9B8BDECB}"/>
    <hyperlink ref="A12" r:id="rId31" display="https://cdaw.gsfc.nasa.gov/movie/make_javamovie.php?stime=20110607_0525&amp;etime=20110607_0920&amp;img1=lasc2rdf&amp;title=20110607.064912.p250g;V=1255km/s" xr:uid="{5F0CA820-E452-4027-9B0A-25BC129B3B7D}"/>
    <hyperlink ref="C12" r:id="rId32" tooltip="see height-time digital file" display="http://cdaw.gsfc.nasa.gov/CME_list/UNIVERSAL/2011_06/yht/20110607.064912.w360h.v1255.p250g.yht" xr:uid="{F84C52B0-4092-4DBF-AAD4-FC6DEC81A728}"/>
    <hyperlink ref="D12" r:id="rId33" tooltip="view height-time plot" display="http://cdaw.gsfc.nasa.gov/CME_list/UNIVERSAL/2011_06/htpng/20110607.064912.p250g.htp.html" xr:uid="{C46A7F0D-EEC6-4B1A-A396-E72A5AC8ACED}"/>
    <hyperlink ref="A13" r:id="rId34" display="https://cdaw.gsfc.nasa.gov/movie/make_javamovie.php?stime=20110621_0159&amp;etime=20110621_0636&amp;img1=lasc2rdf&amp;title=20110621.031610.p065g;V=719km/s" xr:uid="{978F5222-90F0-495F-9E90-75FBB6D56656}"/>
    <hyperlink ref="C13" r:id="rId35" tooltip="see height-time digital file" display="http://cdaw.gsfc.nasa.gov/CME_list/UNIVERSAL/2011_06/yht/20110621.031610.w360h.v0719.p065g.yht" xr:uid="{36379868-6A0D-4328-A24B-3CC6EF35B1BF}"/>
    <hyperlink ref="D13" r:id="rId36" tooltip="view height-time plot" display="http://cdaw.gsfc.nasa.gov/CME_list/UNIVERSAL/2011_06/htpng/20110621.031610.p065g.htp.html" xr:uid="{E67B0937-3E92-401E-BAE3-513E9ADD9265}"/>
    <hyperlink ref="A14" r:id="rId37" display="https://cdaw.gsfc.nasa.gov/movie/make_javamovie.php?stime=20110803_1225&amp;etime=20110803_1719&amp;img1=lasc2rdf&amp;title=20110803.140007.p307g;V=610km/s" xr:uid="{0E3F90C8-AD45-47AC-9CBB-1B8A609C1A6A}"/>
    <hyperlink ref="C14" r:id="rId38" tooltip="see height-time digital file" display="http://cdaw.gsfc.nasa.gov/CME_list/UNIVERSAL/2011_08/yht/20110803.140007.w360h.v0610.p307g.yht" xr:uid="{2219EFB6-5B0D-46CE-B232-4DB4CB9FE957}"/>
    <hyperlink ref="D14" r:id="rId39" tooltip="view height-time plot" display="http://cdaw.gsfc.nasa.gov/CME_list/UNIVERSAL/2011_08/htpng/20110803.140007.p307g.htp.html" xr:uid="{ABAEB6BE-D7F3-474F-9CB9-17C01B10D695}"/>
    <hyperlink ref="A15" r:id="rId40" display="https://cdaw.gsfc.nasa.gov/movie/make_javamovie.php?stime=20110804_0247&amp;etime=20110804_0640&amp;img1=lasc2rdf&amp;title=20110804.041205.p298g;V=1315km/s" xr:uid="{189D9A1E-3954-480E-BEDA-C37B672CF00F}"/>
    <hyperlink ref="C15" r:id="rId41" tooltip="see height-time digital file" display="http://cdaw.gsfc.nasa.gov/CME_list/UNIVERSAL/2011_08/yht/20110804.041205.w360h.v1315.p298g.yht" xr:uid="{876783F3-C7AA-4A05-9BD1-7AB8DA9DC48E}"/>
    <hyperlink ref="D15" r:id="rId42" tooltip="view height-time plot" display="http://cdaw.gsfc.nasa.gov/CME_list/UNIVERSAL/2011_08/htpng/20110804.041205.p298g.htp.html" xr:uid="{EF34A88A-7F49-4C26-B3A0-762D1BA0BD1E}"/>
    <hyperlink ref="A16" r:id="rId43" display="https://cdaw.gsfc.nasa.gov/movie/make_javamovie.php?stime=20110809_0659&amp;etime=20110809_1042&amp;img1=lasc2rdf&amp;title=20110809.081206.p279g;V=1610km/s" xr:uid="{878F7A73-1660-4415-8056-A83A446F2833}"/>
    <hyperlink ref="C16" r:id="rId44" tooltip="see height-time digital file" display="http://cdaw.gsfc.nasa.gov/CME_list/UNIVERSAL/2011_08/yht/20110809.081206.w360h.v1610.p279g.yht" xr:uid="{DD511A7A-8456-4502-AC42-DA8A3A3B5B38}"/>
    <hyperlink ref="D16" r:id="rId45" tooltip="view height-time plot" display="http://cdaw.gsfc.nasa.gov/CME_list/UNIVERSAL/2011_08/htpng/20110809.081206.p279g.htp.html" xr:uid="{B1908BD5-AEE4-4DB1-8F48-DA7B3DFAC6C8}"/>
    <hyperlink ref="A17" r:id="rId46" display="https://cdaw.gsfc.nasa.gov/movie/make_javamovie.php?stime=20110922_0939&amp;etime=20110922_1316&amp;img1=lasc2rdf&amp;title=20110922.104806.p072g;V=1905km/s" xr:uid="{D9103E2A-D568-4713-8E60-27E29568951C}"/>
    <hyperlink ref="C17" r:id="rId47" tooltip="see height-time digital file" display="http://cdaw.gsfc.nasa.gov/CME_list/UNIVERSAL/2011_09/yht/20110922.104806.w360h.v1905.p072g.yht" xr:uid="{C68BE06C-D13B-4BD6-9FF3-B83DC3E27533}"/>
    <hyperlink ref="D17" r:id="rId48" tooltip="view height-time plot" display="http://cdaw.gsfc.nasa.gov/CME_list/UNIVERSAL/2011_09/htpng/20110922.104806.p072g.htp.html" xr:uid="{7F674D35-580F-45CB-A427-261B920D9531}"/>
    <hyperlink ref="A18" r:id="rId49" display="https://cdaw.gsfc.nasa.gov/movie/make_javamovie.php?stime=20110924_1144&amp;etime=20110924_1521&amp;img1=lasc2rdf&amp;title=20110924.124807.p078g;V=1915km/s" xr:uid="{BD739DA0-E37C-48F2-A658-B060DD9A2DD9}"/>
    <hyperlink ref="C18" r:id="rId50" tooltip="see height-time digital file" display="http://cdaw.gsfc.nasa.gov/CME_list/UNIVERSAL/2011_09/yht/20110924.124807.w360h.v1915.p078g.yht" xr:uid="{5C796BA4-5284-4DDF-A223-C1421DBE6A58}"/>
    <hyperlink ref="D18" r:id="rId51" tooltip="view height-time plot" display="http://cdaw.gsfc.nasa.gov/CME_list/UNIVERSAL/2011_09/htpng/20110924.124807.p078g.htp.html" xr:uid="{B303912F-AE09-463F-8724-950DE8650C40}"/>
    <hyperlink ref="A19" r:id="rId52" display="https://cdaw.gsfc.nasa.gov/movie/make_javamovie.php?stime=20110924_1819&amp;etime=20110924_2230&amp;img1=lasc2rdf&amp;title=20110924.193606.p043g;V=972km/s" xr:uid="{D374207D-6334-4FE5-BD8A-43794407FBD5}"/>
    <hyperlink ref="C19" r:id="rId53" tooltip="see height-time digital file" display="http://cdaw.gsfc.nasa.gov/CME_list/UNIVERSAL/2011_09/yht/20110924.193606.w360h.v0972.p043g.yht" xr:uid="{618ACFAB-E801-42D7-9032-370B0DEB5B48}"/>
    <hyperlink ref="D19" r:id="rId54" tooltip="view height-time plot" display="http://cdaw.gsfc.nasa.gov/CME_list/UNIVERSAL/2011_09/htpng/20110924.193606.p043g.htp.html" xr:uid="{239E04FD-7D5F-4348-9AA1-7461749B2D54}"/>
    <hyperlink ref="A20" r:id="rId55" display="https://cdaw.gsfc.nasa.gov/movie/make_javamovie.php?stime=20111022_0026&amp;etime=20111022_0524&amp;img1=lasc2rdf&amp;title=20111022.012553.p354g;V=593km/s" xr:uid="{01DD78D4-FC1D-47D3-B88F-19EA74E10055}"/>
    <hyperlink ref="C20" r:id="rId56" tooltip="see height-time digital file" display="http://cdaw.gsfc.nasa.gov/CME_list/UNIVERSAL/2011_10/yht/20111022.012553.w360h.v0593.p354g.yht" xr:uid="{2B8442BE-17C0-499C-8EA3-9A410200B26E}"/>
    <hyperlink ref="D20" r:id="rId57" tooltip="view height-time plot" display="http://cdaw.gsfc.nasa.gov/CME_list/UNIVERSAL/2011_10/htpng/20111022.012553.p354g.htp.html" xr:uid="{388E99C9-5F4B-4DB0-AB83-1F7F1068BCD0}"/>
    <hyperlink ref="A21" r:id="rId58" display="https://cdaw.gsfc.nasa.gov/movie/make_javamovie.php?stime=20111022_0930&amp;etime=20111022_1339&amp;img1=lasc2rdf&amp;title=20111022.102405.p311g;V=1005km/s" xr:uid="{0FD9FB50-E662-45E2-BBA7-20EB0F3895AD}"/>
    <hyperlink ref="C21" r:id="rId59" tooltip="see height-time digital file" display="http://cdaw.gsfc.nasa.gov/CME_list/UNIVERSAL/2011_10/yht/20111022.102405.w360h.v1005.p311g.yht" xr:uid="{E84FDA4D-BC23-4184-800E-CA7E406443CC}"/>
    <hyperlink ref="D21" r:id="rId60" tooltip="view height-time plot" display="http://cdaw.gsfc.nasa.gov/CME_list/UNIVERSAL/2011_10/htpng/20111022.102405.p311g.htp.html" xr:uid="{C1AC9617-EEFC-4E34-BA29-9B4355EA58DD}"/>
    <hyperlink ref="A22" r:id="rId61" display="https://cdaw.gsfc.nasa.gov/movie/make_javamovie.php?stime=20111027_1040&amp;etime=20111027_1542&amp;img1=lasc2rdf&amp;title=20111027.120006.p054g;V=570km/s" xr:uid="{7761703A-A053-40AA-B831-1D9F69DCF9E6}"/>
    <hyperlink ref="C22" r:id="rId62" tooltip="see height-time digital file" display="http://cdaw.gsfc.nasa.gov/CME_list/UNIVERSAL/2011_10/yht/20111027.120006.w360h.v0570.p054g.yht" xr:uid="{B2B6DC40-26B5-45F1-9519-218423BED99F}"/>
    <hyperlink ref="D22" r:id="rId63" tooltip="view height-time plot" display="http://cdaw.gsfc.nasa.gov/CME_list/UNIVERSAL/2011_10/htpng/20111027.120006.p054g.htp.html" xr:uid="{F6D5226E-3549-4C77-8547-FC446F575A0E}"/>
    <hyperlink ref="A23" r:id="rId64" display="https://cdaw.gsfc.nasa.gov/movie/make_javamovie.php?stime=20111109_1209&amp;etime=20111109_1626&amp;img1=lasc2rdf&amp;title=20111109.133605.p048g;V=907km/s" xr:uid="{59D7CC0E-66DA-4649-B383-34634D1AE0BB}"/>
    <hyperlink ref="C23" r:id="rId65" tooltip="see height-time digital file" display="http://cdaw.gsfc.nasa.gov/CME_list/UNIVERSAL/2011_11/yht/20111109.133605.w360h.v0907.p048g.yht" xr:uid="{863B7F0A-0989-46E1-BA99-7624C9483B14}"/>
    <hyperlink ref="D23" r:id="rId66" tooltip="view height-time plot" display="http://cdaw.gsfc.nasa.gov/CME_list/UNIVERSAL/2011_11/htpng/20111109.133605.p048g.htp.html" xr:uid="{9AD07E5B-8DF7-4278-A2D8-2674019E77F1}"/>
    <hyperlink ref="A24" r:id="rId67" display="https://cdaw.gsfc.nasa.gov/movie/make_javamovie.php?stime=20111126_0604&amp;etime=20111126_1019&amp;img1=lasc2rdf&amp;title=20111126.071206.p327g;V=933km/s" xr:uid="{09B6FBF1-D97F-424A-854F-97472D355755}"/>
    <hyperlink ref="C24" r:id="rId68" tooltip="see height-time digital file" display="http://cdaw.gsfc.nasa.gov/CME_list/UNIVERSAL/2011_11/yht/20111126.071206.w360h.v0933.p327g.yht" xr:uid="{2975E3BC-A263-483F-B155-47E5B0B9D1AF}"/>
    <hyperlink ref="D24" r:id="rId69" tooltip="view height-time plot" display="http://cdaw.gsfc.nasa.gov/CME_list/UNIVERSAL/2011_11/htpng/20111126.071206.p327g.htp.html" xr:uid="{B87B5668-EBF1-4E58-B21F-46A0051E1FD9}"/>
    <hyperlink ref="A25" r:id="rId70" display="https://cdaw.gsfc.nasa.gov/movie/make_javamovie.php?stime=20120116_0205&amp;etime=20120116_0611&amp;img1=lasc2rdf&amp;title=20120116.031210.p039g;V=1060km/s" xr:uid="{8E8D6D49-C9AB-4BB7-9829-C629BAA5AF17}"/>
    <hyperlink ref="C25" r:id="rId71" tooltip="see height-time digital file" display="http://cdaw.gsfc.nasa.gov/CME_list/UNIVERSAL/2012_01/yht/20120116.031210.w360h.v1060.p039g.yht" xr:uid="{F3FD2E48-F54F-4357-99CD-2238F8094D52}"/>
    <hyperlink ref="D25" r:id="rId72" tooltip="view height-time plot" display="http://cdaw.gsfc.nasa.gov/CME_list/UNIVERSAL/2012_01/htpng/20120116.031210.p039g.htp.html" xr:uid="{42D14441-A340-492B-9E30-C83B77BC7D12}"/>
    <hyperlink ref="A26" r:id="rId73" display="https://cdaw.gsfc.nasa.gov/movie/make_javamovie.php?stime=20120119_1351&amp;etime=20120119_1754&amp;img1=lasc2rdf&amp;title=20120119.143605.p020g;V=1120km/s" xr:uid="{F55969C0-CA77-4DAF-86AB-7FDEBE8DFDC4}"/>
    <hyperlink ref="C26" r:id="rId74" tooltip="see height-time digital file" display="http://cdaw.gsfc.nasa.gov/CME_list/UNIVERSAL/2012_01/yht/20120119.143605.w360h.v1120.p020g.yht" xr:uid="{BE572B62-C090-43D8-91F3-CE999DBE1419}"/>
    <hyperlink ref="D26" r:id="rId75" tooltip="view height-time plot" display="http://cdaw.gsfc.nasa.gov/CME_list/UNIVERSAL/2012_01/htpng/20120119.143605.p020g.htp.html" xr:uid="{48986DD5-2339-469A-B502-E152609661CA}"/>
    <hyperlink ref="A27" r:id="rId76" display="https://cdaw.gsfc.nasa.gov/movie/make_javamovie.php?stime=20120123_0251&amp;etime=20120123_0623&amp;img1=lasc2rdf&amp;title=20120123.040005.p326g;V=2175km/s" xr:uid="{1B4B7723-CAFE-4CEE-A38D-4B0695D8FE78}"/>
    <hyperlink ref="C27" r:id="rId77" tooltip="see height-time digital file" display="http://cdaw.gsfc.nasa.gov/CME_list/UNIVERSAL/2012_01/yht/20120123.040005.w360h.v2175.p326g.yht" xr:uid="{F4B80C9C-C137-40D9-BBC7-EB61B5A5E827}"/>
    <hyperlink ref="D27" r:id="rId78" tooltip="view height-time plot" display="http://cdaw.gsfc.nasa.gov/CME_list/UNIVERSAL/2012_01/htpng/20120123.040005.p326g.htp.html" xr:uid="{ADB899E8-AA61-4414-9BAF-8101B43D370A}"/>
    <hyperlink ref="A28" r:id="rId79" display="https://cdaw.gsfc.nasa.gov/movie/make_javamovie.php?stime=20120126_0351&amp;etime=20120126_0749&amp;img1=lasc2rdf&amp;title=20120126.043605.p327g;V=1194km/s" xr:uid="{C321989B-E563-4923-A658-B43EC6C3D1A1}"/>
    <hyperlink ref="C28" r:id="rId80" tooltip="see height-time digital file" display="http://cdaw.gsfc.nasa.gov/CME_list/UNIVERSAL/2012_01/yht/20120126.043605.w360h.v1194.p327g.yht" xr:uid="{989AD373-A099-4C40-BB8D-17CAAD2BD69D}"/>
    <hyperlink ref="D28" r:id="rId81" tooltip="view height-time plot" display="http://cdaw.gsfc.nasa.gov/CME_list/UNIVERSAL/2012_01/htpng/20120126.043605.p327g.htp.html" xr:uid="{B2070C55-B710-430F-9C46-6CF8F79AC1C1}"/>
    <hyperlink ref="A29" r:id="rId82" display="https://cdaw.gsfc.nasa.gov/movie/make_javamovie.php?stime=20120127_1723&amp;etime=20120127_2051&amp;img1=lasc2rdf&amp;title=20120127.182752.p296g;V=2508km/s" xr:uid="{C1063A8E-D1D8-42A1-9B92-93BF5159D1F0}"/>
    <hyperlink ref="C29" r:id="rId83" tooltip="see height-time digital file" display="http://cdaw.gsfc.nasa.gov/CME_list/UNIVERSAL/2012_01/yht/20120127.182752.w360h.v2508.p296g.yht" xr:uid="{307E6EDA-4927-4969-98BE-AD8836753812}"/>
    <hyperlink ref="D29" r:id="rId84" tooltip="view height-time plot" display="http://cdaw.gsfc.nasa.gov/CME_list/UNIVERSAL/2012_01/htpng/20120127.182752.p296g.htp.html" xr:uid="{260D15ED-A802-4C3B-A63E-9985798371A9}"/>
    <hyperlink ref="A30" r:id="rId85" display="https://cdaw.gsfc.nasa.gov/movie/make_javamovie.php?stime=20120209_2004&amp;etime=20120210_0050&amp;img1=lasc2rdf&amp;title=20120209.211736.p039g;V=659km/s" xr:uid="{6AE43A18-BADC-436F-A230-DEC8C9A1EB1C}"/>
    <hyperlink ref="C30" r:id="rId86" tooltip="see height-time digital file" display="http://cdaw.gsfc.nasa.gov/CME_list/UNIVERSAL/2012_02/yht/20120209.211736.w360h.v0659.p039g.yht" xr:uid="{D56FA1BC-8179-4CFB-B114-367EBA0CB38C}"/>
    <hyperlink ref="D30" r:id="rId87" tooltip="view height-time plot" display="http://cdaw.gsfc.nasa.gov/CME_list/UNIVERSAL/2012_02/htpng/20120209.211736.p039g.htp.html" xr:uid="{25052271-8A28-4260-BA26-55A1DDBB63B6}"/>
    <hyperlink ref="A31" r:id="rId88" display="https://cdaw.gsfc.nasa.gov/movie/make_javamovie.php?stime=20120210_1900&amp;etime=20120211_0011&amp;img1=lasc2rdf&amp;title=20120210.200005.p039g;V=533km/s" xr:uid="{610223A5-7B78-4905-B331-84024A7EA499}"/>
    <hyperlink ref="C31" r:id="rId89" tooltip="see height-time digital file" display="http://cdaw.gsfc.nasa.gov/CME_list/UNIVERSAL/2012_02/yht/20120210.200005.w360h.v0533.p039g.yht" xr:uid="{2483E519-6546-4A46-BB0D-12F095BED503}"/>
    <hyperlink ref="D31" r:id="rId90" tooltip="view height-time plot" display="http://cdaw.gsfc.nasa.gov/CME_list/UNIVERSAL/2012_02/htpng/20120210.200005.p039g.htp.html" xr:uid="{FE730D81-ED4A-48BD-8AE8-288F5C1C2164}"/>
    <hyperlink ref="A32" r:id="rId91" display="https://cdaw.gsfc.nasa.gov/movie/make_javamovie.php?stime=20120223_0708&amp;etime=20120223_1226&amp;img1=lasc2rdf&amp;title=20120223.081206.p300g;V=505km/s" xr:uid="{B8690B02-0729-41D7-A1A3-1E2010B2E8DF}"/>
    <hyperlink ref="C32" r:id="rId92" tooltip="see height-time digital file" display="http://cdaw.gsfc.nasa.gov/CME_list/UNIVERSAL/2012_02/yht/20120223.081206.w360h.v0505.p300g.yht" xr:uid="{9A60D8E9-E2CA-49A5-8F48-1CEB948C4E0D}"/>
    <hyperlink ref="D32" r:id="rId93" tooltip="view height-time plot" display="http://cdaw.gsfc.nasa.gov/CME_list/UNIVERSAL/2012_02/htpng/20120223.081206.p300g.htp.html" xr:uid="{D5F4B0B3-3E6E-40C9-87F9-0A956D8B26B5}"/>
    <hyperlink ref="A33" r:id="rId94" display="https://cdaw.gsfc.nasa.gov/movie/make_javamovie.php?stime=20120304_0949&amp;etime=20120304_1342&amp;img1=lasc2rdf&amp;title=20120304.110007.p052g;V=1306km/s" xr:uid="{783CC48E-FEE4-4D2B-9214-4A5B871C0B75}"/>
    <hyperlink ref="C33" r:id="rId95" tooltip="see height-time digital file" display="http://cdaw.gsfc.nasa.gov/CME_list/UNIVERSAL/2012_03/yht/20120304.110007.w360h.v1306.p052g.yht" xr:uid="{4CEC9BD3-F73D-46AD-AB28-5929EAE1D8F1}"/>
    <hyperlink ref="D33" r:id="rId96" tooltip="view height-time plot" display="http://cdaw.gsfc.nasa.gov/CME_list/UNIVERSAL/2012_03/htpng/20120304.110007.p052g.htp.html" xr:uid="{DA27CA58-D842-4B89-9B39-FFEC13C87EFF}"/>
    <hyperlink ref="A34" r:id="rId97" display="https://cdaw.gsfc.nasa.gov/movie/make_javamovie.php?stime=20120305_0239&amp;etime=20120305_0624&amp;img1=lasc2rdf&amp;title=20120305.040005.p061g;V=1531km/s" xr:uid="{D3D13EA4-81C4-49AE-9D1A-6BC53940F6A3}"/>
    <hyperlink ref="C34" r:id="rId98" tooltip="see height-time digital file" display="http://cdaw.gsfc.nasa.gov/CME_list/UNIVERSAL/2012_03/yht/20120305.040005.w360h.v1531.p061g.yht" xr:uid="{9ABB9DBE-D647-4B62-924E-B736954C3518}"/>
    <hyperlink ref="D34" r:id="rId99" tooltip="view height-time plot" display="http://cdaw.gsfc.nasa.gov/CME_list/UNIVERSAL/2012_03/htpng/20120305.040005.p061g.htp.html" xr:uid="{6824B17C-B730-4B13-BC8B-4CF919F76FC3}"/>
    <hyperlink ref="A35" r:id="rId100" display="https://cdaw.gsfc.nasa.gov/movie/make_javamovie.php?stime=20120306_2320&amp;etime=20120307_0246&amp;img1=lasc2rdf&amp;title=20120307.002406.p057g;V=2684km/s" xr:uid="{E0CFCD02-D993-437E-858F-EA85DD799826}"/>
    <hyperlink ref="C35" r:id="rId101" tooltip="see height-time digital file" display="http://cdaw.gsfc.nasa.gov/CME_list/UNIVERSAL/2012_03/yht/20120307.002406.w360h.v2684.p057g.yht" xr:uid="{81DF3CF4-E769-4937-A354-5EF965248E48}"/>
    <hyperlink ref="D35" r:id="rId102" tooltip="view height-time plot" display="http://cdaw.gsfc.nasa.gov/CME_list/UNIVERSAL/2012_03/htpng/20120307.002406.p057g.htp.html" xr:uid="{A56EE0A8-288B-4EA7-9309-7186F10668DF}"/>
    <hyperlink ref="A36" r:id="rId103" display="https://cdaw.gsfc.nasa.gov/movie/make_javamovie.php?stime=20120307_0002&amp;etime=20120307_0340&amp;img1=lasc2rdf&amp;title=20120307.013024.p082g;V=1825km/s" xr:uid="{242800E4-BB34-4585-9FFF-C33097CFE660}"/>
    <hyperlink ref="C36" r:id="rId104" tooltip="see height-time digital file" display="http://cdaw.gsfc.nasa.gov/CME_list/UNIVERSAL/2012_03/yht/20120307.013024.w360h.v1825.p082g.yht" xr:uid="{2B6EF795-E130-40D0-A9FD-A8E4811A980B}"/>
    <hyperlink ref="D36" r:id="rId105" tooltip="view height-time plot" display="http://cdaw.gsfc.nasa.gov/CME_list/UNIVERSAL/2012_03/htpng/20120307.013024.p082g.htp.html" xr:uid="{C4450FF1-4D09-4FC0-B11C-7251436E48D5}"/>
    <hyperlink ref="A37" r:id="rId106" display="https://cdaw.gsfc.nasa.gov/movie/make_javamovie.php?stime=20120309_0256&amp;etime=20120309_0709&amp;img1=lasc2rdf&amp;title=20120309.042609.p029g;V=950km/s" xr:uid="{3695E7E5-7EC4-4755-8FD0-31E7317EC4A6}"/>
    <hyperlink ref="C37" r:id="rId107" tooltip="see height-time digital file" display="http://cdaw.gsfc.nasa.gov/CME_list/UNIVERSAL/2012_03/yht/20120309.042609.w360h.v0950.p029g.yht" xr:uid="{DDFF488A-BBDD-41BD-8897-F6A59162E0D2}"/>
    <hyperlink ref="D37" r:id="rId108" tooltip="view height-time plot" display="http://cdaw.gsfc.nasa.gov/CME_list/UNIVERSAL/2012_03/htpng/20120309.042609.p029g.htp.html" xr:uid="{4D8D9F18-7E21-4327-9DB4-EC3D3C9CE877}"/>
    <hyperlink ref="A38" r:id="rId109" display="https://cdaw.gsfc.nasa.gov/movie/make_javamovie.php?stime=20120310_1644&amp;etime=20120310_2038&amp;img1=lasc2rdf&amp;title=20120310.180005.p005g;V=1296km/s" xr:uid="{53A55A7C-433A-4B69-AC8F-CFDD5BB2A5B0}"/>
    <hyperlink ref="C38" r:id="rId110" tooltip="see height-time digital file" display="http://cdaw.gsfc.nasa.gov/CME_list/UNIVERSAL/2012_03/yht/20120310.180005.w360h.v1296.p005g.yht" xr:uid="{67DC0069-293F-4D95-B418-204506307B92}"/>
    <hyperlink ref="D38" r:id="rId111" tooltip="view height-time plot" display="http://cdaw.gsfc.nasa.gov/CME_list/UNIVERSAL/2012_03/htpng/20120310.180005.p005g.htp.html" xr:uid="{3F6DF509-1146-40BD-B059-48EED62955A9}"/>
    <hyperlink ref="A39" r:id="rId112" display="https://cdaw.gsfc.nasa.gov/movie/make_javamovie.php?stime=20120313_1626&amp;etime=20120313_2003&amp;img1=lasc2rdf&amp;title=20120313.173605.p286g;V=1884km/s" xr:uid="{B26ACC9E-3D4F-4D0E-B7A1-C0ADE5207A11}"/>
    <hyperlink ref="C39" r:id="rId113" tooltip="see height-time digital file" display="http://cdaw.gsfc.nasa.gov/CME_list/UNIVERSAL/2012_03/yht/20120313.173605.w360h.v1884.p286g.yht" xr:uid="{FB534EA7-6B32-4B68-810F-280E62A58F90}"/>
    <hyperlink ref="D39" r:id="rId114" tooltip="view height-time plot" display="http://cdaw.gsfc.nasa.gov/CME_list/UNIVERSAL/2012_03/htpng/20120313.173605.p286g.htp.html" xr:uid="{BC82EB9F-8665-4200-8CBD-1679738F53EF}"/>
    <hyperlink ref="A40" r:id="rId115" display="https://cdaw.gsfc.nasa.gov/movie/make_javamovie.php?stime=20120405_2015&amp;etime=20120406_0039&amp;img1=lasc2rdf&amp;title=20120405.212507.p311g;V=828km/s" xr:uid="{B93F50D2-B9B4-43D5-A613-743B91897D77}"/>
    <hyperlink ref="C40" r:id="rId116" tooltip="see height-time digital file" display="http://cdaw.gsfc.nasa.gov/CME_list/UNIVERSAL/2012_04/yht/20120405.212507.w360h.v0828.p311g.yht" xr:uid="{AE78DBA9-96C3-4FA0-820E-AC18E9CC9CB7}"/>
    <hyperlink ref="D40" r:id="rId117" tooltip="view height-time plot" display="http://cdaw.gsfc.nasa.gov/CME_list/UNIVERSAL/2012_04/htpng/20120405.212507.p311g.htp.html" xr:uid="{446D1BF8-3939-4DF0-9109-0FDD17A165B0}"/>
    <hyperlink ref="A41" r:id="rId118" display="https://cdaw.gsfc.nasa.gov/movie/make_javamovie.php?stime=20120409_1123&amp;etime=20120409_1539&amp;img1=lasc2rdf&amp;title=20120409.123607.p310g;V=921km/s" xr:uid="{FE0031D0-420F-499F-B4DD-52DCDBD2B73F}"/>
    <hyperlink ref="C41" r:id="rId119" tooltip="see height-time digital file" display="http://cdaw.gsfc.nasa.gov/CME_list/UNIVERSAL/2012_04/yht/20120409.123607.w360h.v0921.p310g.yht" xr:uid="{4E03E1F2-46AE-4A41-9EBB-5E4881980432}"/>
    <hyperlink ref="D41" r:id="rId120" tooltip="view height-time plot" display="http://cdaw.gsfc.nasa.gov/CME_list/UNIVERSAL/2012_04/htpng/20120409.123607.p310g.htp.html" xr:uid="{078ADFB6-E944-472A-9721-5E3A17A582FD}"/>
    <hyperlink ref="A42" r:id="rId121" display="https://cdaw.gsfc.nasa.gov/movie/make_javamovie.php?stime=20120423_1702&amp;etime=20120423_2214&amp;img1=lasc2rdf&amp;title=20120423.182405.p234g;V=528km/s" xr:uid="{F6092A9C-1B50-4AF7-A8A3-1CD8E7B819FA}"/>
    <hyperlink ref="C42" r:id="rId122" tooltip="see height-time digital file" display="http://cdaw.gsfc.nasa.gov/CME_list/UNIVERSAL/2012_04/yht/20120423.182405.w360h.v0528.p234g.yht" xr:uid="{7DA103CA-A021-446C-AC24-51B2EFCE2093}"/>
    <hyperlink ref="D42" r:id="rId123" tooltip="view height-time plot" display="http://cdaw.gsfc.nasa.gov/CME_list/UNIVERSAL/2012_04/htpng/20120423.182405.p234g.htp.html" xr:uid="{1C4515C1-F12F-436C-815E-90BFA8DAA6FA}"/>
    <hyperlink ref="A43" r:id="rId124" display="https://cdaw.gsfc.nasa.gov/movie/make_javamovie.php?stime=20120511_2239&amp;etime=20120512_0306&amp;img1=lasc2rdf&amp;title=20120512.000005.p107g;V=805km/s" xr:uid="{A20E516A-8569-497F-871D-11DB56FC92E5}"/>
    <hyperlink ref="C43" r:id="rId125" tooltip="see height-time digital file" display="http://cdaw.gsfc.nasa.gov/CME_list/UNIVERSAL/2012_05/yht/20120512.000005.w360h.v0805.p107g.yht" xr:uid="{F8C8B505-E6CC-432B-9640-799118EC9F24}"/>
    <hyperlink ref="D43" r:id="rId126" tooltip="view height-time plot" display="http://cdaw.gsfc.nasa.gov/CME_list/UNIVERSAL/2012_05/htpng/20120512.000005.p107g.htp.html" xr:uid="{FE608596-F678-4A77-B6EF-A7B2F775133E}"/>
    <hyperlink ref="A44" r:id="rId127" display="https://cdaw.gsfc.nasa.gov/movie/make_javamovie.php?stime=20120517_0032&amp;etime=20120517_0416&amp;img1=lasc2rdf&amp;title=20120517.014805.p261g;V=1582km/s" xr:uid="{0F9F0C8B-FDA8-4349-81BD-7E9340D7D0A4}"/>
    <hyperlink ref="C44" r:id="rId128" tooltip="see height-time digital file" display="http://cdaw.gsfc.nasa.gov/CME_list/UNIVERSAL/2012_05/yht/20120517.014805.w360h.v1582.p261g.yht" xr:uid="{44E2F1F8-3A11-4AD3-9D6A-F0C752E94864}"/>
    <hyperlink ref="D44" r:id="rId129" tooltip="view height-time plot" display="http://cdaw.gsfc.nasa.gov/CME_list/UNIVERSAL/2012_05/htpng/20120517.014805.p261g.htp.html" xr:uid="{D2C35423-3D3E-4C0B-9307-E5A65E286326}"/>
    <hyperlink ref="A45" r:id="rId130" display="https://cdaw.gsfc.nasa.gov/movie/make_javamovie.php?stime=20120614_1251&amp;etime=20120614_1701&amp;img1=lasc2rdf&amp;title=20120614.141207.p144g;V=987km/s" xr:uid="{98C012E0-4C4D-4937-862A-F441EF27F928}"/>
    <hyperlink ref="C45" r:id="rId131" tooltip="see height-time digital file" display="http://cdaw.gsfc.nasa.gov/CME_list/UNIVERSAL/2012_06/yht/20120614.141207.w360h.v0987.p144g.yht" xr:uid="{69F4ED07-657D-400B-B796-377402721D5B}"/>
    <hyperlink ref="D45" r:id="rId132" tooltip="view height-time plot" display="http://cdaw.gsfc.nasa.gov/CME_list/UNIVERSAL/2012_06/htpng/20120614.141207.p144g.htp.html" xr:uid="{EF04BE8C-DABD-4785-BA03-E6F5F2423C9C}"/>
    <hyperlink ref="A46" r:id="rId133" display="https://cdaw.gsfc.nasa.gov/movie/make_javamovie.php?stime=20120623_0607&amp;etime=20120623_1002&amp;img1=lasc2rdf&amp;title=20120623.072405.p290g;V=1263km/s" xr:uid="{EB460F7F-B535-4249-A147-BC25C914E04B}"/>
    <hyperlink ref="C46" r:id="rId134" tooltip="see height-time digital file" display="http://cdaw.gsfc.nasa.gov/CME_list/UNIVERSAL/2012_06/yht/20120623.072405.w360h.v1263.p290g.yht" xr:uid="{71ADCE6A-E1EF-4F1F-AD4A-1ABD79DB5334}"/>
    <hyperlink ref="D46" r:id="rId135" tooltip="view height-time plot" display="http://cdaw.gsfc.nasa.gov/CME_list/UNIVERSAL/2012_06/htpng/20120623.072405.p290g.htp.html" xr:uid="{05E53A1A-767E-49D1-815D-FD0FD7E08B0C}"/>
    <hyperlink ref="A47" r:id="rId136" display="https://cdaw.gsfc.nasa.gov/movie/make_javamovie.php?stime=20120704_1607&amp;etime=20120704_1954&amp;img1=lasc2rdf&amp;title=20120704.172404.p124g;V=662km/s" xr:uid="{4D8BADDA-69A1-4D9A-A1F1-CAC375462E08}"/>
    <hyperlink ref="C47" r:id="rId137" tooltip="see height-time digital file" display="http://cdaw.gsfc.nasa.gov/CME_list/UNIVERSAL/2012_07/yht/20120704.172404.w360h.v0662.p124g.yht" xr:uid="{08A13ED8-16B6-4678-97F1-F9932FA61F6C}"/>
    <hyperlink ref="D47" r:id="rId138" tooltip="view height-time plot" display="http://cdaw.gsfc.nasa.gov/CME_list/UNIVERSAL/2012_07/htpng/20120704.172404.p124g.htp.html" xr:uid="{FF81C486-EF46-4CE0-8718-8EF0302AAEB9}"/>
    <hyperlink ref="A48" r:id="rId139" display="https://cdaw.gsfc.nasa.gov/movie/make_javamovie.php?stime=20120706_2201&amp;etime=20120707_0139&amp;img1=lasc2rdf&amp;title=20120706.232406.p233g;V=1828km/s" xr:uid="{9BA7958A-F5EA-4433-8B08-4C4CBDE653A0}"/>
    <hyperlink ref="C48" r:id="rId140" tooltip="see height-time digital file" display="http://cdaw.gsfc.nasa.gov/CME_list/UNIVERSAL/2012_07/yht/20120706.232406.w360h.v1828.p233g.yht" xr:uid="{3BC82DB6-0176-497A-BC78-5B06E323327F}"/>
    <hyperlink ref="D48" r:id="rId141" tooltip="view height-time plot" display="http://cdaw.gsfc.nasa.gov/CME_list/UNIVERSAL/2012_07/htpng/20120706.232406.p233g.htp.html" xr:uid="{9F89252B-BAA8-4C92-BE4F-78A7DF90A2C2}"/>
    <hyperlink ref="A49" r:id="rId142" display="https://cdaw.gsfc.nasa.gov/movie/make_javamovie.php?stime=20120719_0420&amp;etime=20120719_0802&amp;img1=lasc2rdf&amp;title=20120719.052405.p275g;V=1631km/s" xr:uid="{B5CD6F86-93B1-4D17-9434-C9714AA9BC33}"/>
    <hyperlink ref="C49" r:id="rId143" tooltip="see height-time digital file" display="http://cdaw.gsfc.nasa.gov/CME_list/UNIVERSAL/2012_07/yht/20120719.052405.w360h.v1631.p275g.yht" xr:uid="{89A07A75-4C52-4C86-8AC7-D75322CE7561}"/>
    <hyperlink ref="D49" r:id="rId144" tooltip="view height-time plot" display="http://cdaw.gsfc.nasa.gov/CME_list/UNIVERSAL/2012_07/htpng/20120719.052405.p275g.htp.html" xr:uid="{58A25D2B-34CE-465B-8BF7-CF62B8F8FAA9}"/>
    <hyperlink ref="A50" r:id="rId145" display="https://cdaw.gsfc.nasa.gov/movie/make_javamovie.php?stime=20120728_1921&amp;etime=20120729_0107&amp;img1=lasc2rdf&amp;title=20120728.211208.p134g;V=420km/s" xr:uid="{49B02F43-B31C-44B9-8CD1-535E324A6110}"/>
    <hyperlink ref="C50" r:id="rId146" tooltip="see height-time digital file" display="http://cdaw.gsfc.nasa.gov/CME_list/UNIVERSAL/2012_07/yht/20120728.211208.w360h.v0420.p134g.yht" xr:uid="{71CF4AC9-B1BE-4BC0-BA22-660EE613A818}"/>
    <hyperlink ref="D50" r:id="rId147" tooltip="view height-time plot" display="http://cdaw.gsfc.nasa.gov/CME_list/UNIVERSAL/2012_07/htpng/20120728.211208.p134g.htp.html" xr:uid="{C9FD2785-469C-4BFD-A9B6-B890EE7AE6D8}"/>
    <hyperlink ref="A51" r:id="rId148" display="https://cdaw.gsfc.nasa.gov/movie/make_javamovie.php?stime=20120731_0959&amp;etime=20120731_1501&amp;img1=lasc2rdf&amp;title=20120731.112406.p051g;V=567km/s" xr:uid="{7373AFF5-61EF-450C-BD12-1708BB2818FF}"/>
    <hyperlink ref="C51" r:id="rId149" tooltip="see height-time digital file" display="http://cdaw.gsfc.nasa.gov/CME_list/UNIVERSAL/2012_07/yht/20120731.112406.w360h.v0567.p051g.yht" xr:uid="{3434E6C5-8726-4843-8715-E732E3A3915C}"/>
    <hyperlink ref="D51" r:id="rId150" tooltip="view height-time plot" display="http://cdaw.gsfc.nasa.gov/CME_list/UNIVERSAL/2012_07/htpng/20120731.112406.p051g.htp.html" xr:uid="{655C553D-EA91-415E-A551-ED1407D4B53C}"/>
    <hyperlink ref="A52" r:id="rId151" display="https://cdaw.gsfc.nasa.gov/movie/make_javamovie.php?stime=20120804_1243&amp;etime=20120804_1704&amp;img1=lasc2rdf&amp;title=20120804.133623.p110g;V=856km/s" xr:uid="{5871777B-7A94-4B17-B760-FF8ADCE85A99}"/>
    <hyperlink ref="C52" r:id="rId152" tooltip="see height-time digital file" display="http://cdaw.gsfc.nasa.gov/CME_list/UNIVERSAL/2012_08/yht/20120804.133623.w360h.v0856.p110g.yht" xr:uid="{E23910A9-7E8A-4302-830E-DA96641EC49E}"/>
    <hyperlink ref="D52" r:id="rId153" tooltip="view height-time plot" display="http://cdaw.gsfc.nasa.gov/CME_list/UNIVERSAL/2012_08/htpng/20120804.133623.p110g.htp.html" xr:uid="{5B30960D-D780-4641-88D7-D9573C14FE42}"/>
    <hyperlink ref="A53" r:id="rId154" display="https://cdaw.gsfc.nasa.gov/movie/make_javamovie.php?stime=20120813_1132&amp;etime=20120813_1712&amp;img1=lasc2rdf&amp;title=20120813.132549.p359g;V=435km/s" xr:uid="{D1E354A4-A540-479D-87AD-0395F96B9A4F}"/>
    <hyperlink ref="C53" r:id="rId155" tooltip="see height-time digital file" display="http://cdaw.gsfc.nasa.gov/CME_list/UNIVERSAL/2012_08/yht/20120813.132549.w360h.v0435.p359g.yht" xr:uid="{DCD123BC-728B-4743-9067-FD600BF11448}"/>
    <hyperlink ref="D53" r:id="rId156" tooltip="view height-time plot" display="http://cdaw.gsfc.nasa.gov/CME_list/UNIVERSAL/2012_08/htpng/20120813.132549.p359g.htp.html" xr:uid="{248AEB2B-E333-4747-944B-7794BDE0E97B}"/>
    <hyperlink ref="A54" r:id="rId157" display="https://cdaw.gsfc.nasa.gov/movie/make_javamovie.php?stime=20120831_1852&amp;etime=20120831_2240&amp;img1=lasc2rdf&amp;title=20120831.200005.p090g;V=1442km/s" xr:uid="{B0A82957-78A8-4359-9ECA-D86D12B4D06B}"/>
    <hyperlink ref="C54" r:id="rId158" tooltip="see height-time digital file" display="http://cdaw.gsfc.nasa.gov/CME_list/UNIVERSAL/2012_08/yht/20120831.200005.w360h.v1442.p090g.yht" xr:uid="{DFF90554-D3D0-40CE-AA97-2514D2778252}"/>
    <hyperlink ref="D54" r:id="rId159" tooltip="view height-time plot" display="http://cdaw.gsfc.nasa.gov/CME_list/UNIVERSAL/2012_08/htpng/20120831.200005.p090g.htp.html" xr:uid="{8566A5D3-961C-44E2-8DD5-A091E0A9BAAA}"/>
    <hyperlink ref="A55" r:id="rId160" display="https://cdaw.gsfc.nasa.gov/movie/make_javamovie.php?stime=20120902_0238&amp;etime=20120902_0748&amp;img1=lasc2rdf&amp;title=20120902.040006.p090g;V=538km/s" xr:uid="{38D01436-7BE8-4285-8F8D-98D525E4C6DE}"/>
    <hyperlink ref="C55" r:id="rId161" tooltip="see height-time digital file" display="http://cdaw.gsfc.nasa.gov/CME_list/UNIVERSAL/2012_09/yht/20120902.040006.w360h.v0538.p090g.yht" xr:uid="{EE7943C6-92B5-4FD0-B9E0-AD2DE51E2517}"/>
    <hyperlink ref="D55" r:id="rId162" tooltip="view height-time plot" display="http://cdaw.gsfc.nasa.gov/CME_list/UNIVERSAL/2012_09/htpng/20120902.040006.p090g.htp.html" xr:uid="{E823C74F-6B0C-48A7-91A4-C5EE7C601BEC}"/>
    <hyperlink ref="A56" r:id="rId163" display="https://cdaw.gsfc.nasa.gov/movie/make_javamovie.php?stime=20120927_2243&amp;etime=20120928_0257&amp;img1=lasc2rdf&amp;title=20120928.001205.p251g;V=947km/s" xr:uid="{E8E3E35A-D136-4B4F-9E9D-05C3B77A6EC6}"/>
    <hyperlink ref="C56" r:id="rId164" tooltip="see height-time digital file" display="http://cdaw.gsfc.nasa.gov/CME_list/UNIVERSAL/2012_09/yht/20120928.001205.w360h.v0947.p251g.yht" xr:uid="{47742134-8A4D-4EB1-9B58-5E9106A45DEE}"/>
    <hyperlink ref="D56" r:id="rId165" tooltip="view height-time plot" display="http://cdaw.gsfc.nasa.gov/CME_list/UNIVERSAL/2012_09/htpng/20120928.001205.p251g.htp.html" xr:uid="{2D7D8631-94E6-4D79-BAA6-555BFC149454}"/>
    <hyperlink ref="A57" r:id="rId166" display="https://cdaw.gsfc.nasa.gov/movie/make_javamovie.php?stime=20121108_0114&amp;etime=20121108_0535&amp;img1=lasc2rdf&amp;title=20121108.023606.p046g;V=855km/s" xr:uid="{00FAF17A-08D8-4ED6-B623-D5DF46E4D7E7}"/>
    <hyperlink ref="C57" r:id="rId167" tooltip="see height-time digital file" display="http://cdaw.gsfc.nasa.gov/CME_list/UNIVERSAL/2012_11/yht/20121108.023606.w360h.v0855.p046g.yht" xr:uid="{8A9CF6E7-6748-40D8-8EB7-463B0AA54345}"/>
    <hyperlink ref="D57" r:id="rId168" tooltip="view height-time plot" display="http://cdaw.gsfc.nasa.gov/CME_list/UNIVERSAL/2012_11/htpng/20121108.023606.p046g.htp.html" xr:uid="{EC73425B-F007-4730-948C-32B3C1EEBF76}"/>
    <hyperlink ref="A59" r:id="rId169" display="https://cdaw.gsfc.nasa.gov/movie/make_javamovie.php?stime=20121121_1417&amp;etime=20121121_1929&amp;img1=lasc2rdf&amp;title=20121121.160005.p194g;V=529km/s" xr:uid="{3FD208D9-339F-498E-866C-9340E9718F4C}"/>
    <hyperlink ref="C59" r:id="rId170" tooltip="see height-time digital file" display="http://cdaw.gsfc.nasa.gov/CME_list/UNIVERSAL/2012_11/yht/20121121.160005.w360h.v0529.p194g.yht" xr:uid="{2C91E4AE-F713-4C63-9785-18E473186F27}"/>
    <hyperlink ref="D59" r:id="rId171" tooltip="view height-time plot" display="http://cdaw.gsfc.nasa.gov/CME_list/UNIVERSAL/2012_11/htpng/20121121.160005.p194g.htp.html" xr:uid="{0F21D745-5205-4083-976E-09F2E625FDBC}"/>
    <hyperlink ref="A60" r:id="rId172" display="https://cdaw.gsfc.nasa.gov/movie/make_javamovie.php?stime=20121123_1238&amp;etime=20121123_1752&amp;img1=lasc2rdf&amp;title=20121123.134806.p136g;V=519km/s" xr:uid="{2921FCA0-5726-4A68-A158-5DECB8511B24}"/>
    <hyperlink ref="C60" r:id="rId173" tooltip="see height-time digital file" display="http://cdaw.gsfc.nasa.gov/CME_list/UNIVERSAL/2012_11/yht/20121123.134806.w360h.v0519.p136g.yht" xr:uid="{17A33309-B0A4-406F-971C-BD6D6762601D}"/>
    <hyperlink ref="D60" r:id="rId174" tooltip="view height-time plot" display="http://cdaw.gsfc.nasa.gov/CME_list/UNIVERSAL/2012_11/htpng/20121123.134806.p136g.htp.html" xr:uid="{8134A50B-5623-44B5-A8C5-CB3C1B2E28CD}"/>
    <hyperlink ref="A61" r:id="rId175" display="https://cdaw.gsfc.nasa.gov/movie/make_javamovie.php?stime=20121127_0136&amp;etime=20121127_0559&amp;img1=lasc2rdf&amp;title=20121127.023605.p042g;V=844km/s" xr:uid="{41EAE0DA-A8FB-4C49-9C46-21C6DCC7B7BE}"/>
    <hyperlink ref="C61" r:id="rId176" tooltip="see height-time digital file" display="http://cdaw.gsfc.nasa.gov/CME_list/UNIVERSAL/2012_11/yht/20121127.023605.w360h.v0844.p042g.yht" xr:uid="{0E7E441C-633B-4D5E-B223-816B564C32D7}"/>
    <hyperlink ref="D61" r:id="rId177" tooltip="view height-time plot" display="http://cdaw.gsfc.nasa.gov/CME_list/UNIVERSAL/2012_11/htpng/20121127.023605.p042g.htp.html" xr:uid="{D0EC2288-082F-47BC-9A11-99A707BE61AE}"/>
    <hyperlink ref="A62" r:id="rId178" display="https://cdaw.gsfc.nasa.gov/movie/make_javamovie.php?stime=20130315_0553&amp;etime=20130315_0958&amp;img1=lasc2rdf&amp;title=20130315.071205.p112g;V=1063km/s" xr:uid="{4F047893-E60E-43F6-88C7-9548B925EF7C}"/>
    <hyperlink ref="C62" r:id="rId179" tooltip="see height-time digital file" display="http://cdaw.gsfc.nasa.gov/CME_list/UNIVERSAL/2013_03/yht/20130315.071205.w360h.v1063.p112g.yht" xr:uid="{656E90C0-CC89-45C0-B38E-8D62BD5C4AF6}"/>
    <hyperlink ref="D62" r:id="rId180" tooltip="view height-time plot" display="http://cdaw.gsfc.nasa.gov/CME_list/UNIVERSAL/2013_03/htpng/20130315.071205.p112g.htp.html" xr:uid="{7F2FB03C-3C03-4E2D-990B-B9CCDE618737}"/>
    <hyperlink ref="A63" r:id="rId181" display="https://cdaw.gsfc.nasa.gov/movie/make_javamovie.php?stime=20130411_0603&amp;etime=20130411_1024&amp;img1=lasc2rdf&amp;title=20130411.072406.p085g;V=861km/s" xr:uid="{1C789899-C8B7-40A3-B578-34F88BEC1A13}"/>
    <hyperlink ref="C63" r:id="rId182" tooltip="see height-time digital file" display="http://cdaw.gsfc.nasa.gov/CME_list/UNIVERSAL/2013_04/yht/20130411.072406.w360h.v0861.p085g.yht" xr:uid="{D00E4A38-BC41-4AAE-9E03-88B64AD88D25}"/>
    <hyperlink ref="D63" r:id="rId183" tooltip="view height-time plot" display="http://cdaw.gsfc.nasa.gov/CME_list/UNIVERSAL/2013_04/htpng/20130411.072406.p085g.htp.html" xr:uid="{193140B8-7265-4ACE-9441-13DBEECA0CCF}"/>
    <hyperlink ref="A64" r:id="rId184" display="https://cdaw.gsfc.nasa.gov/movie/make_javamovie.php?stime=20130513_1454&amp;etime=20130513_1831&amp;img1=lasc2rdf&amp;title=20130513.160755.p063g;V=1850km/s" xr:uid="{E38D9FAB-A2C4-4FD0-AF45-E5A2F509769C}"/>
    <hyperlink ref="C64" r:id="rId185" tooltip="see height-time digital file" display="http://cdaw.gsfc.nasa.gov/CME_list/UNIVERSAL/2013_05/yht/20130513.160755.w360h.v1850.p063g.yht" xr:uid="{4EDB6B4B-FB73-40CB-A477-E36E60114188}"/>
    <hyperlink ref="D64" r:id="rId186" tooltip="view height-time plot" display="http://cdaw.gsfc.nasa.gov/CME_list/UNIVERSAL/2013_05/htpng/20130513.160755.p063g.htp.html" xr:uid="{B3AFBDF4-707F-44B2-847B-04600C5A7EAE}"/>
    <hyperlink ref="A65" r:id="rId187" display="https://cdaw.gsfc.nasa.gov/movie/make_javamovie.php?stime=20130514_0008&amp;etime=20130514_0334&amp;img1=lasc2rdf&amp;title=20130514.012551.p089g;V=2625km/s" xr:uid="{79909532-8A6E-4E26-9D63-2336B9570C48}"/>
    <hyperlink ref="C65" r:id="rId188" tooltip="see height-time digital file" display="http://cdaw.gsfc.nasa.gov/CME_list/UNIVERSAL/2013_05/yht/20130514.012551.w360h.v2625.p089g.yht" xr:uid="{B5A6F02D-2922-470B-90B4-5318D6C8FB30}"/>
    <hyperlink ref="D65" r:id="rId189" tooltip="view height-time plot" display="http://cdaw.gsfc.nasa.gov/CME_list/UNIVERSAL/2013_05/htpng/20130514.012551.p089g.htp.html" xr:uid="{679A441C-93CE-4D67-BC42-7DA3627455D2}"/>
    <hyperlink ref="A66" r:id="rId190" display="https://cdaw.gsfc.nasa.gov/movie/make_javamovie.php?stime=20130517_0755&amp;etime=20130517_1146&amp;img1=lasc2rdf&amp;title=20130517.091210.p050g;V=1345km/s" xr:uid="{EE5BB3C9-A80E-4F56-84F2-53D20D511480}"/>
    <hyperlink ref="C66" r:id="rId191" tooltip="see height-time digital file" display="http://cdaw.gsfc.nasa.gov/CME_list/UNIVERSAL/2013_05/yht/20130517.091210.w360h.v1345.p050g.yht" xr:uid="{5822EC46-0436-414B-84C8-71DEA9E093F4}"/>
    <hyperlink ref="D66" r:id="rId192" tooltip="view height-time plot" display="http://cdaw.gsfc.nasa.gov/CME_list/UNIVERSAL/2013_05/htpng/20130517.091210.p050g.htp.html" xr:uid="{81B1A3A0-3C5A-45AE-A764-28EA37FE8BF1}"/>
    <hyperlink ref="A67" r:id="rId193" display="https://cdaw.gsfc.nasa.gov/movie/make_javamovie.php?stime=20130522_1202&amp;etime=20130522_1550&amp;img1=lasc2rdf&amp;title=20130522.132550.p287g;V=1466km/s" xr:uid="{F8811D54-984D-4601-A366-490470C743B5}"/>
    <hyperlink ref="C67" r:id="rId194" tooltip="see height-time digital file" display="http://cdaw.gsfc.nasa.gov/CME_list/UNIVERSAL/2013_05/yht/20130522.132550.w360h.v1466.p287g.yht" xr:uid="{1C01F3BF-E205-4906-88CF-982FF6191EAC}"/>
    <hyperlink ref="D67" r:id="rId195" tooltip="view height-time plot" display="http://cdaw.gsfc.nasa.gov/CME_list/UNIVERSAL/2013_05/htpng/20130522.132550.p287g.htp.html" xr:uid="{8FB52C51-4213-4EA8-B886-1C3169028D58}"/>
    <hyperlink ref="A68" r:id="rId196" display="https://cdaw.gsfc.nasa.gov/movie/make_javamovie.php?stime=20130628_0036&amp;etime=20130628_0443&amp;img1=lasc2rdf&amp;title=20130628.020005.p214g;V=1037km/s" xr:uid="{74D9C57B-A1E2-4CCE-AFB0-5F9EB207D676}"/>
    <hyperlink ref="C68" r:id="rId197" tooltip="see height-time digital file" display="http://cdaw.gsfc.nasa.gov/CME_list/UNIVERSAL/2013_06/yht/20130628.020005.w360h.v1037.p214g.yht" xr:uid="{B017A381-967A-4780-8AA0-F87A5B9BD1B9}"/>
    <hyperlink ref="D68" r:id="rId198" tooltip="view height-time plot" display="http://cdaw.gsfc.nasa.gov/CME_list/UNIVERSAL/2013_06/htpng/20130628.020005.p214g.htp.html" xr:uid="{4F20EB82-069C-41C7-A4AA-D0AEA66A0916}"/>
    <hyperlink ref="A69" r:id="rId199" display="https://cdaw.gsfc.nasa.gov/movie/make_javamovie.php?stime=20130709_1349&amp;etime=20130709_1924&amp;img1=lasc2rdf&amp;title=20130709.151209.p174g;V=449km/s" xr:uid="{AC3CEC46-A755-4D07-89A3-612416023A1A}"/>
    <hyperlink ref="C69" r:id="rId200" tooltip="see height-time digital file" display="http://cdaw.gsfc.nasa.gov/CME_list/UNIVERSAL/2013_07/yht/20130709.151209.w360h.v0449.p174g.yht" xr:uid="{EF2FD995-F851-46F3-9B04-06F4710A4FBE}"/>
    <hyperlink ref="D69" r:id="rId201" tooltip="view height-time plot" display="http://cdaw.gsfc.nasa.gov/CME_list/UNIVERSAL/2013_07/htpng/20130709.151209.p174g.htp.html" xr:uid="{2E31C03B-62BF-4D7B-8A8F-F94007AEEF07}"/>
    <hyperlink ref="A70" r:id="rId202" display="https://cdaw.gsfc.nasa.gov/movie/make_javamovie.php?stime=20130817_1809&amp;etime=20130817_2207&amp;img1=lasc2rdf&amp;title=20130817.191206.p274g;V=1202km/s" xr:uid="{E5DAA761-AED4-4F1E-B473-34ACBAC87D7E}"/>
    <hyperlink ref="C70" r:id="rId203" tooltip="see height-time digital file" display="http://cdaw.gsfc.nasa.gov/CME_list/UNIVERSAL/2013_08/yht/20130817.191206.w360h.v1202.p274g.yht" xr:uid="{0EEA870C-1290-420B-9BB9-B83178605767}"/>
    <hyperlink ref="D70" r:id="rId204" tooltip="view height-time plot" display="http://cdaw.gsfc.nasa.gov/CME_list/UNIVERSAL/2013_08/htpng/20130817.191206.p274g.htp.html" xr:uid="{278F334B-BB2F-4DD3-BFB2-55BC06BC4208}"/>
    <hyperlink ref="A71" r:id="rId205" display="https://cdaw.gsfc.nasa.gov/movie/make_javamovie.php?stime=20130820_0713&amp;etime=20130820_1141&amp;img1=lasc2rdf&amp;title=20130820.081205.p210g;V=784km/s" xr:uid="{624E65C1-D546-4ED8-A18E-05E7D2C4AFA8}"/>
    <hyperlink ref="C71" r:id="rId206" tooltip="see height-time digital file" display="http://cdaw.gsfc.nasa.gov/CME_list/UNIVERSAL/2013_08/yht/20130820.081205.w360h.v0784.p210g.yht" xr:uid="{EBC2ECBA-BEC4-41F1-931A-E899617499FC}"/>
    <hyperlink ref="D71" r:id="rId207" tooltip="view height-time plot" display="http://cdaw.gsfc.nasa.gov/CME_list/UNIVERSAL/2013_08/htpng/20130820.081205.p210g.htp.html" xr:uid="{604B97C3-A8A2-47EA-900F-DFE68FDD9A77}"/>
    <hyperlink ref="A72" r:id="rId208" display="https://cdaw.gsfc.nasa.gov/movie/make_javamovie.php?stime=20130830_0116&amp;etime=20130830_0529&amp;img1=lasc2rdf&amp;title=20130830.024805.p055g;V=949km/s" xr:uid="{AF20536D-83B7-4326-B430-9157569CD940}"/>
    <hyperlink ref="C72" r:id="rId209" tooltip="see height-time digital file" display="http://cdaw.gsfc.nasa.gov/CME_list/UNIVERSAL/2013_08/yht/20130830.024805.w360h.v0949.p055g.yht" xr:uid="{A01EC734-0756-4F99-BBD6-5184F3026042}"/>
    <hyperlink ref="D72" r:id="rId210" tooltip="view height-time plot" display="http://cdaw.gsfc.nasa.gov/CME_list/UNIVERSAL/2013_08/htpng/20130830.024805.p055g.htp.html" xr:uid="{9018D87E-7BAA-4E4C-BB3F-CB51BBBD3D99}"/>
    <hyperlink ref="A73" r:id="rId211" display="https://cdaw.gsfc.nasa.gov/movie/make_javamovie.php?stime=20130924_1931&amp;etime=20130924_2347&amp;img1=lasc2rdf&amp;title=20130924.203605.p043g;V=919km/s" xr:uid="{603D3304-29E1-42BB-9B01-7F2CAF0694AC}"/>
    <hyperlink ref="C73" r:id="rId212" tooltip="see height-time digital file" display="http://cdaw.gsfc.nasa.gov/CME_list/UNIVERSAL/2013_09/yht/20130924.203605.w360h.v0919.p043g.yht" xr:uid="{609B7462-2C58-4E91-8AB4-2F8DA0B6627B}"/>
    <hyperlink ref="D73" r:id="rId213" tooltip="view height-time plot" display="http://cdaw.gsfc.nasa.gov/CME_list/UNIVERSAL/2013_09/htpng/20130924.203605.p043g.htp.html" xr:uid="{C804BB34-9944-43A7-8CD8-72825C3A797F}"/>
    <hyperlink ref="A74" r:id="rId214" display="https://cdaw.gsfc.nasa.gov/movie/make_javamovie.php?stime=20130929_2102&amp;etime=20130930_0101&amp;img1=lasc2rdf&amp;title=20130929.221205.p343g;V=1179km/s" xr:uid="{2AAA1A5B-92C4-4CE7-81E2-FBF5FE14A04A}"/>
    <hyperlink ref="C74" r:id="rId215" tooltip="see height-time digital file" display="http://cdaw.gsfc.nasa.gov/CME_list/UNIVERSAL/2013_09/yht/20130929.221205.w360h.v1179.p343g.yht" xr:uid="{11580956-734F-4488-92BA-A17B4F3D5853}"/>
    <hyperlink ref="D74" r:id="rId216" tooltip="view height-time plot" display="http://cdaw.gsfc.nasa.gov/CME_list/UNIVERSAL/2013_09/htpng/20130929.221205.p343g.htp.html" xr:uid="{E8ED390F-E55A-4294-B44D-A2C8929FEFAB}"/>
    <hyperlink ref="A75" r:id="rId217" display="https://cdaw.gsfc.nasa.gov/movie/make_javamovie.php?stime=20131022_2021&amp;etime=20131023_0152&amp;img1=lasc2rdf&amp;title=20131022.214806.p190g;V=459km/s" xr:uid="{9286D8C5-E4BF-4AE2-A49F-FCF371AE9AF4}"/>
    <hyperlink ref="C75" r:id="rId218" tooltip="see height-time digital file" display="http://cdaw.gsfc.nasa.gov/CME_list/UNIVERSAL/2013_10/yht/20131022.214806.w360h.v0459.p190g.yht" xr:uid="{1AF073A1-027D-46FF-9D6D-D586D2EAAC0C}"/>
    <hyperlink ref="D75" r:id="rId219" tooltip="view height-time plot" display="http://cdaw.gsfc.nasa.gov/CME_list/UNIVERSAL/2013_10/htpng/20131022.214806.p190g.htp.html" xr:uid="{B3313567-3A01-4A64-A85A-388DCB1ED997}"/>
    <hyperlink ref="A76" r:id="rId220" display="https://cdaw.gsfc.nasa.gov/movie/make_javamovie.php?stime=20131023_2344&amp;etime=20131024_0530&amp;img1=lasc2rdf&amp;title=20131024.012529.p217s;V=399km/s" xr:uid="{1FC9D385-BCCE-4E4C-AA3F-851788B2D568}"/>
    <hyperlink ref="C76" r:id="rId221" tooltip="see height-time digital file" display="http://cdaw.gsfc.nasa.gov/CME_list/UNIVERSAL/2013_10/yht/20131024.012529.w360h.v0399.p217s.yht" xr:uid="{A65F22B3-5808-497B-9467-4387057B78E3}"/>
    <hyperlink ref="D76" r:id="rId222" tooltip="view height-time plot" display="http://cdaw.gsfc.nasa.gov/CME_list/UNIVERSAL/2013_10/htpng/20131024.012529.p217s.htp.html" xr:uid="{2A7AA1D0-49A8-4AEB-873D-B19539772555}"/>
    <hyperlink ref="A77" r:id="rId223" display="https://cdaw.gsfc.nasa.gov/movie/make_javamovie.php?stime=20131025_0644&amp;etime=20131025_1143&amp;img1=lasc2rdf&amp;title=20131025.081205.p109g;V=587km/s" xr:uid="{E3EE2A16-0693-4CBF-8684-39EE91A86F72}"/>
    <hyperlink ref="C77" r:id="rId224" tooltip="see height-time digital file" display="http://cdaw.gsfc.nasa.gov/CME_list/UNIVERSAL/2013_10/yht/20131025.081205.w360h.v0587.p109g.yht" xr:uid="{76350C30-73D6-4A90-82B1-A881E939DFBA}"/>
    <hyperlink ref="D77" r:id="rId225" tooltip="view height-time plot" display="http://cdaw.gsfc.nasa.gov/CME_list/UNIVERSAL/2013_10/htpng/20131025.081205.p109g.htp.html" xr:uid="{5226E860-8D5D-4838-BCC5-55B00C520A14}"/>
    <hyperlink ref="A78" r:id="rId226" display="https://cdaw.gsfc.nasa.gov/movie/make_javamovie.php?stime=20131025_1352&amp;etime=20131025_1756&amp;img1=lasc2rdf&amp;title=20131025.151209.p068g;V=1081km/s" xr:uid="{EC855E80-5152-48B7-9134-043528C18B48}"/>
    <hyperlink ref="C78" r:id="rId227" tooltip="see height-time digital file" display="http://cdaw.gsfc.nasa.gov/CME_list/UNIVERSAL/2013_10/yht/20131025.151209.w360h.v1081.p068g.yht" xr:uid="{0204CCF3-79F6-412C-8571-9A70D4BC1323}"/>
    <hyperlink ref="D78" r:id="rId228" tooltip="view height-time plot" display="http://cdaw.gsfc.nasa.gov/CME_list/UNIVERSAL/2013_10/htpng/20131025.151209.p068g.htp.html" xr:uid="{6FCE58BB-8013-49FC-99D3-EA241697B9D3}"/>
    <hyperlink ref="A79" r:id="rId229" display="https://cdaw.gsfc.nasa.gov/movie/make_javamovie.php?stime=20131026_0951&amp;etime=20131026_1418&amp;img1=lasc2rdf&amp;title=20131026.112405.p075g;V=796km/s" xr:uid="{F9568BC5-61E5-4A44-AD8B-6E6CBF54DC52}"/>
    <hyperlink ref="C79" r:id="rId230" tooltip="see height-time digital file" display="http://cdaw.gsfc.nasa.gov/CME_list/UNIVERSAL/2013_10/yht/20131026.112405.w360h.v0796.p075g.yht" xr:uid="{C6E83DDC-ED5D-4681-BD28-D7F592371E2C}"/>
    <hyperlink ref="D79" r:id="rId231" tooltip="view height-time plot" display="http://cdaw.gsfc.nasa.gov/CME_list/UNIVERSAL/2013_10/htpng/20131026.112405.p075g.htp.html" xr:uid="{7455093D-B396-4AFF-9D12-44C88CD80F13}"/>
    <hyperlink ref="A80" r:id="rId232" display="https://cdaw.gsfc.nasa.gov/movie/make_javamovie.php?stime=20131028_0042&amp;etime=20131028_0522&amp;img1=lasc2rdf&amp;title=20131028.022405.p296g;V=695km/s" xr:uid="{C519A2C1-70B4-4E90-BE9B-19044480C267}"/>
    <hyperlink ref="C80" r:id="rId233" tooltip="see height-time digital file" display="http://cdaw.gsfc.nasa.gov/CME_list/UNIVERSAL/2013_10/yht/20131028.022405.w360h.v0695.p296g.yht" xr:uid="{1E53B740-4211-409F-A747-8D597898BEE1}"/>
    <hyperlink ref="D80" r:id="rId234" tooltip="view height-time plot" display="http://cdaw.gsfc.nasa.gov/CME_list/UNIVERSAL/2013_10/htpng/20131028.022405.p296g.htp.html" xr:uid="{6FC8A696-F144-4DE7-9DF3-D66254A4D433}"/>
    <hyperlink ref="A81" r:id="rId235" display="https://cdaw.gsfc.nasa.gov/movie/make_javamovie.php?stime=20131028_1409&amp;etime=20131028_1835&amp;img1=lasc2rdf&amp;title=20131028.153605.p086g;V=812km/s" xr:uid="{BF77BA70-FB32-4B75-9D23-FD9890BFC770}"/>
    <hyperlink ref="C81" r:id="rId236" tooltip="see height-time digital file" display="http://cdaw.gsfc.nasa.gov/CME_list/UNIVERSAL/2013_10/yht/20131028.153605.w360h.v0812.p086g.yht" xr:uid="{1CC3B28F-02A8-4B42-B89B-E9A52C4E55E8}"/>
    <hyperlink ref="D81" r:id="rId237" tooltip="view height-time plot" display="http://cdaw.gsfc.nasa.gov/CME_list/UNIVERSAL/2013_10/htpng/20131028.153605.p086g.htp.html" xr:uid="{F2D6DC85-E303-4AF6-A724-3BB2F1E509DA}"/>
    <hyperlink ref="A82" r:id="rId238" display="https://cdaw.gsfc.nasa.gov/movie/make_javamovie.php?stime=20131029_2040&amp;etime=20131030_0049&amp;img1=lasc2rdf&amp;title=20131029.220006.p249g;V=1001km/s" xr:uid="{BDF76874-0CA5-466B-B0E7-037EAF2995A6}"/>
    <hyperlink ref="C82" r:id="rId239" tooltip="see height-time digital file" display="http://cdaw.gsfc.nasa.gov/CME_list/UNIVERSAL/2013_10/yht/20131029.220006.w360h.v1001.p249g.yht" xr:uid="{3C895EA8-1391-4EF7-A3B7-D6197B80C559}"/>
    <hyperlink ref="D82" r:id="rId240" tooltip="view height-time plot" display="http://cdaw.gsfc.nasa.gov/CME_list/UNIVERSAL/2013_10/htpng/20131029.220006.p249g.htp.html" xr:uid="{960FB6F2-2935-441B-AE99-E9E90916F68E}"/>
    <hyperlink ref="A83" r:id="rId241" display="https://cdaw.gsfc.nasa.gov/movie/make_javamovie.php?stime=20131106_2236&amp;etime=20131107_0244&amp;img1=lasc2rdf&amp;title=20131107.000006.p233g;V=1033km/s" xr:uid="{C8F74933-6661-474B-ACE3-9938BF1CF7F2}"/>
    <hyperlink ref="C83" r:id="rId242" tooltip="see height-time digital file" display="http://cdaw.gsfc.nasa.gov/CME_list/UNIVERSAL/2013_11/yht/20131107.000006.w360h.v1033.p233g.yht" xr:uid="{9A222AE3-76ED-437B-8F48-08436D2C8E25}"/>
    <hyperlink ref="D83" r:id="rId243" tooltip="view height-time plot" display="http://cdaw.gsfc.nasa.gov/CME_list/UNIVERSAL/2013_11/htpng/20131107.000006.p233g.htp.html" xr:uid="{EEDA53F0-5EB9-40D3-9094-5EBC3C52E872}"/>
    <hyperlink ref="A84" r:id="rId244" display="https://cdaw.gsfc.nasa.gov/movie/make_javamovie.php?stime=20131107_1328&amp;etime=20131107_1918&amp;img1=lasc2rdf&amp;title=20131107.151210.p130s;V=411km/s" xr:uid="{D3B02C39-EEA8-4A30-BBE7-6561CA59E890}"/>
    <hyperlink ref="C84" r:id="rId245" tooltip="see height-time digital file" display="http://cdaw.gsfc.nasa.gov/CME_list/UNIVERSAL/2013_11/yht/20131107.151210.w360h.v0411.p130s.yht" xr:uid="{FDADFA81-4891-4B20-9F22-257C4CAB4444}"/>
    <hyperlink ref="D84" r:id="rId246" tooltip="view height-time plot" display="http://cdaw.gsfc.nasa.gov/CME_list/UNIVERSAL/2013_11/htpng/20131107.151210.p130s.htp.html" xr:uid="{C94CECDB-BBCA-44FA-A7A2-8AA52E87CA73}"/>
    <hyperlink ref="A85" r:id="rId247" display="https://cdaw.gsfc.nasa.gov/movie/make_javamovie.php?stime=20131119_0912&amp;etime=20131119_1346&amp;img1=lasc2rdf&amp;title=20131119.103605.p222g;V=740km/s" xr:uid="{9A4D482E-314C-4EE5-BA62-BA13752EB8EB}"/>
    <hyperlink ref="C85" r:id="rId248" tooltip="see height-time digital file" display="http://cdaw.gsfc.nasa.gov/CME_list/UNIVERSAL/2013_11/yht/20131119.103605.w360h.v0740.p222g.yht" xr:uid="{334D407B-AD28-45AD-ACE5-7BB00EC034AE}"/>
    <hyperlink ref="D85" r:id="rId249" tooltip="view height-time plot" display="http://cdaw.gsfc.nasa.gov/CME_list/UNIVERSAL/2013_11/htpng/20131119.103605.p222g.htp.html" xr:uid="{30C1B8CE-8530-45ED-B6D7-FB8887E9DF50}"/>
    <hyperlink ref="A86" r:id="rId250" display="https://cdaw.gsfc.nasa.gov/movie/make_javamovie.php?stime=20131207_0622&amp;etime=20131207_1026&amp;img1=lasc2rdf&amp;title=20131207.073605.p274g;V=1085km/s" xr:uid="{CA562569-B018-4DEE-BB6B-19360B646ADF}"/>
    <hyperlink ref="C86" r:id="rId251" tooltip="see height-time digital file" display="http://cdaw.gsfc.nasa.gov/CME_list/UNIVERSAL/2013_12/yht/20131207.073605.w360h.v1085.p274g.yht" xr:uid="{CCBD7F94-6A53-4D2E-8CDD-A73820138739}"/>
    <hyperlink ref="D86" r:id="rId252" tooltip="view height-time plot" display="http://cdaw.gsfc.nasa.gov/CME_list/UNIVERSAL/2013_12/htpng/20131207.073605.p274g.htp.html" xr:uid="{89266BEE-08AE-4AB1-989B-48F1675AF483}"/>
    <hyperlink ref="A87" r:id="rId253" display="https://cdaw.gsfc.nasa.gov/movie/make_javamovie.php?stime=20140107_1711&amp;etime=20140107_2049&amp;img1=lasc2rdf&amp;title=20140107.182405.p231g;V=1830km/s" xr:uid="{967022CC-7374-49E1-A6F0-179861FB1165}"/>
    <hyperlink ref="C87" r:id="rId254" tooltip="see height-time digital file" display="http://cdaw.gsfc.nasa.gov/CME_list/UNIVERSAL/2014_01/yht/20140107.182405.w360h.v1830.p231g.yht" xr:uid="{F08358DD-A6F0-4A4A-977E-118F553DCFC8}"/>
    <hyperlink ref="D87" r:id="rId255" tooltip="view height-time plot" display="http://cdaw.gsfc.nasa.gov/CME_list/UNIVERSAL/2014_01/htpng/20140107.182405.p231g.htp.html" xr:uid="{1A090395-6594-4843-9478-A5F740D01F86}"/>
    <hyperlink ref="A88" r:id="rId256" display="https://cdaw.gsfc.nasa.gov/movie/make_javamovie.php?stime=20140120_2038&amp;etime=20140121_0115&amp;img1=lasc2rdf&amp;title=20140120.220005.p097g;V=721km/s" xr:uid="{E91674EE-534E-46F7-A8FA-390A10058A42}"/>
    <hyperlink ref="C88" r:id="rId257" tooltip="see height-time digital file" display="http://cdaw.gsfc.nasa.gov/CME_list/UNIVERSAL/2014_01/yht/20140120.220005.w360h.v0721.p097g.yht" xr:uid="{4C607A22-4C29-4C9B-85B4-CC18182FB103}"/>
    <hyperlink ref="D88" r:id="rId258" tooltip="view height-time plot" display="http://cdaw.gsfc.nasa.gov/CME_list/UNIVERSAL/2014_01/htpng/20140120.220005.p097g.htp.html" xr:uid="{E4232924-29DC-4158-A909-41C9BAF33F88}"/>
    <hyperlink ref="A89" r:id="rId259" display="https://cdaw.gsfc.nasa.gov/movie/make_javamovie.php?stime=20140130_0653&amp;etime=20140130_1225&amp;img1=lasc2rdf&amp;title=20140130.082405.p112g;V=458km/s" xr:uid="{C1DFE5B3-4AF3-44C1-8845-67EE9E041184}"/>
    <hyperlink ref="C89" r:id="rId260" tooltip="see height-time digital file" display="http://cdaw.gsfc.nasa.gov/CME_list/UNIVERSAL/2014_01/yht/20140130.082405.w360h.v0458.p112g.yht" xr:uid="{55166C98-2F6E-4C70-BF9B-4C6B674E3014}"/>
    <hyperlink ref="D89" r:id="rId261" tooltip="view height-time plot" display="http://cdaw.gsfc.nasa.gov/CME_list/UNIVERSAL/2014_01/htpng/20140130.082405.p112g.htp.html" xr:uid="{DBD9B509-24EF-4BFA-AF60-84724C80E537}"/>
    <hyperlink ref="A90" r:id="rId262" display="https://cdaw.gsfc.nasa.gov/movie/make_javamovie.php?stime=20140130_1458&amp;etime=20140130_1902&amp;img1=lasc2rdf&amp;title=20140130.162405.p117g;V=1087km/s" xr:uid="{4BEAF064-3B68-41EA-8562-0A2CCD818A43}"/>
    <hyperlink ref="C90" r:id="rId263" tooltip="see height-time digital file" display="http://cdaw.gsfc.nasa.gov/CME_list/UNIVERSAL/2014_01/yht/20140130.162405.w360h.v1087.p117g.yht" xr:uid="{889D0A32-3DE2-4E0E-8B89-F0D0BD0C7A11}"/>
    <hyperlink ref="D90" r:id="rId264" tooltip="view height-time plot" display="http://cdaw.gsfc.nasa.gov/CME_list/UNIVERSAL/2014_01/htpng/20140130.162405.p117g.htp.html" xr:uid="{3BA3B63C-A846-4646-B039-100F9F206C4E}"/>
    <hyperlink ref="A91" r:id="rId265" display="https://cdaw.gsfc.nasa.gov/movie/make_javamovie.php?stime=20140216_0843&amp;etime=20140216_1218&amp;img1=lasc2rdf&amp;title=20140216.100005.p227g;V=634km/s" xr:uid="{0AD963EE-BC29-4B9E-B063-C182D1B8173D}"/>
    <hyperlink ref="C91" r:id="rId266" tooltip="see height-time digital file" display="http://cdaw.gsfc.nasa.gov/CME_list/UNIVERSAL/2014_02/yht/20140216.100005.w360h.v0634.p227g.yht" xr:uid="{A16E4ABD-4F0D-431B-B4B9-587E4B052E7F}"/>
    <hyperlink ref="D91" r:id="rId267" tooltip="view height-time plot" display="http://cdaw.gsfc.nasa.gov/CME_list/UNIVERSAL/2014_02/htpng/20140216.100005.p227g.htp.html" xr:uid="{ADD56568-00AB-4121-8D23-DC032C1BBD18}"/>
    <hyperlink ref="A92" r:id="rId268" display="https://cdaw.gsfc.nasa.gov/movie/make_javamovie.php?stime=20140218_0010&amp;etime=20140218_0440&amp;img1=lasc2rdf&amp;title=20140218.013621.p044g;V=779km/s" xr:uid="{68139863-CECB-49F7-A70D-EAF6BD6A833C}"/>
    <hyperlink ref="C92" r:id="rId269" tooltip="see height-time digital file" display="http://cdaw.gsfc.nasa.gov/CME_list/UNIVERSAL/2014_02/yht/20140218.013621.w360h.v0779.p044g.yht" xr:uid="{6B1A5633-2F44-4775-ADBE-1A60CE824A7C}"/>
    <hyperlink ref="D92" r:id="rId270" tooltip="view height-time plot" display="http://cdaw.gsfc.nasa.gov/CME_list/UNIVERSAL/2014_02/htpng/20140218.013621.p044g.htp.html" xr:uid="{E6499C27-8085-4C3A-A5F6-2326E72DBDEA}"/>
    <hyperlink ref="A93" r:id="rId271" display="https://cdaw.gsfc.nasa.gov/movie/make_javamovie.php?stime=20140220_0640&amp;etime=20140220_1053&amp;img1=lasc2rdf&amp;title=20140220.080007.p268g;V=948km/s" xr:uid="{7E22C946-A904-4CFF-8AF2-1042ABCED35D}"/>
    <hyperlink ref="C93" r:id="rId272" tooltip="see height-time digital file" display="http://cdaw.gsfc.nasa.gov/CME_list/UNIVERSAL/2014_02/yht/20140220.080007.w360h.v0948.p268g.yht" xr:uid="{D61F1C51-DE69-43DC-886F-3C06D8585D73}"/>
    <hyperlink ref="D93" r:id="rId273" tooltip="view height-time plot" display="http://cdaw.gsfc.nasa.gov/CME_list/UNIVERSAL/2014_02/htpng/20140220.080007.p268g.htp.html" xr:uid="{34334E83-FC72-463E-AC83-BC952AF9165A}"/>
    <hyperlink ref="A94" r:id="rId274" display="https://cdaw.gsfc.nasa.gov/movie/make_javamovie.php?stime=20140224_2338&amp;etime=20140225_0310&amp;img1=lasc2rdf&amp;title=20140225.012550.p073g;V=2147km/s" xr:uid="{AAC73630-F73A-4B9B-80F3-5863CA5EE6F5}"/>
    <hyperlink ref="C94" r:id="rId275" tooltip="see height-time digital file" display="http://cdaw.gsfc.nasa.gov/CME_list/UNIVERSAL/2014_02/yht/20140225.012550.w360h.v2147.p073g.yht" xr:uid="{8198F6AE-CFC3-4836-9E50-EE6BE062BE0E}"/>
    <hyperlink ref="D94" r:id="rId276" tooltip="view height-time plot" display="http://cdaw.gsfc.nasa.gov/CME_list/UNIVERSAL/2014_02/htpng/20140225.012550.p073g.htp.html" xr:uid="{E798E72E-FABC-45F6-AF19-106ED80C6DB4}"/>
    <hyperlink ref="A95" r:id="rId277" display="https://cdaw.gsfc.nasa.gov/movie/make_javamovie.php?stime=20140320_0324&amp;etime=20140320_0758&amp;img1=lasc2rdf&amp;title=20140320.043606.p140g;V=740km/s" xr:uid="{E33DB1EC-6B89-4129-BE24-37866DB3ECFE}"/>
    <hyperlink ref="C95" r:id="rId278" tooltip="see height-time digital file" display="http://cdaw.gsfc.nasa.gov/CME_list/UNIVERSAL/2014_03/yht/20140320.043606.w360h.v0740.p140g.yht" xr:uid="{58418F14-FEBF-40AD-B9BB-E41C30CB5513}"/>
    <hyperlink ref="D95" r:id="rId279" tooltip="view height-time plot" display="http://cdaw.gsfc.nasa.gov/CME_list/UNIVERSAL/2014_03/htpng/20140320.043606.p140g.htp.html" xr:uid="{651B9E7F-CAB5-4CD7-915A-FBA7EACDA7AF}"/>
    <hyperlink ref="A96" r:id="rId280" display="https://cdaw.gsfc.nasa.gov/movie/make_javamovie.php?stime=20140323_0233&amp;etime=20140323_0658&amp;img1=lasc2rdf&amp;title=20140323.033605.p097g;V=820km/s" xr:uid="{35467AEA-A8C3-4657-9919-7BBCA9335003}"/>
    <hyperlink ref="C96" r:id="rId281" tooltip="see height-time digital file" display="http://cdaw.gsfc.nasa.gov/CME_list/UNIVERSAL/2014_03/yht/20140323.033605.w360h.v0820.p097g.yht" xr:uid="{0C1A61B7-5AF0-4A97-93C8-B8C5D52B1469}"/>
    <hyperlink ref="D96" r:id="rId282" tooltip="view height-time plot" display="http://cdaw.gsfc.nasa.gov/CME_list/UNIVERSAL/2014_03/htpng/20140323.033605.p097g.htp.html" xr:uid="{27EAABAF-99F8-4596-8659-F2DE3A9635E5}"/>
    <hyperlink ref="A97" r:id="rId283" display="https://cdaw.gsfc.nasa.gov/movie/make_javamovie.php?stime=20140329_1634&amp;etime=20140329_2145&amp;img1=lasc2rdf&amp;title=20140329.181205.p325g;V=528km/s" xr:uid="{8031633D-1253-4B2E-8C7D-C2C817DE15B0}"/>
    <hyperlink ref="C97" r:id="rId284" tooltip="see height-time digital file" display="http://cdaw.gsfc.nasa.gov/CME_list/UNIVERSAL/2014_03/yht/20140329.181205.w360h.v0528.p325g.yht" xr:uid="{1A261D3D-F152-42A2-B885-1F6D202467C5}"/>
    <hyperlink ref="D97" r:id="rId285" tooltip="view height-time plot" display="http://cdaw.gsfc.nasa.gov/CME_list/UNIVERSAL/2014_03/htpng/20140329.181205.p325g.htp.html" xr:uid="{F303A0B4-309A-4B69-A7F5-0B87F2594882}"/>
    <hyperlink ref="A98" r:id="rId286" display="https://cdaw.gsfc.nasa.gov/movie/make_javamovie.php?stime=20140402_1230&amp;etime=20140402_1617&amp;img1=lasc2rdf&amp;title=20140402.133620.p060g;V=1471km/s" xr:uid="{B3249CAD-59D6-4317-B276-29BE52C0C889}"/>
    <hyperlink ref="C98" r:id="rId287" tooltip="see height-time digital file" display="http://cdaw.gsfc.nasa.gov/CME_list/UNIVERSAL/2014_04/yht/20140402.133620.w360h.v1471.p060g.yht" xr:uid="{8C32D4ED-70FF-4A02-9918-740DA4AE2556}"/>
    <hyperlink ref="D98" r:id="rId288" tooltip="view height-time plot" display="http://cdaw.gsfc.nasa.gov/CME_list/UNIVERSAL/2014_04/htpng/20140402.133620.p060g.htp.html" xr:uid="{688849AD-ED3C-4E32-BBE7-7E28E4ECAB10}"/>
    <hyperlink ref="A99" r:id="rId289" display="https://cdaw.gsfc.nasa.gov/movie/make_javamovie.php?stime=20140418_1153&amp;etime=20140418_1550&amp;img1=lasc2rdf&amp;title=20140418.132551.p238g;V=1203km/s" xr:uid="{59DC7278-5B01-47FF-899C-66DEE05C985A}"/>
    <hyperlink ref="C99" r:id="rId290" tooltip="see height-time digital file" display="http://cdaw.gsfc.nasa.gov/CME_list/UNIVERSAL/2014_04/yht/20140418.132551.w360h.v1203.p238g.yht" xr:uid="{CA283E9D-1277-422C-A0FC-EC7C5D278341}"/>
    <hyperlink ref="D99" r:id="rId291" tooltip="view height-time plot" display="http://cdaw.gsfc.nasa.gov/CME_list/UNIVERSAL/2014_04/htpng/20140418.132551.p238g.htp.html" xr:uid="{72EF8646-6C73-4B5E-B69B-EC3CD649D786}"/>
    <hyperlink ref="A100" r:id="rId292" display="https://cdaw.gsfc.nasa.gov/movie/make_javamovie.php?stime=20140429_2143&amp;etime=20140430_0249&amp;img1=lasc2rdf&amp;title=20140429.232405.p180g;V=553km/s" xr:uid="{6224B91C-C580-48A8-89EC-D8143865FA35}"/>
    <hyperlink ref="C100" r:id="rId293" tooltip="see height-time digital file" display="http://cdaw.gsfc.nasa.gov/CME_list/UNIVERSAL/2014_04/yht/20140429.232405.w360h.v0553.p180g.yht" xr:uid="{911E3757-6965-4066-B706-CF1A269BD9AF}"/>
    <hyperlink ref="D100" r:id="rId294" tooltip="view height-time plot" display="http://cdaw.gsfc.nasa.gov/CME_list/UNIVERSAL/2014_04/htpng/20140429.232405.p180g.htp.html" xr:uid="{9E962208-D3DE-4E9E-8EA9-82FA2FCB70DA}"/>
    <hyperlink ref="A101" r:id="rId295" display="https://cdaw.gsfc.nasa.gov/movie/make_javamovie.php?stime=20140604_1248&amp;etime=20140604_1933&amp;img1=lasc2rdf&amp;title=20140604.124805.p160g;V=467km/s" xr:uid="{6F4260BA-52A3-4EB7-B688-B1B60442F411}"/>
    <hyperlink ref="C101" r:id="rId296" tooltip="see height-time digital file" display="http://cdaw.gsfc.nasa.gov/CME_list/UNIVERSAL/2014_06/yht/20140604.124805.w360h.v0467.p160g.yht" xr:uid="{37270920-11DE-40E2-A6AD-8E9C1BE0CE62}"/>
    <hyperlink ref="D101" r:id="rId297" tooltip="view height-time plot" display="http://cdaw.gsfc.nasa.gov/CME_list/UNIVERSAL/2014_06/htpng/20140604.124805.p160g.htp.html" xr:uid="{D55708FC-CC1A-4AB6-A025-0EF669BE771A}"/>
    <hyperlink ref="A102" r:id="rId298" display="https://cdaw.gsfc.nasa.gov/movie/make_javamovie.php?stime=20140610_1152&amp;etime=20140610_1539&amp;img1=lasc2rdf&amp;title=20140610.133023.p156g;V=1469km/s" xr:uid="{3A50CF5C-F322-4551-BD80-C8BEA7BDE157}"/>
    <hyperlink ref="C102" r:id="rId299" tooltip="see height-time digital file" display="http://cdaw.gsfc.nasa.gov/CME_list/UNIVERSAL/2014_06/yht/20140610.133023.w360h.v1469.p156g.yht" xr:uid="{0CF1ED0D-BC43-47DE-A43F-7BB6ADAA8C88}"/>
    <hyperlink ref="D102" r:id="rId300" tooltip="view height-time plot" display="http://cdaw.gsfc.nasa.gov/CME_list/UNIVERSAL/2014_06/htpng/20140610.133023.p156g.htp.html" xr:uid="{D7B4098D-3FF9-45D1-8AB5-B6FD01373F55}"/>
    <hyperlink ref="A103" r:id="rId301" display="https://cdaw.gsfc.nasa.gov/movie/make_javamovie.php?stime=20140708_1502&amp;etime=20140708_1932&amp;img1=lasc2rdf&amp;title=20140708.163605.p067g;V=773km/s" xr:uid="{A2BA28F6-7374-408C-899A-73672B162183}"/>
    <hyperlink ref="C103" r:id="rId302" tooltip="see height-time digital file" display="http://cdaw.gsfc.nasa.gov/CME_list/UNIVERSAL/2014_07/yht/20140708.163605.w360h.v0773.p067g.yht" xr:uid="{58EE3029-A814-4EAF-A1C6-1197E5EC695E}"/>
    <hyperlink ref="D103" r:id="rId303" tooltip="view height-time plot" display="http://cdaw.gsfc.nasa.gov/CME_list/UNIVERSAL/2014_07/htpng/20140708.163605.p067g.htp.html" xr:uid="{7D685F5B-BD2C-4B77-AC4A-AB9CFFA53C77}"/>
    <hyperlink ref="A104" r:id="rId304" display="https://cdaw.gsfc.nasa.gov/movie/make_javamovie.php?stime=20140801_1708&amp;etime=20140801_2137&amp;img1=lasc2rdf&amp;title=20140801.183605.p131g;V=789km/s" xr:uid="{E61FD56B-0392-4C8F-97AB-19220E14240A}"/>
    <hyperlink ref="C104" r:id="rId305" tooltip="see height-time digital file" display="http://cdaw.gsfc.nasa.gov/CME_list/UNIVERSAL/2014_08/yht/20140801.183605.w360h.v0789.p131g.yht" xr:uid="{CB1EF37E-2E84-4B1E-9C1E-25AADB805B3F}"/>
    <hyperlink ref="D104" r:id="rId306" tooltip="view height-time plot" display="http://cdaw.gsfc.nasa.gov/CME_list/UNIVERSAL/2014_08/htpng/20140801.183605.p131g.htp.html" xr:uid="{D4B37155-FEE4-40FE-B713-B38C9BEEBB95}"/>
    <hyperlink ref="A105" r:id="rId307" display="https://cdaw.gsfc.nasa.gov/movie/make_javamovie.php?stime=20140815_1620&amp;etime=20140815_2243&amp;img1=lasc2rdf&amp;title=20140815.174807.p323g;V=342km/s" xr:uid="{046DF3D5-9FB3-458C-A157-F2893B40EFF2}"/>
    <hyperlink ref="C105" r:id="rId308" tooltip="see height-time digital file" display="http://cdaw.gsfc.nasa.gov/CME_list/UNIVERSAL/2014_08/yht/20140815.174807.w360h.v0342.p323g.yht" xr:uid="{7D74952D-8F8F-4015-9B18-D099EC3A65A2}"/>
    <hyperlink ref="D105" r:id="rId309" tooltip="view height-time plot" display="http://cdaw.gsfc.nasa.gov/CME_list/UNIVERSAL/2014_08/htpng/20140815.174807.p323g.htp.html" xr:uid="{B7E77E20-C70E-453A-BDAE-8A32237DF3DB}"/>
    <hyperlink ref="A106" r:id="rId310" display="https://cdaw.gsfc.nasa.gov/movie/make_javamovie.php?stime=20140822_0946&amp;etime=20140822_1442&amp;img1=lasc2rdf&amp;title=20140822.111205.p359g;V=600km/s" xr:uid="{78519471-6884-4CBC-9BF3-7A0CEE610C94}"/>
    <hyperlink ref="C106" r:id="rId311" tooltip="see height-time digital file" display="http://cdaw.gsfc.nasa.gov/CME_list/UNIVERSAL/2014_08/yht/20140822.111205.w360h.v0600.p359g.yht" xr:uid="{F51AA390-DF75-41BF-B08A-4CDB26F32403}"/>
    <hyperlink ref="D106" r:id="rId312" tooltip="view height-time plot" display="http://cdaw.gsfc.nasa.gov/CME_list/UNIVERSAL/2014_08/htpng/20140822.111205.p359g.htp.html" xr:uid="{F18B4F6B-752C-428F-BA9B-8330A90676F0}"/>
    <hyperlink ref="A107" r:id="rId313" display="https://cdaw.gsfc.nasa.gov/movie/make_javamovie.php?stime=20140824_1110&amp;etime=20140824_1616&amp;img1=lasc2rdf&amp;title=20140824.123605.p100g;V=551km/s" xr:uid="{C3AF0003-3017-44F6-B520-85AC3D1BBB9B}"/>
    <hyperlink ref="C107" r:id="rId314" tooltip="see height-time digital file" display="http://cdaw.gsfc.nasa.gov/CME_list/UNIVERSAL/2014_08/yht/20140824.123605.w360h.v0551.p100g.yht" xr:uid="{BE271350-D6A3-4756-8804-730E672B8643}"/>
    <hyperlink ref="D107" r:id="rId315" tooltip="view height-time plot" display="http://cdaw.gsfc.nasa.gov/CME_list/UNIVERSAL/2014_08/htpng/20140824.123605.p100g.htp.html" xr:uid="{11F515EB-BBAA-4908-8E44-7E942C370F62}"/>
    <hyperlink ref="A108" r:id="rId316" display="https://cdaw.gsfc.nasa.gov/movie/make_javamovie.php?stime=20140825_1401&amp;etime=20140825_1907&amp;img1=lasc2rdf&amp;title=20140825.153605.p270g;V=555km/s" xr:uid="{751BF3F1-87E7-4209-B947-86040BA7D18C}"/>
    <hyperlink ref="C108" r:id="rId317" tooltip="see height-time digital file" display="http://cdaw.gsfc.nasa.gov/CME_list/UNIVERSAL/2014_08/yht/20140825.153605.w360h.v0555.p270g.yht" xr:uid="{AFA05414-6DF9-40E2-A378-122A522BEB26}"/>
    <hyperlink ref="D108" r:id="rId318" tooltip="view height-time plot" display="http://cdaw.gsfc.nasa.gov/CME_list/UNIVERSAL/2014_08/htpng/20140825.153605.p270g.htp.html" xr:uid="{E5089266-7E05-4244-AB68-63AB01029DE4}"/>
    <hyperlink ref="A109" r:id="rId319" display="https://cdaw.gsfc.nasa.gov/movie/make_javamovie.php?stime=20140908_2258&amp;etime=20140909_0313&amp;img1=lasc2rdf&amp;title=20140909.000626.p059g;V=920km/s" xr:uid="{67FDD6FB-6582-4CDF-A9D0-34E99A327BB8}"/>
    <hyperlink ref="C109" r:id="rId320" tooltip="see height-time digital file" display="http://cdaw.gsfc.nasa.gov/CME_list/UNIVERSAL/2014_09/yht/20140909.000626.w360h.v0920.p059g.yht" xr:uid="{41645483-8D29-4D37-B565-1BE568F235C5}"/>
    <hyperlink ref="D109" r:id="rId321" tooltip="view height-time plot" display="http://cdaw.gsfc.nasa.gov/CME_list/UNIVERSAL/2014_09/htpng/20140909.000626.p059g.htp.html" xr:uid="{D05DF5E1-DE99-4C94-9300-F6A57470DFF7}"/>
    <hyperlink ref="A110" r:id="rId322" display="https://cdaw.gsfc.nasa.gov/movie/make_javamovie.php?stime=20140910_1636&amp;etime=20140910_2031&amp;img1=lasc2rdf&amp;title=20140910.180005.p175g;V=1267km/s" xr:uid="{EC0698EC-6A51-47EA-BA48-AA8210A23CA8}"/>
    <hyperlink ref="C110" r:id="rId323" tooltip="see height-time digital file" display="http://cdaw.gsfc.nasa.gov/CME_list/UNIVERSAL/2014_09/yht/20140910.180005.w360h.v1267.p175g.yht" xr:uid="{B0CAE93A-843A-4FA8-8620-972CD79AAE20}"/>
    <hyperlink ref="D110" r:id="rId324" tooltip="view height-time plot" display="http://cdaw.gsfc.nasa.gov/CME_list/UNIVERSAL/2014_09/htpng/20140910.180005.p175g.htp.html" xr:uid="{C95700B0-52F4-455D-BEF9-00EBD58AD17D}"/>
    <hyperlink ref="A111" r:id="rId325" display="https://cdaw.gsfc.nasa.gov/movie/make_javamovie.php?stime=20141217_0320&amp;etime=20141217_0819&amp;img1=lasc2rdf&amp;title=20141217.050005.p162g;V=587km/s" xr:uid="{E384D0F5-8BC3-4D6D-AA4F-0914C338EA29}"/>
    <hyperlink ref="C111" r:id="rId326" tooltip="see height-time digital file" display="http://cdaw.gsfc.nasa.gov/CME_list/UNIVERSAL/2014_12/yht/20141217.050005.w360h.v0587.p162g.yht" xr:uid="{06F4BDF3-4036-4C62-9E90-62520D823689}"/>
    <hyperlink ref="D111" r:id="rId327" tooltip="view height-time plot" display="http://cdaw.gsfc.nasa.gov/CME_list/UNIVERSAL/2014_12/htpng/20141217.050005.p162g.htp.html" xr:uid="{CBADF5EE-2D29-493F-9CD8-A1D5C1F19927}"/>
    <hyperlink ref="A112" r:id="rId328" display="https://cdaw.gsfc.nasa.gov/movie/make_javamovie.php?stime=20141218_2304&amp;etime=20141219_0110&amp;img1=lasc2rdf&amp;title=20141219.010442.p098g;V=1195km/s" xr:uid="{867672AB-38EA-44C3-A8DD-912E84F40E14}"/>
    <hyperlink ref="C112" r:id="rId329" tooltip="see height-time digital file" display="http://cdaw.gsfc.nasa.gov/CME_list/UNIVERSAL/2014_12/yht/20141219.010442.w360h.v1195.p098g.yht" xr:uid="{676C320B-69AF-430D-8E8E-3E7EF4947206}"/>
    <hyperlink ref="D112" r:id="rId330" tooltip="view height-time plot" display="http://cdaw.gsfc.nasa.gov/CME_list/UNIVERSAL/2014_12/htpng/20141219.010442.p098g.htp.html" xr:uid="{557E8521-51CE-4214-B182-CE656B775231}"/>
    <hyperlink ref="A113" r:id="rId331" display="https://cdaw.gsfc.nasa.gov/movie/make_javamovie.php?stime=20141221_1051&amp;etime=20141221_1535&amp;img1=lasc2rdf&amp;title=20141221.121205.p189g;V=669km/s" xr:uid="{08BD6800-EC12-44DE-BBD9-23E3E3B957EF}"/>
    <hyperlink ref="C113" r:id="rId332" tooltip="see height-time digital file" display="http://cdaw.gsfc.nasa.gov/CME_list/UNIVERSAL/2014_12/yht/20141221.121205.w360h.v0669.p189g.yht" xr:uid="{148A77D9-7C87-4AC7-B86E-9CECAC496C70}"/>
    <hyperlink ref="D113" r:id="rId333" tooltip="view height-time plot" display="http://cdaw.gsfc.nasa.gov/CME_list/UNIVERSAL/2014_12/htpng/20141221.121205.p189g.htp.html" xr:uid="{7A959604-C1E4-4668-943B-E17241116B81}"/>
    <hyperlink ref="A114" r:id="rId334" display="https://cdaw.gsfc.nasa.gov/movie/make_javamovie.php?stime=20150209_2225&amp;etime=20150210_0228&amp;img1=lasc2rdf&amp;title=20150209.232405.p051g;V=1106km/s" xr:uid="{F62463F4-AAF9-42BD-9A96-47027E520056}"/>
    <hyperlink ref="C114" r:id="rId335" tooltip="see height-time digital file" display="http://cdaw.gsfc.nasa.gov/CME_list/UNIVERSAL/2015_02/yht/20150209.232405.w360h.v1106.p051g.yht" xr:uid="{9F168242-C300-4328-84F8-55D0D69E6126}"/>
    <hyperlink ref="D114" r:id="rId336" tooltip="view height-time plot" display="http://cdaw.gsfc.nasa.gov/CME_list/UNIVERSAL/2015_02/htpng/20150209.232405.p051g.htp.html" xr:uid="{E648A713-01DE-404C-B25F-06CDAA5331B7}"/>
    <hyperlink ref="A115" r:id="rId337" display="https://cdaw.gsfc.nasa.gov/movie/make_javamovie.php?stime=20150307_2107&amp;etime=20150308_0102&amp;img1=lasc2rdf&amp;title=20150307.221205.p125g;V=1261km/s" xr:uid="{90EDE8FF-F577-4FC0-85B8-0D01699CAEF7}"/>
    <hyperlink ref="C115" r:id="rId338" tooltip="see height-time digital file" display="http://cdaw.gsfc.nasa.gov/CME_list/UNIVERSAL/2015_03/yht/20150307.221205.w360h.v1261.p125g.yht" xr:uid="{68712807-09CB-4425-B845-918171244AD7}"/>
    <hyperlink ref="D115" r:id="rId339" tooltip="view height-time plot" display="http://cdaw.gsfc.nasa.gov/CME_list/UNIVERSAL/2015_03/htpng/20150307.221205.p125g.htp.html" xr:uid="{C624438E-5237-4F54-A918-74CDA5EC926E}"/>
    <hyperlink ref="A116" r:id="rId340" display="https://cdaw.gsfc.nasa.gov/movie/make_javamovie.php?stime=20150309_2237&amp;etime=20150310_0247&amp;img1=lasc2rdf&amp;title=20150310.000005.p107g;V=995km/s" xr:uid="{21301365-3562-439A-B4FC-2072E0094818}"/>
    <hyperlink ref="C116" r:id="rId341" tooltip="see height-time digital file" display="http://cdaw.gsfc.nasa.gov/CME_list/UNIVERSAL/2015_03/yht/20150310.000005.w360h.v0995.p107g.yht" xr:uid="{C646B608-2F7D-4F8D-BA65-49D8B13E53CE}"/>
    <hyperlink ref="D116" r:id="rId342" tooltip="view height-time plot" display="http://cdaw.gsfc.nasa.gov/CME_list/UNIVERSAL/2015_03/htpng/20150310.000005.p107g.htp.html" xr:uid="{EFEAE38E-90FC-4A49-9F3C-BD292A0A4BA1}"/>
    <hyperlink ref="A117" r:id="rId343" display="https://cdaw.gsfc.nasa.gov/movie/make_javamovie.php?stime=20150310_0212&amp;etime=20150310_0619&amp;img1=lasc2rdf&amp;title=20150310.033605.p071g;V=1040km/s" xr:uid="{1966933B-9C01-4285-926E-EA3F3C59B56D}"/>
    <hyperlink ref="C117" r:id="rId344" tooltip="see height-time digital file" display="http://cdaw.gsfc.nasa.gov/CME_list/UNIVERSAL/2015_03/yht/20150310.033605.w360h.v1040.p071g.yht" xr:uid="{72ABF0A7-36B6-4DE5-B462-6BF7A51AEB1E}"/>
    <hyperlink ref="D117" r:id="rId345" tooltip="view height-time plot" display="http://cdaw.gsfc.nasa.gov/CME_list/UNIVERSAL/2015_03/htpng/20150310.033605.p071g.htp.html" xr:uid="{D75A8E07-29A0-498A-961A-D6EEECD1C6BA}"/>
    <hyperlink ref="A118" r:id="rId346" display="https://cdaw.gsfc.nasa.gov/movie/make_javamovie.php?stime=20150315_0017&amp;etime=20150315_0454&amp;img1=lasc2rdf&amp;title=20150315.014805.p240g;V=719km/s" xr:uid="{54E1A181-AB09-4C7E-B82D-98E7CCF2948A}"/>
    <hyperlink ref="C118" r:id="rId347" tooltip="see height-time digital file" display="http://cdaw.gsfc.nasa.gov/CME_list/UNIVERSAL/2015_03/yht/20150315.014805.w360h.v0719.p240g.yht" xr:uid="{56987C1C-78BD-4F32-A2B8-AE8E2FD99140}"/>
    <hyperlink ref="D118" r:id="rId348" tooltip="view height-time plot" display="http://cdaw.gsfc.nasa.gov/CME_list/UNIVERSAL/2015_03/htpng/20150315.014805.p240g.htp.html" xr:uid="{AC2AEC96-F188-4BBD-B437-E77A7CD67275}"/>
    <hyperlink ref="A119" r:id="rId349" display="https://cdaw.gsfc.nasa.gov/movie/make_javamovie.php?stime=20150423_0819&amp;etime=20150423_1241&amp;img1=lasc2rdf&amp;title=20150423.093605.p291g;V=857km/s" xr:uid="{9CB15B94-2854-446F-950D-73779A390E73}"/>
    <hyperlink ref="C119" r:id="rId350" tooltip="see height-time digital file" display="http://cdaw.gsfc.nasa.gov/CME_list/UNIVERSAL/2015_04/yht/20150423.093605.w360h.v0857.p291g.yht" xr:uid="{C10C7247-3646-40DA-9631-BD88B2C3EF63}"/>
    <hyperlink ref="D119" r:id="rId351" tooltip="view height-time plot" display="http://cdaw.gsfc.nasa.gov/CME_list/UNIVERSAL/2015_04/htpng/20150423.093605.p291g.htp.html" xr:uid="{05AB4553-1ED8-43D6-8487-4B6E97F6FE50}"/>
    <hyperlink ref="A120" r:id="rId352" display="https://cdaw.gsfc.nasa.gov/movie/make_javamovie.php?stime=20150502_2000&amp;etime=20150503_0227&amp;img1=lasc2rdf&amp;title=20150502.202405.p115g;V=335km/s" xr:uid="{FA57EDC7-4AB0-4A46-A502-6BD78BF33325}"/>
    <hyperlink ref="C120" r:id="rId353" tooltip="see height-time digital file" display="http://cdaw.gsfc.nasa.gov/CME_list/UNIVERSAL/2015_05/yht/20150502.202405.w360h.v0335.p115g.yht" xr:uid="{03E301B5-8D20-4FAB-AF9C-912D9516967B}"/>
    <hyperlink ref="D120" r:id="rId354" tooltip="view height-time plot" display="http://cdaw.gsfc.nasa.gov/CME_list/UNIVERSAL/2015_05/htpng/20150502.202405.p115g.htp.html" xr:uid="{98C5C7F0-ABE2-4FBE-98EB-C1704DDB397E}"/>
    <hyperlink ref="A121" r:id="rId355" display="https://cdaw.gsfc.nasa.gov/movie/make_javamovie.php?stime=20150505_2024&amp;etime=20150506_0054&amp;img1=lasc2rdf&amp;title=20150505.222405.p041g;V=715km/s" xr:uid="{29062A09-FD8E-4A61-83A9-9297744F9626}"/>
    <hyperlink ref="C121" r:id="rId356" tooltip="see height-time digital file" display="http://cdaw.gsfc.nasa.gov/CME_list/UNIVERSAL/2015_05/yht/20150505.222405.w360h.v0715.p041g.yht" xr:uid="{9A442D29-476D-4FD4-8F59-54EE00E9E845}"/>
    <hyperlink ref="D121" r:id="rId357" tooltip="view height-time plot" display="http://cdaw.gsfc.nasa.gov/CME_list/UNIVERSAL/2015_05/htpng/20150505.222405.p041g.htp.html" xr:uid="{3677B3E6-AE40-4AB9-AD16-A91F63EF5ECF}"/>
    <hyperlink ref="A122" r:id="rId358" display="https://cdaw.gsfc.nasa.gov/movie/make_javamovie.php?stime=20150513_1655&amp;etime=20150513_2234&amp;img1=lasc2rdf&amp;title=20150513.184805.p353g;V=438km/s" xr:uid="{0F0868AC-1F38-4014-96B3-1C326105691E}"/>
    <hyperlink ref="C122" r:id="rId359" tooltip="see height-time digital file" display="http://cdaw.gsfc.nasa.gov/CME_list/UNIVERSAL/2015_05/yht/20150513.184805.w360h.v0438.p353g.yht" xr:uid="{9774DD57-952C-4166-856F-9D1C8BF90D2F}"/>
    <hyperlink ref="D122" r:id="rId360" tooltip="view height-time plot" display="http://cdaw.gsfc.nasa.gov/CME_list/UNIVERSAL/2015_05/htpng/20150513.184805.p353g.htp.html" xr:uid="{A9429D68-2C7F-4299-8AB4-17525C05DA78}"/>
    <hyperlink ref="A123" r:id="rId361" display="https://cdaw.gsfc.nasa.gov/movie/make_javamovie.php?stime=20150618_1604&amp;etime=20150618_1957&amp;img1=lasc2rdf&amp;title=20150618.172424.p092g;V=1305km/s" xr:uid="{3CD42247-C40D-4196-96AA-23FAE1CD3940}"/>
    <hyperlink ref="C123" r:id="rId362" tooltip="see height-time digital file" display="http://cdaw.gsfc.nasa.gov/CME_list/UNIVERSAL/2015_06/yht/20150618.172424.w360h.v1305.p092g.yht" xr:uid="{8A6154B8-EF7F-457A-89B6-FCEC458D2F40}"/>
    <hyperlink ref="D123" r:id="rId363" tooltip="view height-time plot" display="http://cdaw.gsfc.nasa.gov/CME_list/UNIVERSAL/2015_06/htpng/20150618.172424.p092g.htp.html" xr:uid="{5619F0B9-D138-43BA-9FF0-00ECEFDA2CA5}"/>
    <hyperlink ref="A124" r:id="rId364" display="https://cdaw.gsfc.nasa.gov/movie/make_javamovie.php?stime=20150619_0609&amp;etime=20150619_1108&amp;img1=lasc2rdf&amp;title=20150619.064250.p177g;V=584km/s" xr:uid="{BE21BF39-E23B-430F-AD52-FC4D233761E9}"/>
    <hyperlink ref="C124" r:id="rId365" tooltip="see height-time digital file" display="http://cdaw.gsfc.nasa.gov/CME_list/UNIVERSAL/2015_06/yht/20150619.064250.w360h.v0584.p177g.yht" xr:uid="{E8079F62-4995-4886-8803-8EDC5549DE5D}"/>
    <hyperlink ref="D124" r:id="rId366" tooltip="view height-time plot" display="http://cdaw.gsfc.nasa.gov/CME_list/UNIVERSAL/2015_06/htpng/20150619.064250.p177g.htp.html" xr:uid="{F9BC9CAF-21F9-44DC-A786-7E3CF94ACB44}"/>
    <hyperlink ref="A125" r:id="rId367" display="https://cdaw.gsfc.nasa.gov/movie/make_javamovie.php?stime=20150622_1708&amp;etime=20150622_2105&amp;img1=lasc2rdf&amp;title=20150622.183605.p358g;V=1209km/s" xr:uid="{B2FD9733-B6AA-429E-90F0-DBFECB54903A}"/>
    <hyperlink ref="C125" r:id="rId368" tooltip="see height-time digital file" display="http://cdaw.gsfc.nasa.gov/CME_list/UNIVERSAL/2015_06/yht/20150622.183605.w360h.v1209.p358g.yht" xr:uid="{13F6093C-9636-4205-AA6E-CFA9802CBD9F}"/>
    <hyperlink ref="D125" r:id="rId369" tooltip="view height-time plot" display="http://cdaw.gsfc.nasa.gov/CME_list/UNIVERSAL/2015_06/htpng/20150622.183605.p358g.htp.html" xr:uid="{B9340D8A-BBC1-42F9-ABAC-38F6C43EE8E7}"/>
    <hyperlink ref="A126" r:id="rId370" display="https://cdaw.gsfc.nasa.gov/movie/make_javamovie.php?stime=20150625_0724&amp;etime=20150625_1107&amp;img1=lasc2rdf&amp;title=20150625.083605.p330g;V=1627km/s" xr:uid="{A8F339EE-6B89-4BB1-B465-933A0614B096}"/>
    <hyperlink ref="C126" r:id="rId371" tooltip="see height-time digital file" display="http://cdaw.gsfc.nasa.gov/CME_list/UNIVERSAL/2015_06/yht/20150625.083605.w360h.v1627.p330g.yht" xr:uid="{07DA595D-F29C-49FA-9EC9-AF1A25EC7E08}"/>
    <hyperlink ref="D126" r:id="rId372" tooltip="view height-time plot" display="http://cdaw.gsfc.nasa.gov/CME_list/UNIVERSAL/2015_06/htpng/20150625.083605.p330g.htp.html" xr:uid="{827D9A9E-0C49-49DC-8823-652E11C55AE7}"/>
    <hyperlink ref="A127" r:id="rId373" display="https://cdaw.gsfc.nasa.gov/movie/make_javamovie.php?stime=20150822_0539&amp;etime=20150822_1042&amp;img1=lasc2rdf&amp;title=20150822.071204.p095g;V=547km/s" xr:uid="{174012B1-044D-4203-9FBA-B40D2CC12493}"/>
    <hyperlink ref="C127" r:id="rId374" tooltip="see height-time digital file" display="http://cdaw.gsfc.nasa.gov/CME_list/UNIVERSAL/2015_08/yht/20150822.071204.w360h.v0547.p095g.yht" xr:uid="{B1B7E3F1-E181-48D4-BA71-7F7E14BC9B61}"/>
    <hyperlink ref="D127" r:id="rId375" tooltip="view height-time plot" display="http://cdaw.gsfc.nasa.gov/CME_list/UNIVERSAL/2015_08/htpng/20150822.071204.p095g.htp.html" xr:uid="{950DDF9E-0901-4662-B1FC-6E148DFA8ECA}"/>
    <hyperlink ref="A128" r:id="rId376" display="https://cdaw.gsfc.nasa.gov/movie/make_javamovie.php?stime=20150920_1710&amp;etime=20150920_2106&amp;img1=lasc2rdf&amp;title=20150920.181204.p219g;V=1239km/s" xr:uid="{2B466115-80DA-4E03-B234-A0D9F2C8B038}"/>
    <hyperlink ref="C128" r:id="rId377" tooltip="see height-time digital file" display="http://cdaw.gsfc.nasa.gov/CME_list/UNIVERSAL/2015_09/yht/20150920.181204.w360h.v1239.p219g.yht" xr:uid="{2E2B13AE-66AB-445D-990A-DCA14965CADC}"/>
    <hyperlink ref="D128" r:id="rId378" tooltip="view height-time plot" display="http://cdaw.gsfc.nasa.gov/CME_list/UNIVERSAL/2015_09/htpng/20150920.181204.p219g.htp.html" xr:uid="{9B4C1D68-94DF-4EFC-AE41-D359390C5B29}"/>
    <hyperlink ref="A129" r:id="rId379" display="https://cdaw.gsfc.nasa.gov/movie/make_javamovie.php?stime=20151022_0153&amp;etime=20151022_0618&amp;img1=lasc2rdf&amp;title=20151022.031207.p206g;V=817km/s" xr:uid="{298C8EF6-99A0-4407-A3C0-47B4E360D13E}"/>
    <hyperlink ref="C129" r:id="rId380" tooltip="see height-time digital file" display="http://cdaw.gsfc.nasa.gov/CME_list/UNIVERSAL/2015_10/yht/20151022.031207.w360h.v0817.p206g.yht" xr:uid="{633A89B1-D1BC-4801-919B-0C897E5DDBEF}"/>
    <hyperlink ref="D129" r:id="rId381" tooltip="view height-time plot" display="http://cdaw.gsfc.nasa.gov/CME_list/UNIVERSAL/2015_10/htpng/20151022.031207.p206g.htp.html" xr:uid="{C0D9D450-1E24-4F26-AD0B-2B0C9CB05077}"/>
    <hyperlink ref="A130" r:id="rId382" display="https://cdaw.gsfc.nasa.gov/movie/make_javamovie.php?stime=20151216_0807&amp;etime=20151216_1307&amp;img1=lasc2rdf&amp;title=20151216.093604.p334g;V=579km/s" xr:uid="{ED44541C-7751-4A7D-BF6C-FA1676479080}"/>
    <hyperlink ref="C130" r:id="rId383" tooltip="see height-time digital file" display="http://cdaw.gsfc.nasa.gov/CME_list/UNIVERSAL/2015_12/yht/20151216.093604.w360h.v0579.p334g.yht" xr:uid="{0374BFAC-F17D-4982-8D5B-C69001324B99}"/>
    <hyperlink ref="D130" r:id="rId384" tooltip="view height-time plot" display="http://cdaw.gsfc.nasa.gov/CME_list/UNIVERSAL/2015_12/htpng/20151216.093604.p334g.htp.html" xr:uid="{0CCEC587-B331-486A-9F81-22828801FF8C}"/>
    <hyperlink ref="A131" r:id="rId385" display="https://cdaw.gsfc.nasa.gov/movie/make_javamovie.php?stime=20160101_2222&amp;etime=20160102_0202&amp;img1=lasc2rdf&amp;title=20160101.232404.p227g;V=1730km/s" xr:uid="{36CD6A00-46F3-4E12-9E0D-5728E74D71EB}"/>
    <hyperlink ref="C131" r:id="rId386" tooltip="see height-time digital file" display="http://cdaw.gsfc.nasa.gov/CME_list/UNIVERSAL/2016_01/yht/20160101.232404.w360h.v1730.p227g.yht" xr:uid="{99D1FC5E-BD21-4AAF-B6BC-902EC8FC637E}"/>
    <hyperlink ref="D131" r:id="rId387" tooltip="view height-time plot" display="http://cdaw.gsfc.nasa.gov/CME_list/UNIVERSAL/2016_01/htpng/20160101.232404.p227g.htp.html" xr:uid="{2131CB40-7B1A-4E0A-B63F-9EB5009D807F}"/>
    <hyperlink ref="A132" r:id="rId388" display="https://cdaw.gsfc.nasa.gov/movie/make_javamovie.php?stime=20160211_2005&amp;etime=20160212_0042&amp;img1=lasc2rdf&amp;title=20160211.211732.p260g;V=719km/s" xr:uid="{817E902E-74C6-47F2-98BA-BDB99EE05124}"/>
    <hyperlink ref="C132" r:id="rId389" tooltip="see height-time digital file" display="http://cdaw.gsfc.nasa.gov/CME_list/UNIVERSAL/2016_02/yht/20160211.211732.w360h.v0719.p260g.yht" xr:uid="{E8DE17B9-4840-4AD1-9A51-2102C85CCDD3}"/>
    <hyperlink ref="D132" r:id="rId390" tooltip="view height-time plot" display="http://cdaw.gsfc.nasa.gov/CME_list/UNIVERSAL/2016_02/htpng/20160211.211732.p260g.htp.html" xr:uid="{69962B6E-0018-46FA-BF4E-F915A12F643D}"/>
    <hyperlink ref="D136" r:id="rId391" tooltip="view height-time plot" display="http://cdaw.gsfc.nasa.gov/CME_list/UNIVERSAL/2017_09/htpng/20170906.122405.p201g.htp.html" xr:uid="{05069FF8-2645-49E9-B750-B1FA502D1658}"/>
    <hyperlink ref="C136" r:id="rId392" tooltip="see height-time digital file" display="http://cdaw.gsfc.nasa.gov/CME_list/UNIVERSAL/2017_09/yht/20170906.122405.w360h.v1571.p201g.yht" xr:uid="{DB054179-166A-4BB1-8640-D7E1533D68BE}"/>
    <hyperlink ref="A136" r:id="rId393" display="https://cdaw.gsfc.nasa.gov/movie/make_javamovie.php?stime=20170906_1109&amp;etime=20170906_1453&amp;img1=lasc2rdf&amp;title=20170906.122405.p201g;V=1571km/s" xr:uid="{0B4DFAB3-008D-4FFB-8F00-371338BFBD08}"/>
    <hyperlink ref="D135" r:id="rId394" tooltip="view height-time plot" display="http://cdaw.gsfc.nasa.gov/CME_list/UNIVERSAL/2017_09/htpng/20170904.203605.p184g.htp.html" xr:uid="{CC074BFA-AE09-401F-843C-06767F59F6EC}"/>
    <hyperlink ref="C135" r:id="rId395" tooltip="see height-time digital file" display="http://cdaw.gsfc.nasa.gov/CME_list/UNIVERSAL/2017_09/yht/20170904.203605.w360h.v1418.p184g.yht" xr:uid="{DF2A7633-6911-4180-A1A3-9D02B0C1520A}"/>
    <hyperlink ref="A135" r:id="rId396" display="https://cdaw.gsfc.nasa.gov/movie/make_javamovie.php?stime=20170904_1929&amp;etime=20170904_2318&amp;img1=lasc2rdf&amp;title=20170904.203605.p184g;V=1418km/s" xr:uid="{8A982D73-39BC-4818-BF78-19F05CEA488F}"/>
    <hyperlink ref="D134" r:id="rId397" tooltip="view height-time plot" display="http://cdaw.gsfc.nasa.gov/CME_list/UNIVERSAL/2017_07/htpng/20170714.012541.p230g.htp.html" xr:uid="{D7528A6C-CABC-44E1-8BBB-5997740A5F47}"/>
    <hyperlink ref="C134" r:id="rId398" tooltip="see height-time digital file" display="http://cdaw.gsfc.nasa.gov/CME_list/UNIVERSAL/2017_07/yht/20170714.012541.w360h.v1200.p230g.yht" xr:uid="{36ECB31D-C146-43CC-961B-B5CE1687E93C}"/>
    <hyperlink ref="A134" r:id="rId399" display="https://cdaw.gsfc.nasa.gov/movie/make_javamovie.php?stime=20170714_0021&amp;etime=20170714_0419&amp;img1=lasc2rdf&amp;title=20170714.012541.p230g;V=1200km/s" xr:uid="{92D7498B-E0E8-4214-B47E-6AFD880914DA}"/>
    <hyperlink ref="D133" r:id="rId400" tooltip="view height-time plot" display="http://cdaw.gsfc.nasa.gov/CME_list/UNIVERSAL/2017_04/htpng/20170418.194805.p067g.htp.html" xr:uid="{AC9A7713-31E4-46CD-BCF4-8C88E5F077A1}"/>
    <hyperlink ref="C133" r:id="rId401" tooltip="see height-time digital file" display="http://cdaw.gsfc.nasa.gov/CME_list/UNIVERSAL/2017_04/yht/20170418.194805.w360h.v0926.p067g.yht" xr:uid="{9F1B9DD4-567D-4E63-8515-344D550E2083}"/>
    <hyperlink ref="A133" r:id="rId402" display="https://cdaw.gsfc.nasa.gov/movie/make_javamovie.php?stime=20170418_1839&amp;etime=20170418_2254&amp;img1=lasc2rdf&amp;title=20170418.194805.p067g;V=926km/s" xr:uid="{1AC0DE27-9967-441E-B277-E2B7348F4B96}"/>
    <hyperlink ref="D58" r:id="rId403" tooltip="view height-time plot" display="http://cdaw.gsfc.nasa.gov/CME_list/UNIVERSAL/2012_11/htpng/20121121.042407.p317g.htp.html" xr:uid="{9DC5FC7A-F94F-480D-9E1D-D99395867FE2}"/>
    <hyperlink ref="C58" r:id="rId404" tooltip="see height-time digital file" display="http://cdaw.gsfc.nasa.gov/CME_list/UNIVERSAL/2012_11/yht/20121121.042407.w360h.v0920.p317g.yht" xr:uid="{2898A120-EC46-4CA4-8BF3-4E9BDC5A8C38}"/>
    <hyperlink ref="A58" r:id="rId405" display="https://cdaw.gsfc.nasa.gov/movie/make_javamovie.php?stime=20121121_0258&amp;etime=20121121_0713&amp;img1=lasc2rdf&amp;title=20121121.042407.p317g;V=920km/s" xr:uid="{79AC8388-96D1-4F4A-9E90-D5A7B99FEAA2}"/>
  </hyperlinks>
  <pageMargins left="0.7" right="0.7" top="0.75" bottom="0.75" header="0.3" footer="0.3"/>
  <pageSetup orientation="portrait" horizontalDpi="0" verticalDpi="0" r:id="rId40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2287-B77A-46AF-8FAD-4BC7A9E95BD5}">
  <dimension ref="A1:U266"/>
  <sheetViews>
    <sheetView workbookViewId="0">
      <pane ySplit="1" topLeftCell="A2" activePane="bottomLeft" state="frozen"/>
      <selection pane="bottomLeft" activeCell="W1" sqref="W1"/>
    </sheetView>
  </sheetViews>
  <sheetFormatPr defaultRowHeight="15" x14ac:dyDescent="0.25"/>
  <cols>
    <col min="1" max="1" width="11.5703125" style="5" bestFit="1" customWidth="1"/>
    <col min="2" max="2" width="9" style="5" bestFit="1" customWidth="1"/>
    <col min="3" max="6" width="9.28515625" style="5" bestFit="1" customWidth="1"/>
    <col min="7" max="7" width="11.28515625" style="5" customWidth="1"/>
    <col min="8" max="10" width="9.140625" style="5"/>
    <col min="11" max="15" width="9.140625" style="14"/>
    <col min="16" max="16" width="9.140625" style="5"/>
    <col min="17" max="21" width="9.140625" style="12"/>
    <col min="22" max="16384" width="9.140625" style="5"/>
  </cols>
  <sheetData>
    <row r="1" spans="1:21" s="10" customFormat="1" x14ac:dyDescent="0.25">
      <c r="A1" s="6" t="s">
        <v>265</v>
      </c>
      <c r="B1" s="7" t="s">
        <v>266</v>
      </c>
      <c r="C1" s="8" t="s">
        <v>267</v>
      </c>
      <c r="D1" s="9" t="s">
        <v>268</v>
      </c>
      <c r="E1" s="9" t="s">
        <v>269</v>
      </c>
      <c r="F1" s="9" t="s">
        <v>270</v>
      </c>
      <c r="G1" s="9" t="s">
        <v>271</v>
      </c>
      <c r="H1" s="10" t="s">
        <v>272</v>
      </c>
      <c r="I1" s="10" t="s">
        <v>273</v>
      </c>
      <c r="K1" s="13" t="s">
        <v>274</v>
      </c>
      <c r="L1" s="13" t="s">
        <v>275</v>
      </c>
      <c r="M1" s="13"/>
      <c r="N1" s="13" t="s">
        <v>276</v>
      </c>
      <c r="O1" s="13" t="s">
        <v>277</v>
      </c>
      <c r="Q1" s="11" t="s">
        <v>274</v>
      </c>
      <c r="R1" s="11" t="s">
        <v>275</v>
      </c>
      <c r="S1" s="11"/>
      <c r="T1" s="11" t="s">
        <v>276</v>
      </c>
      <c r="U1" s="11" t="s">
        <v>277</v>
      </c>
    </row>
    <row r="2" spans="1:21" x14ac:dyDescent="0.25">
      <c r="A2" s="1">
        <v>40163</v>
      </c>
      <c r="B2" s="2">
        <v>0.18753472222222223</v>
      </c>
      <c r="C2" s="3">
        <v>276</v>
      </c>
      <c r="D2" s="4">
        <v>395</v>
      </c>
      <c r="E2" s="4">
        <v>3.6</v>
      </c>
      <c r="F2" s="4">
        <v>47</v>
      </c>
      <c r="G2" s="4" t="s">
        <v>2</v>
      </c>
      <c r="H2" s="5" t="str">
        <f xml:space="preserve"> LEFT(G2,3)</f>
        <v>N30</v>
      </c>
      <c r="I2" s="5" t="str">
        <f xml:space="preserve"> RIGHT(G2,3)</f>
        <v>W06</v>
      </c>
      <c r="K2" s="14" t="str">
        <f>IF(LEFT(H2)="N",RIGHT(H2,2))</f>
        <v>30</v>
      </c>
      <c r="L2" s="14" t="b">
        <f>IF(LEFT(H2)="S",RIGHT(H2,2) * -1)</f>
        <v>0</v>
      </c>
      <c r="N2" s="14" t="b">
        <f>IF(LEFT(I2)="E",RIGHT(I2,2))</f>
        <v>0</v>
      </c>
      <c r="O2" s="14">
        <f>IF(LEFT(I2)="W",RIGHT(I2,2) * -1)</f>
        <v>-6</v>
      </c>
      <c r="Q2" s="12">
        <v>30</v>
      </c>
      <c r="R2" s="12" t="b">
        <v>0</v>
      </c>
      <c r="T2" s="12" t="b">
        <v>0</v>
      </c>
      <c r="U2" s="12">
        <v>-6</v>
      </c>
    </row>
    <row r="3" spans="1:21" x14ac:dyDescent="0.25">
      <c r="A3" s="1">
        <v>40216</v>
      </c>
      <c r="B3" s="2">
        <v>0.16253472222222223</v>
      </c>
      <c r="C3" s="3">
        <v>421</v>
      </c>
      <c r="D3" s="4">
        <v>672</v>
      </c>
      <c r="E3" s="4">
        <v>0.5</v>
      </c>
      <c r="F3" s="4">
        <v>113</v>
      </c>
      <c r="G3" s="4" t="s">
        <v>3</v>
      </c>
      <c r="H3" s="5" t="str">
        <f t="shared" ref="H3:H66" si="0" xml:space="preserve"> LEFT(G3,3)</f>
        <v>N21</v>
      </c>
      <c r="I3" s="5" t="str">
        <f t="shared" ref="I3:I66" si="1" xml:space="preserve"> RIGHT(G3,3)</f>
        <v>E10</v>
      </c>
      <c r="K3" s="14" t="str">
        <f t="shared" ref="K3:K66" si="2">IF(LEFT(H3)="N",RIGHT(H3,2))</f>
        <v>21</v>
      </c>
      <c r="L3" s="14" t="b">
        <f t="shared" ref="L3:L66" si="3">IF(LEFT(H3)="S",RIGHT(H3,2) * -1)</f>
        <v>0</v>
      </c>
      <c r="N3" s="14" t="str">
        <f t="shared" ref="N3:N66" si="4">IF(LEFT(I3)="E",RIGHT(I3,2))</f>
        <v>10</v>
      </c>
      <c r="O3" s="14" t="b">
        <f t="shared" ref="O3:O66" si="5">IF(LEFT(I3)="W",RIGHT(I3,2) * -1)</f>
        <v>0</v>
      </c>
      <c r="Q3" s="12">
        <v>21</v>
      </c>
      <c r="R3" s="12" t="b">
        <v>0</v>
      </c>
      <c r="T3" s="12" t="s">
        <v>280</v>
      </c>
      <c r="U3" s="12" t="b">
        <v>0</v>
      </c>
    </row>
    <row r="4" spans="1:21" x14ac:dyDescent="0.25">
      <c r="A4" s="1">
        <v>40221</v>
      </c>
      <c r="B4" s="2">
        <v>0.57087962962962957</v>
      </c>
      <c r="C4" s="3">
        <v>509</v>
      </c>
      <c r="D4" s="4">
        <v>692</v>
      </c>
      <c r="E4" s="4">
        <f>-18.3*1</f>
        <v>-18.3</v>
      </c>
      <c r="F4" s="4">
        <v>44</v>
      </c>
      <c r="G4" s="4" t="s">
        <v>4</v>
      </c>
      <c r="H4" s="5" t="str">
        <f t="shared" si="0"/>
        <v>N26</v>
      </c>
      <c r="I4" s="5" t="str">
        <f t="shared" si="1"/>
        <v>E11</v>
      </c>
      <c r="K4" s="14" t="str">
        <f t="shared" si="2"/>
        <v>26</v>
      </c>
      <c r="L4" s="14" t="b">
        <f t="shared" si="3"/>
        <v>0</v>
      </c>
      <c r="N4" s="14" t="str">
        <f t="shared" si="4"/>
        <v>11</v>
      </c>
      <c r="O4" s="14" t="b">
        <f t="shared" si="5"/>
        <v>0</v>
      </c>
      <c r="Q4" s="12" t="s">
        <v>281</v>
      </c>
      <c r="R4" s="12" t="b">
        <v>0</v>
      </c>
      <c r="T4" s="12" t="s">
        <v>282</v>
      </c>
      <c r="U4" s="12" t="b">
        <v>0</v>
      </c>
    </row>
    <row r="5" spans="1:21" x14ac:dyDescent="0.25">
      <c r="A5" s="1">
        <v>40271</v>
      </c>
      <c r="B5" s="2">
        <v>0.44025462962962963</v>
      </c>
      <c r="C5" s="3">
        <v>668</v>
      </c>
      <c r="D5" s="4">
        <v>939</v>
      </c>
      <c r="E5" s="4">
        <f>-1*1</f>
        <v>-1</v>
      </c>
      <c r="F5" s="4">
        <v>171</v>
      </c>
      <c r="G5" s="4" t="s">
        <v>5</v>
      </c>
      <c r="H5" s="5" t="str">
        <f t="shared" si="0"/>
        <v>S25</v>
      </c>
      <c r="I5" s="5" t="str">
        <f t="shared" si="1"/>
        <v>E00</v>
      </c>
      <c r="K5" s="14" t="b">
        <f t="shared" si="2"/>
        <v>0</v>
      </c>
      <c r="L5" s="14">
        <f t="shared" si="3"/>
        <v>-25</v>
      </c>
      <c r="N5" s="14" t="str">
        <f t="shared" si="4"/>
        <v>00</v>
      </c>
      <c r="O5" s="14" t="b">
        <f t="shared" si="5"/>
        <v>0</v>
      </c>
      <c r="Q5" s="12" t="b">
        <v>0</v>
      </c>
      <c r="R5" s="12">
        <v>-25</v>
      </c>
      <c r="T5" s="12" t="s">
        <v>283</v>
      </c>
      <c r="U5" s="12" t="b">
        <v>0</v>
      </c>
    </row>
    <row r="6" spans="1:21" x14ac:dyDescent="0.25">
      <c r="A6" s="1">
        <v>40333</v>
      </c>
      <c r="B6" s="2">
        <v>0.52089120370370368</v>
      </c>
      <c r="C6" s="3">
        <v>311</v>
      </c>
      <c r="D6" s="4">
        <v>617</v>
      </c>
      <c r="E6" s="4">
        <f>-9*1</f>
        <v>-9</v>
      </c>
      <c r="F6" s="4">
        <v>353</v>
      </c>
      <c r="G6" s="4" t="s">
        <v>6</v>
      </c>
      <c r="H6" s="5" t="str">
        <f t="shared" si="0"/>
        <v>N11</v>
      </c>
      <c r="I6" s="5" t="str">
        <f t="shared" si="1"/>
        <v>178</v>
      </c>
      <c r="K6" s="14" t="str">
        <f t="shared" si="2"/>
        <v>11</v>
      </c>
      <c r="L6" s="14" t="b">
        <f t="shared" si="3"/>
        <v>0</v>
      </c>
      <c r="N6" s="14" t="b">
        <f t="shared" si="4"/>
        <v>0</v>
      </c>
      <c r="O6" s="14" t="b">
        <f t="shared" si="5"/>
        <v>0</v>
      </c>
      <c r="Q6" s="12" t="s">
        <v>282</v>
      </c>
      <c r="R6" s="12" t="b">
        <v>0</v>
      </c>
      <c r="T6" s="12" t="b">
        <v>0</v>
      </c>
      <c r="U6" s="12" t="b">
        <v>0</v>
      </c>
    </row>
    <row r="7" spans="1:21" x14ac:dyDescent="0.25">
      <c r="A7" s="1">
        <v>40397</v>
      </c>
      <c r="B7" s="2">
        <v>0.77506944444444448</v>
      </c>
      <c r="C7" s="3">
        <v>871</v>
      </c>
      <c r="D7" s="4">
        <v>1102</v>
      </c>
      <c r="E7" s="4">
        <v>-11.9</v>
      </c>
      <c r="F7" s="4">
        <v>94</v>
      </c>
      <c r="G7" s="4" t="s">
        <v>7</v>
      </c>
      <c r="H7" s="5" t="str">
        <f t="shared" si="0"/>
        <v>N11</v>
      </c>
      <c r="I7" s="5" t="str">
        <f t="shared" si="1"/>
        <v>E34</v>
      </c>
      <c r="K7" s="14" t="str">
        <f t="shared" si="2"/>
        <v>11</v>
      </c>
      <c r="L7" s="14" t="b">
        <f t="shared" si="3"/>
        <v>0</v>
      </c>
      <c r="N7" s="14" t="str">
        <f t="shared" si="4"/>
        <v>34</v>
      </c>
      <c r="O7" s="14" t="b">
        <f t="shared" si="5"/>
        <v>0</v>
      </c>
      <c r="Q7" s="12" t="s">
        <v>282</v>
      </c>
      <c r="R7" s="12" t="b">
        <v>0</v>
      </c>
      <c r="T7" s="12" t="s">
        <v>284</v>
      </c>
      <c r="U7" s="12" t="b">
        <v>0</v>
      </c>
    </row>
    <row r="8" spans="1:21" x14ac:dyDescent="0.25">
      <c r="A8" s="1">
        <v>40404</v>
      </c>
      <c r="B8" s="2">
        <v>0.42505787037037041</v>
      </c>
      <c r="C8" s="3">
        <v>1205</v>
      </c>
      <c r="D8" s="4">
        <v>1280</v>
      </c>
      <c r="E8" s="4">
        <v>-43</v>
      </c>
      <c r="F8" s="4">
        <v>224</v>
      </c>
      <c r="G8" s="4" t="s">
        <v>8</v>
      </c>
      <c r="H8" s="5" t="str">
        <f t="shared" si="0"/>
        <v>N17</v>
      </c>
      <c r="I8" s="5" t="str">
        <f t="shared" si="1"/>
        <v>W52</v>
      </c>
      <c r="K8" s="14" t="str">
        <f t="shared" si="2"/>
        <v>17</v>
      </c>
      <c r="L8" s="14" t="b">
        <f t="shared" si="3"/>
        <v>0</v>
      </c>
      <c r="N8" s="14" t="b">
        <f t="shared" si="4"/>
        <v>0</v>
      </c>
      <c r="O8" s="14">
        <f t="shared" si="5"/>
        <v>-52</v>
      </c>
      <c r="Q8" s="12" t="s">
        <v>285</v>
      </c>
      <c r="R8" s="12" t="b">
        <v>0</v>
      </c>
      <c r="T8" s="12" t="b">
        <v>0</v>
      </c>
      <c r="U8" s="12">
        <v>-52</v>
      </c>
    </row>
    <row r="9" spans="1:21" x14ac:dyDescent="0.25">
      <c r="A9" s="1">
        <v>40421</v>
      </c>
      <c r="B9" s="2">
        <v>0.88704861111111111</v>
      </c>
      <c r="C9" s="3">
        <v>1304</v>
      </c>
      <c r="D9" s="4">
        <v>1466</v>
      </c>
      <c r="E9" s="4">
        <v>-12.5</v>
      </c>
      <c r="F9" s="4">
        <v>206</v>
      </c>
      <c r="G9" s="4" t="s">
        <v>9</v>
      </c>
      <c r="H9" s="5" t="str">
        <f t="shared" si="0"/>
        <v>S22</v>
      </c>
      <c r="I9" s="5" t="str">
        <f t="shared" si="1"/>
        <v>146</v>
      </c>
      <c r="K9" s="14" t="b">
        <f t="shared" si="2"/>
        <v>0</v>
      </c>
      <c r="L9" s="14">
        <f t="shared" si="3"/>
        <v>-22</v>
      </c>
      <c r="N9" s="14" t="b">
        <f t="shared" si="4"/>
        <v>0</v>
      </c>
      <c r="O9" s="14" t="b">
        <f t="shared" si="5"/>
        <v>0</v>
      </c>
      <c r="Q9" s="12" t="b">
        <v>0</v>
      </c>
      <c r="R9" s="12">
        <v>-22</v>
      </c>
      <c r="T9" s="12" t="b">
        <v>0</v>
      </c>
      <c r="U9" s="12" t="b">
        <v>0</v>
      </c>
    </row>
    <row r="10" spans="1:21" x14ac:dyDescent="0.25">
      <c r="A10" s="1">
        <v>40526</v>
      </c>
      <c r="B10" s="2">
        <v>0.65005787037037044</v>
      </c>
      <c r="C10" s="3">
        <v>835</v>
      </c>
      <c r="D10" s="4">
        <v>910</v>
      </c>
      <c r="E10" s="4">
        <v>4.5999999999999996</v>
      </c>
      <c r="F10" s="4">
        <v>343</v>
      </c>
      <c r="G10" s="4" t="s">
        <v>10</v>
      </c>
      <c r="H10" s="5" t="str">
        <f t="shared" si="0"/>
        <v>N16</v>
      </c>
      <c r="I10" s="5" t="str">
        <f t="shared" si="1"/>
        <v>W55</v>
      </c>
      <c r="K10" s="14" t="str">
        <f t="shared" si="2"/>
        <v>16</v>
      </c>
      <c r="L10" s="14" t="b">
        <f t="shared" si="3"/>
        <v>0</v>
      </c>
      <c r="N10" s="14" t="b">
        <f t="shared" si="4"/>
        <v>0</v>
      </c>
      <c r="O10" s="14">
        <f t="shared" si="5"/>
        <v>-55</v>
      </c>
      <c r="Q10" s="12" t="s">
        <v>286</v>
      </c>
      <c r="R10" s="12" t="b">
        <v>0</v>
      </c>
      <c r="T10" s="12" t="b">
        <v>0</v>
      </c>
      <c r="U10" s="12">
        <v>-55</v>
      </c>
    </row>
    <row r="11" spans="1:21" x14ac:dyDescent="0.25">
      <c r="A11" s="1">
        <v>40575</v>
      </c>
      <c r="B11" s="2">
        <v>0.97513888888888889</v>
      </c>
      <c r="C11" s="3">
        <v>437</v>
      </c>
      <c r="D11" s="4">
        <v>945</v>
      </c>
      <c r="E11" s="4">
        <f>-6.7*1</f>
        <v>-6.7</v>
      </c>
      <c r="F11" s="4">
        <v>4</v>
      </c>
      <c r="G11" s="4" t="s">
        <v>11</v>
      </c>
      <c r="H11" s="5" t="str">
        <f t="shared" si="0"/>
        <v>N07</v>
      </c>
      <c r="I11" s="5" t="str">
        <f t="shared" si="1"/>
        <v>182</v>
      </c>
      <c r="K11" s="14" t="str">
        <f t="shared" si="2"/>
        <v>07</v>
      </c>
      <c r="L11" s="14" t="b">
        <f t="shared" si="3"/>
        <v>0</v>
      </c>
      <c r="N11" s="14" t="b">
        <f t="shared" si="4"/>
        <v>0</v>
      </c>
      <c r="O11" s="14" t="b">
        <f t="shared" si="5"/>
        <v>0</v>
      </c>
      <c r="Q11" s="12" t="s">
        <v>287</v>
      </c>
      <c r="R11" s="12" t="b">
        <v>0</v>
      </c>
      <c r="T11" s="12" t="b">
        <v>0</v>
      </c>
      <c r="U11" s="12" t="b">
        <v>0</v>
      </c>
    </row>
    <row r="12" spans="1:21" x14ac:dyDescent="0.25">
      <c r="A12" s="1">
        <v>40589</v>
      </c>
      <c r="B12" s="2">
        <v>0.10005787037037038</v>
      </c>
      <c r="C12" s="3">
        <v>669</v>
      </c>
      <c r="D12" s="4">
        <v>960</v>
      </c>
      <c r="E12" s="4">
        <v>-18.3</v>
      </c>
      <c r="F12" s="4">
        <v>189</v>
      </c>
      <c r="G12" s="4" t="s">
        <v>12</v>
      </c>
      <c r="H12" s="5" t="str">
        <f t="shared" si="0"/>
        <v>S20</v>
      </c>
      <c r="I12" s="5" t="str">
        <f t="shared" si="1"/>
        <v>W12</v>
      </c>
      <c r="K12" s="14" t="b">
        <f t="shared" si="2"/>
        <v>0</v>
      </c>
      <c r="L12" s="14">
        <f t="shared" si="3"/>
        <v>-20</v>
      </c>
      <c r="N12" s="14" t="b">
        <f t="shared" si="4"/>
        <v>0</v>
      </c>
      <c r="O12" s="14">
        <f t="shared" si="5"/>
        <v>-12</v>
      </c>
      <c r="Q12" s="12" t="b">
        <v>0</v>
      </c>
      <c r="R12" s="12">
        <v>-20</v>
      </c>
      <c r="T12" s="12" t="b">
        <v>0</v>
      </c>
      <c r="U12" s="12">
        <v>-12</v>
      </c>
    </row>
    <row r="13" spans="1:21" x14ac:dyDescent="0.25">
      <c r="A13" s="1">
        <v>40609</v>
      </c>
      <c r="B13" s="2">
        <v>0.83339120370370379</v>
      </c>
      <c r="C13" s="3">
        <v>2125</v>
      </c>
      <c r="D13" s="4">
        <v>2223</v>
      </c>
      <c r="E13" s="4">
        <v>-63.1</v>
      </c>
      <c r="F13" s="4">
        <v>313</v>
      </c>
      <c r="G13" s="4" t="s">
        <v>13</v>
      </c>
      <c r="H13" s="5" t="str">
        <f t="shared" si="0"/>
        <v>N31</v>
      </c>
      <c r="I13" s="5" t="str">
        <f t="shared" si="1"/>
        <v>W53</v>
      </c>
      <c r="K13" s="14" t="str">
        <f t="shared" si="2"/>
        <v>31</v>
      </c>
      <c r="L13" s="14" t="b">
        <f t="shared" si="3"/>
        <v>0</v>
      </c>
      <c r="N13" s="14" t="b">
        <f t="shared" si="4"/>
        <v>0</v>
      </c>
      <c r="O13" s="14">
        <f t="shared" si="5"/>
        <v>-53</v>
      </c>
      <c r="Q13" s="12" t="s">
        <v>288</v>
      </c>
      <c r="R13" s="12" t="b">
        <v>0</v>
      </c>
      <c r="T13" s="12" t="b">
        <v>0</v>
      </c>
      <c r="U13" s="12">
        <v>-53</v>
      </c>
    </row>
    <row r="14" spans="1:21" x14ac:dyDescent="0.25">
      <c r="A14" s="1">
        <v>40623</v>
      </c>
      <c r="B14" s="2">
        <v>0.10005787037037038</v>
      </c>
      <c r="C14" s="3">
        <v>1341</v>
      </c>
      <c r="D14" s="4">
        <v>1430</v>
      </c>
      <c r="E14" s="4">
        <v>8</v>
      </c>
      <c r="F14" s="4">
        <v>274</v>
      </c>
      <c r="G14" s="4" t="s">
        <v>14</v>
      </c>
      <c r="H14" s="5" t="str">
        <f t="shared" si="0"/>
        <v>N16</v>
      </c>
      <c r="I14" s="5" t="str">
        <f t="shared" si="1"/>
        <v>129</v>
      </c>
      <c r="K14" s="14" t="str">
        <f t="shared" si="2"/>
        <v>16</v>
      </c>
      <c r="L14" s="14" t="b">
        <f t="shared" si="3"/>
        <v>0</v>
      </c>
      <c r="N14" s="14" t="b">
        <f t="shared" si="4"/>
        <v>0</v>
      </c>
      <c r="O14" s="14" t="b">
        <f t="shared" si="5"/>
        <v>0</v>
      </c>
      <c r="Q14" s="12" t="s">
        <v>286</v>
      </c>
      <c r="R14" s="12" t="b">
        <v>0</v>
      </c>
      <c r="T14" s="12" t="b">
        <v>0</v>
      </c>
      <c r="U14" s="12" t="b">
        <v>0</v>
      </c>
    </row>
    <row r="15" spans="1:21" x14ac:dyDescent="0.25">
      <c r="A15" s="1">
        <v>40628</v>
      </c>
      <c r="B15" s="2">
        <v>0.26672453703703702</v>
      </c>
      <c r="C15" s="3">
        <v>699</v>
      </c>
      <c r="D15" s="4">
        <v>1034</v>
      </c>
      <c r="E15" s="4">
        <v>28.6</v>
      </c>
      <c r="F15" s="4">
        <v>91</v>
      </c>
      <c r="G15" s="4" t="s">
        <v>15</v>
      </c>
      <c r="H15" s="5" t="str">
        <f t="shared" si="0"/>
        <v>N13</v>
      </c>
      <c r="I15" s="5" t="str">
        <f t="shared" si="1"/>
        <v>164</v>
      </c>
      <c r="K15" s="14" t="str">
        <f t="shared" si="2"/>
        <v>13</v>
      </c>
      <c r="L15" s="14" t="b">
        <f t="shared" si="3"/>
        <v>0</v>
      </c>
      <c r="N15" s="14" t="b">
        <f t="shared" si="4"/>
        <v>0</v>
      </c>
      <c r="O15" s="14" t="b">
        <f t="shared" si="5"/>
        <v>0</v>
      </c>
      <c r="Q15" s="12" t="s">
        <v>289</v>
      </c>
      <c r="R15" s="12" t="b">
        <v>0</v>
      </c>
      <c r="T15" s="12" t="b">
        <v>0</v>
      </c>
      <c r="U15" s="12" t="b">
        <v>0</v>
      </c>
    </row>
    <row r="16" spans="1:21" x14ac:dyDescent="0.25">
      <c r="A16" s="1">
        <v>40650</v>
      </c>
      <c r="B16" s="2">
        <v>0.65005787037037044</v>
      </c>
      <c r="C16" s="3">
        <v>465</v>
      </c>
      <c r="D16" s="4">
        <v>657</v>
      </c>
      <c r="E16" s="4">
        <f>-5.3*1</f>
        <v>-5.3</v>
      </c>
      <c r="F16" s="4">
        <v>149</v>
      </c>
      <c r="G16" s="4" t="s">
        <v>16</v>
      </c>
      <c r="H16" s="5" t="str">
        <f t="shared" si="0"/>
        <v>N17</v>
      </c>
      <c r="I16" s="5" t="str">
        <f t="shared" si="1"/>
        <v>153</v>
      </c>
      <c r="K16" s="14" t="str">
        <f t="shared" si="2"/>
        <v>17</v>
      </c>
      <c r="L16" s="14" t="b">
        <f t="shared" si="3"/>
        <v>0</v>
      </c>
      <c r="N16" s="14" t="b">
        <f t="shared" si="4"/>
        <v>0</v>
      </c>
      <c r="O16" s="14" t="b">
        <f t="shared" si="5"/>
        <v>0</v>
      </c>
      <c r="Q16" s="12" t="s">
        <v>285</v>
      </c>
      <c r="R16" s="12" t="b">
        <v>0</v>
      </c>
      <c r="T16" s="12" t="b">
        <v>0</v>
      </c>
      <c r="U16" s="12" t="b">
        <v>0</v>
      </c>
    </row>
    <row r="17" spans="1:21" x14ac:dyDescent="0.25">
      <c r="A17" s="1">
        <v>40657</v>
      </c>
      <c r="B17" s="2">
        <v>0.89177083333333329</v>
      </c>
      <c r="C17" s="3">
        <v>300</v>
      </c>
      <c r="D17" s="4">
        <v>353</v>
      </c>
      <c r="E17" s="4">
        <v>3.5</v>
      </c>
      <c r="F17" s="4">
        <v>76</v>
      </c>
      <c r="G17" s="4" t="s">
        <v>17</v>
      </c>
      <c r="H17" s="5" t="str">
        <f t="shared" si="0"/>
        <v>N24</v>
      </c>
      <c r="I17" s="5" t="str">
        <f t="shared" si="1"/>
        <v>136</v>
      </c>
      <c r="K17" s="14" t="str">
        <f t="shared" si="2"/>
        <v>24</v>
      </c>
      <c r="L17" s="14" t="b">
        <f t="shared" si="3"/>
        <v>0</v>
      </c>
      <c r="N17" s="14" t="b">
        <f t="shared" si="4"/>
        <v>0</v>
      </c>
      <c r="O17" s="14" t="b">
        <f t="shared" si="5"/>
        <v>0</v>
      </c>
      <c r="Q17" s="12" t="s">
        <v>290</v>
      </c>
      <c r="R17" s="12" t="b">
        <v>0</v>
      </c>
      <c r="T17" s="12" t="b">
        <v>0</v>
      </c>
      <c r="U17" s="12" t="b">
        <v>0</v>
      </c>
    </row>
    <row r="18" spans="1:21" x14ac:dyDescent="0.25">
      <c r="A18" s="1">
        <v>40696</v>
      </c>
      <c r="B18" s="2">
        <v>0.34173611111111107</v>
      </c>
      <c r="C18" s="3">
        <v>976</v>
      </c>
      <c r="D18" s="4">
        <v>1147</v>
      </c>
      <c r="E18" s="4">
        <v>3.6</v>
      </c>
      <c r="F18" s="4">
        <v>98</v>
      </c>
      <c r="G18" s="4" t="s">
        <v>18</v>
      </c>
      <c r="H18" s="5" t="str">
        <f t="shared" si="0"/>
        <v>S19</v>
      </c>
      <c r="I18" s="5" t="str">
        <f t="shared" si="1"/>
        <v>E25</v>
      </c>
      <c r="K18" s="14" t="b">
        <f t="shared" si="2"/>
        <v>0</v>
      </c>
      <c r="L18" s="14">
        <f t="shared" si="3"/>
        <v>-19</v>
      </c>
      <c r="N18" s="14" t="str">
        <f t="shared" si="4"/>
        <v>25</v>
      </c>
      <c r="O18" s="14" t="b">
        <f t="shared" si="5"/>
        <v>0</v>
      </c>
      <c r="Q18" s="12" t="b">
        <v>0</v>
      </c>
      <c r="R18" s="12">
        <v>-19</v>
      </c>
      <c r="T18" s="12" t="s">
        <v>291</v>
      </c>
      <c r="U18" s="12" t="b">
        <v>0</v>
      </c>
    </row>
    <row r="19" spans="1:21" x14ac:dyDescent="0.25">
      <c r="A19" s="1">
        <v>40698</v>
      </c>
      <c r="B19" s="2">
        <v>0.28340277777777778</v>
      </c>
      <c r="C19" s="3">
        <v>1407</v>
      </c>
      <c r="D19" s="4">
        <v>1588</v>
      </c>
      <c r="E19" s="4">
        <v>-57.6</v>
      </c>
      <c r="F19" s="4">
        <v>284</v>
      </c>
      <c r="G19" s="4" t="s">
        <v>19</v>
      </c>
      <c r="H19" s="5" t="str">
        <f t="shared" si="0"/>
        <v>N16</v>
      </c>
      <c r="I19" s="5" t="str">
        <f t="shared" si="1"/>
        <v>144</v>
      </c>
      <c r="K19" s="14" t="str">
        <f t="shared" si="2"/>
        <v>16</v>
      </c>
      <c r="L19" s="14" t="b">
        <f t="shared" si="3"/>
        <v>0</v>
      </c>
      <c r="N19" s="14" t="b">
        <f t="shared" si="4"/>
        <v>0</v>
      </c>
      <c r="O19" s="14" t="b">
        <f t="shared" si="5"/>
        <v>0</v>
      </c>
      <c r="Q19" s="12" t="s">
        <v>286</v>
      </c>
      <c r="R19" s="12" t="b">
        <v>0</v>
      </c>
      <c r="T19" s="12" t="b">
        <v>0</v>
      </c>
      <c r="U19" s="12" t="b">
        <v>0</v>
      </c>
    </row>
    <row r="20" spans="1:21" x14ac:dyDescent="0.25">
      <c r="A20" s="1">
        <v>40698</v>
      </c>
      <c r="B20" s="2">
        <v>0.92016203703703703</v>
      </c>
      <c r="C20" s="3">
        <v>2425</v>
      </c>
      <c r="D20" s="4">
        <v>2849</v>
      </c>
      <c r="E20" s="4">
        <v>-140.19999999999999</v>
      </c>
      <c r="F20" s="4">
        <v>300</v>
      </c>
      <c r="G20" s="4" t="s">
        <v>20</v>
      </c>
      <c r="H20" s="5" t="str">
        <f t="shared" si="0"/>
        <v>N16</v>
      </c>
      <c r="I20" s="5" t="str">
        <f t="shared" si="1"/>
        <v>153</v>
      </c>
      <c r="K20" s="14" t="str">
        <f t="shared" si="2"/>
        <v>16</v>
      </c>
      <c r="L20" s="14" t="b">
        <f t="shared" si="3"/>
        <v>0</v>
      </c>
      <c r="N20" s="14" t="b">
        <f t="shared" si="4"/>
        <v>0</v>
      </c>
      <c r="O20" s="14" t="b">
        <f t="shared" si="5"/>
        <v>0</v>
      </c>
      <c r="Q20" s="12" t="s">
        <v>286</v>
      </c>
      <c r="R20" s="12" t="b">
        <v>0</v>
      </c>
      <c r="T20" s="12" t="b">
        <v>0</v>
      </c>
      <c r="U20" s="12" t="b">
        <v>0</v>
      </c>
    </row>
    <row r="21" spans="1:21" x14ac:dyDescent="0.25">
      <c r="A21" s="1">
        <v>40701</v>
      </c>
      <c r="B21" s="2">
        <v>0.28416666666666668</v>
      </c>
      <c r="C21" s="3">
        <v>1255</v>
      </c>
      <c r="D21" s="4">
        <v>1321</v>
      </c>
      <c r="E21" s="4">
        <v>0.3</v>
      </c>
      <c r="F21" s="4">
        <v>250</v>
      </c>
      <c r="G21" s="4" t="s">
        <v>21</v>
      </c>
      <c r="H21" s="5" t="str">
        <f t="shared" si="0"/>
        <v>S21</v>
      </c>
      <c r="I21" s="5" t="str">
        <f t="shared" si="1"/>
        <v>W54</v>
      </c>
      <c r="K21" s="14" t="b">
        <f t="shared" si="2"/>
        <v>0</v>
      </c>
      <c r="L21" s="14">
        <f t="shared" si="3"/>
        <v>-21</v>
      </c>
      <c r="N21" s="14" t="b">
        <f t="shared" si="4"/>
        <v>0</v>
      </c>
      <c r="O21" s="14">
        <f t="shared" si="5"/>
        <v>-54</v>
      </c>
      <c r="Q21" s="12" t="b">
        <v>0</v>
      </c>
      <c r="R21" s="12">
        <v>-21</v>
      </c>
      <c r="T21" s="12" t="b">
        <v>0</v>
      </c>
      <c r="U21" s="12">
        <v>-54</v>
      </c>
    </row>
    <row r="22" spans="1:21" x14ac:dyDescent="0.25">
      <c r="A22" s="1">
        <v>40707</v>
      </c>
      <c r="B22" s="2">
        <v>0.18340277777777778</v>
      </c>
      <c r="C22" s="3">
        <v>957</v>
      </c>
      <c r="D22" s="4">
        <v>1038</v>
      </c>
      <c r="E22" s="4">
        <v>-41.7</v>
      </c>
      <c r="F22" s="4">
        <v>108</v>
      </c>
      <c r="G22" s="4" t="s">
        <v>22</v>
      </c>
      <c r="H22" s="5" t="str">
        <f t="shared" si="0"/>
        <v>S19</v>
      </c>
      <c r="I22" s="5" t="str">
        <f t="shared" si="1"/>
        <v>135</v>
      </c>
      <c r="K22" s="14" t="b">
        <f t="shared" si="2"/>
        <v>0</v>
      </c>
      <c r="L22" s="14">
        <f t="shared" si="3"/>
        <v>-19</v>
      </c>
      <c r="N22" s="14" t="b">
        <f t="shared" si="4"/>
        <v>0</v>
      </c>
      <c r="O22" s="14" t="b">
        <f t="shared" si="5"/>
        <v>0</v>
      </c>
      <c r="Q22" s="12" t="b">
        <v>0</v>
      </c>
      <c r="R22" s="12">
        <v>-19</v>
      </c>
      <c r="T22" s="12" t="b">
        <v>0</v>
      </c>
      <c r="U22" s="12" t="b">
        <v>0</v>
      </c>
    </row>
    <row r="23" spans="1:21" x14ac:dyDescent="0.25">
      <c r="A23" s="1">
        <v>40715</v>
      </c>
      <c r="B23" s="2">
        <v>0.13622685185185185</v>
      </c>
      <c r="C23" s="3">
        <v>719</v>
      </c>
      <c r="D23" s="4">
        <v>882</v>
      </c>
      <c r="E23" s="4">
        <v>-1.3</v>
      </c>
      <c r="F23" s="4">
        <v>65</v>
      </c>
      <c r="G23" s="4" t="s">
        <v>23</v>
      </c>
      <c r="H23" s="5" t="str">
        <f t="shared" si="0"/>
        <v>N16</v>
      </c>
      <c r="I23" s="5" t="str">
        <f t="shared" si="1"/>
        <v>W08</v>
      </c>
      <c r="K23" s="14" t="str">
        <f t="shared" si="2"/>
        <v>16</v>
      </c>
      <c r="L23" s="14" t="b">
        <f t="shared" si="3"/>
        <v>0</v>
      </c>
      <c r="N23" s="14" t="b">
        <f t="shared" si="4"/>
        <v>0</v>
      </c>
      <c r="O23" s="14">
        <f t="shared" si="5"/>
        <v>-8</v>
      </c>
      <c r="Q23" s="12" t="s">
        <v>286</v>
      </c>
      <c r="R23" s="12" t="b">
        <v>0</v>
      </c>
      <c r="T23" s="12" t="b">
        <v>0</v>
      </c>
      <c r="U23" s="12">
        <v>-8</v>
      </c>
    </row>
    <row r="24" spans="1:21" x14ac:dyDescent="0.25">
      <c r="A24" s="1">
        <v>40750</v>
      </c>
      <c r="B24" s="2">
        <v>0.42506944444444444</v>
      </c>
      <c r="C24" s="3">
        <v>382</v>
      </c>
      <c r="D24" s="4">
        <v>743</v>
      </c>
      <c r="E24" s="4">
        <f>-12*1</f>
        <v>-12</v>
      </c>
      <c r="F24" s="4">
        <v>7</v>
      </c>
      <c r="G24" s="4" t="s">
        <v>24</v>
      </c>
      <c r="H24" s="5" t="str">
        <f t="shared" si="0"/>
        <v>N11</v>
      </c>
      <c r="I24" s="5" t="str">
        <f t="shared" si="1"/>
        <v>175</v>
      </c>
      <c r="K24" s="14" t="str">
        <f t="shared" si="2"/>
        <v>11</v>
      </c>
      <c r="L24" s="14" t="b">
        <f t="shared" si="3"/>
        <v>0</v>
      </c>
      <c r="N24" s="14" t="b">
        <f t="shared" si="4"/>
        <v>0</v>
      </c>
      <c r="O24" s="14" t="b">
        <f t="shared" si="5"/>
        <v>0</v>
      </c>
      <c r="Q24" s="12" t="s">
        <v>282</v>
      </c>
      <c r="R24" s="12" t="b">
        <v>0</v>
      </c>
      <c r="T24" s="12" t="b">
        <v>0</v>
      </c>
      <c r="U24" s="12" t="b">
        <v>0</v>
      </c>
    </row>
    <row r="25" spans="1:21" x14ac:dyDescent="0.25">
      <c r="A25" s="1">
        <v>40758</v>
      </c>
      <c r="B25" s="2">
        <v>0.58341435185185186</v>
      </c>
      <c r="C25" s="3">
        <v>610</v>
      </c>
      <c r="D25" s="4">
        <v>785</v>
      </c>
      <c r="E25" s="4">
        <f>-12.2*1</f>
        <v>-12.2</v>
      </c>
      <c r="F25" s="4">
        <v>307</v>
      </c>
      <c r="G25" s="4" t="s">
        <v>25</v>
      </c>
      <c r="H25" s="5" t="str">
        <f t="shared" si="0"/>
        <v>N16</v>
      </c>
      <c r="I25" s="5" t="str">
        <f t="shared" si="1"/>
        <v>W30</v>
      </c>
      <c r="K25" s="14" t="str">
        <f t="shared" si="2"/>
        <v>16</v>
      </c>
      <c r="L25" s="14" t="b">
        <f t="shared" si="3"/>
        <v>0</v>
      </c>
      <c r="N25" s="14" t="b">
        <f t="shared" si="4"/>
        <v>0</v>
      </c>
      <c r="O25" s="14">
        <f t="shared" si="5"/>
        <v>-30</v>
      </c>
      <c r="Q25" s="12" t="s">
        <v>286</v>
      </c>
      <c r="R25" s="12" t="b">
        <v>0</v>
      </c>
      <c r="T25" s="12" t="b">
        <v>0</v>
      </c>
      <c r="U25" s="12">
        <v>-30</v>
      </c>
    </row>
    <row r="26" spans="1:21" x14ac:dyDescent="0.25">
      <c r="A26" s="1">
        <v>40759</v>
      </c>
      <c r="B26" s="2">
        <v>0.17505787037037038</v>
      </c>
      <c r="C26" s="3">
        <v>1315</v>
      </c>
      <c r="D26" s="4">
        <v>1477</v>
      </c>
      <c r="E26" s="4">
        <v>-41.1</v>
      </c>
      <c r="F26" s="4">
        <v>298</v>
      </c>
      <c r="G26" s="4" t="s">
        <v>26</v>
      </c>
      <c r="H26" s="5" t="str">
        <f t="shared" si="0"/>
        <v>N19</v>
      </c>
      <c r="I26" s="5" t="str">
        <f t="shared" si="1"/>
        <v>W36</v>
      </c>
      <c r="K26" s="14" t="str">
        <f t="shared" si="2"/>
        <v>19</v>
      </c>
      <c r="L26" s="14" t="b">
        <f t="shared" si="3"/>
        <v>0</v>
      </c>
      <c r="N26" s="14" t="b">
        <f t="shared" si="4"/>
        <v>0</v>
      </c>
      <c r="O26" s="14">
        <f t="shared" si="5"/>
        <v>-36</v>
      </c>
      <c r="Q26" s="12" t="s">
        <v>292</v>
      </c>
      <c r="R26" s="12" t="b">
        <v>0</v>
      </c>
      <c r="T26" s="12" t="b">
        <v>0</v>
      </c>
      <c r="U26" s="12">
        <v>-36</v>
      </c>
    </row>
    <row r="27" spans="1:21" x14ac:dyDescent="0.25">
      <c r="A27" s="1">
        <v>40764</v>
      </c>
      <c r="B27" s="2">
        <v>0.34173611111111107</v>
      </c>
      <c r="C27" s="3">
        <v>1610</v>
      </c>
      <c r="D27" s="4">
        <v>1640</v>
      </c>
      <c r="E27" s="4">
        <v>-40.6</v>
      </c>
      <c r="F27" s="4">
        <v>279</v>
      </c>
      <c r="G27" s="4" t="s">
        <v>27</v>
      </c>
      <c r="H27" s="5" t="str">
        <f t="shared" si="0"/>
        <v>N17</v>
      </c>
      <c r="I27" s="5" t="str">
        <f t="shared" si="1"/>
        <v>W69</v>
      </c>
      <c r="K27" s="14" t="str">
        <f t="shared" si="2"/>
        <v>17</v>
      </c>
      <c r="L27" s="14" t="b">
        <f t="shared" si="3"/>
        <v>0</v>
      </c>
      <c r="N27" s="14" t="b">
        <f t="shared" si="4"/>
        <v>0</v>
      </c>
      <c r="O27" s="14">
        <f t="shared" si="5"/>
        <v>-69</v>
      </c>
      <c r="Q27" s="12" t="s">
        <v>285</v>
      </c>
      <c r="R27" s="12" t="b">
        <v>0</v>
      </c>
      <c r="T27" s="12" t="b">
        <v>0</v>
      </c>
      <c r="U27" s="12">
        <v>-69</v>
      </c>
    </row>
    <row r="28" spans="1:21" x14ac:dyDescent="0.25">
      <c r="A28" s="1">
        <v>40808</v>
      </c>
      <c r="B28" s="2">
        <v>0.45006944444444441</v>
      </c>
      <c r="C28" s="3">
        <v>1905</v>
      </c>
      <c r="D28" s="4">
        <v>1905</v>
      </c>
      <c r="E28" s="4">
        <v>-68.3</v>
      </c>
      <c r="F28" s="4">
        <v>72</v>
      </c>
      <c r="G28" s="4" t="s">
        <v>28</v>
      </c>
      <c r="H28" s="5" t="str">
        <f t="shared" si="0"/>
        <v>N09</v>
      </c>
      <c r="I28" s="5" t="str">
        <f t="shared" si="1"/>
        <v>E89</v>
      </c>
      <c r="K28" s="14" t="str">
        <f t="shared" si="2"/>
        <v>09</v>
      </c>
      <c r="L28" s="14" t="b">
        <f t="shared" si="3"/>
        <v>0</v>
      </c>
      <c r="N28" s="14" t="str">
        <f t="shared" si="4"/>
        <v>89</v>
      </c>
      <c r="O28" s="14" t="b">
        <f t="shared" si="5"/>
        <v>0</v>
      </c>
      <c r="Q28" s="12" t="s">
        <v>293</v>
      </c>
      <c r="R28" s="12" t="b">
        <v>0</v>
      </c>
      <c r="T28" s="12" t="s">
        <v>294</v>
      </c>
      <c r="U28" s="12" t="b">
        <v>0</v>
      </c>
    </row>
    <row r="29" spans="1:21" x14ac:dyDescent="0.25">
      <c r="A29" s="1">
        <v>40810</v>
      </c>
      <c r="B29" s="2">
        <v>0.53341435185185182</v>
      </c>
      <c r="C29" s="3">
        <v>1915</v>
      </c>
      <c r="D29" s="4">
        <v>2018</v>
      </c>
      <c r="E29" s="4">
        <v>79.599999999999994</v>
      </c>
      <c r="F29" s="4">
        <v>78</v>
      </c>
      <c r="G29" s="4" t="s">
        <v>29</v>
      </c>
      <c r="H29" s="5" t="str">
        <f t="shared" si="0"/>
        <v>N10</v>
      </c>
      <c r="I29" s="5" t="str">
        <f t="shared" si="1"/>
        <v>E56</v>
      </c>
      <c r="K29" s="14" t="str">
        <f t="shared" si="2"/>
        <v>10</v>
      </c>
      <c r="L29" s="14" t="b">
        <f t="shared" si="3"/>
        <v>0</v>
      </c>
      <c r="N29" s="14" t="str">
        <f t="shared" si="4"/>
        <v>56</v>
      </c>
      <c r="O29" s="14" t="b">
        <f t="shared" si="5"/>
        <v>0</v>
      </c>
      <c r="Q29" s="12" t="s">
        <v>280</v>
      </c>
      <c r="R29" s="12" t="b">
        <v>0</v>
      </c>
      <c r="T29" s="12" t="s">
        <v>295</v>
      </c>
      <c r="U29" s="12" t="b">
        <v>0</v>
      </c>
    </row>
    <row r="30" spans="1:21" x14ac:dyDescent="0.25">
      <c r="A30" s="1">
        <v>40810</v>
      </c>
      <c r="B30" s="2">
        <v>0.81673611111111111</v>
      </c>
      <c r="C30" s="3">
        <v>972</v>
      </c>
      <c r="D30" s="4">
        <v>1076</v>
      </c>
      <c r="E30" s="4">
        <f>-38.2*1</f>
        <v>-38.200000000000003</v>
      </c>
      <c r="F30" s="4">
        <v>43</v>
      </c>
      <c r="G30" s="4" t="s">
        <v>30</v>
      </c>
      <c r="H30" s="5" t="str">
        <f t="shared" si="0"/>
        <v>N12</v>
      </c>
      <c r="I30" s="5" t="str">
        <f t="shared" si="1"/>
        <v>E42</v>
      </c>
      <c r="K30" s="14" t="str">
        <f t="shared" si="2"/>
        <v>12</v>
      </c>
      <c r="L30" s="14" t="b">
        <f t="shared" si="3"/>
        <v>0</v>
      </c>
      <c r="N30" s="14" t="str">
        <f t="shared" si="4"/>
        <v>42</v>
      </c>
      <c r="O30" s="14" t="b">
        <f t="shared" si="5"/>
        <v>0</v>
      </c>
      <c r="Q30" s="12" t="s">
        <v>296</v>
      </c>
      <c r="R30" s="12" t="b">
        <v>0</v>
      </c>
      <c r="T30" s="12" t="s">
        <v>297</v>
      </c>
      <c r="U30" s="12" t="b">
        <v>0</v>
      </c>
    </row>
    <row r="31" spans="1:21" x14ac:dyDescent="0.25">
      <c r="A31" s="1">
        <v>40817</v>
      </c>
      <c r="B31" s="2">
        <v>0.866724537037037</v>
      </c>
      <c r="C31" s="3">
        <v>1238</v>
      </c>
      <c r="D31" s="4">
        <v>1278</v>
      </c>
      <c r="E31" s="4">
        <v>-10.1</v>
      </c>
      <c r="F31" s="4">
        <v>88</v>
      </c>
      <c r="G31" s="4" t="s">
        <v>31</v>
      </c>
      <c r="H31" s="5" t="str">
        <f t="shared" si="0"/>
        <v>N24</v>
      </c>
      <c r="I31" s="5" t="str">
        <f t="shared" si="1"/>
        <v>119</v>
      </c>
      <c r="K31" s="14" t="str">
        <f t="shared" si="2"/>
        <v>24</v>
      </c>
      <c r="L31" s="14" t="b">
        <f t="shared" si="3"/>
        <v>0</v>
      </c>
      <c r="N31" s="14" t="b">
        <f t="shared" si="4"/>
        <v>0</v>
      </c>
      <c r="O31" s="14" t="b">
        <f t="shared" si="5"/>
        <v>0</v>
      </c>
      <c r="Q31" s="12" t="s">
        <v>290</v>
      </c>
      <c r="R31" s="12" t="b">
        <v>0</v>
      </c>
      <c r="T31" s="12" t="b">
        <v>0</v>
      </c>
      <c r="U31" s="12" t="b">
        <v>0</v>
      </c>
    </row>
    <row r="32" spans="1:21" x14ac:dyDescent="0.25">
      <c r="A32" s="1">
        <v>40820</v>
      </c>
      <c r="B32" s="2">
        <v>0.55961805555555555</v>
      </c>
      <c r="C32" s="3">
        <v>1101</v>
      </c>
      <c r="D32" s="4">
        <v>1256</v>
      </c>
      <c r="E32" s="4">
        <v>-29.1</v>
      </c>
      <c r="F32" s="4">
        <v>15</v>
      </c>
      <c r="G32" s="4" t="s">
        <v>32</v>
      </c>
      <c r="H32" s="5" t="str">
        <f t="shared" si="0"/>
        <v>N26</v>
      </c>
      <c r="I32" s="5" t="str">
        <f t="shared" si="1"/>
        <v>153</v>
      </c>
      <c r="K32" s="14" t="str">
        <f t="shared" si="2"/>
        <v>26</v>
      </c>
      <c r="L32" s="14" t="b">
        <f t="shared" si="3"/>
        <v>0</v>
      </c>
      <c r="N32" s="14" t="b">
        <f t="shared" si="4"/>
        <v>0</v>
      </c>
      <c r="O32" s="14" t="b">
        <f t="shared" si="5"/>
        <v>0</v>
      </c>
      <c r="Q32" s="12" t="s">
        <v>281</v>
      </c>
      <c r="R32" s="12" t="b">
        <v>0</v>
      </c>
      <c r="T32" s="12" t="b">
        <v>0</v>
      </c>
      <c r="U32" s="12" t="b">
        <v>0</v>
      </c>
    </row>
    <row r="33" spans="1:21" x14ac:dyDescent="0.25">
      <c r="A33" s="1">
        <v>40838</v>
      </c>
      <c r="B33" s="2">
        <v>5.9641203703703703E-2</v>
      </c>
      <c r="C33" s="3">
        <v>593</v>
      </c>
      <c r="D33" s="4">
        <v>666</v>
      </c>
      <c r="E33" s="4">
        <v>9.5</v>
      </c>
      <c r="F33" s="4">
        <v>354</v>
      </c>
      <c r="G33" s="4" t="s">
        <v>33</v>
      </c>
      <c r="H33" s="5" t="str">
        <f t="shared" si="0"/>
        <v>N35</v>
      </c>
      <c r="I33" s="5" t="str">
        <f t="shared" si="1"/>
        <v>W40</v>
      </c>
      <c r="K33" s="14" t="str">
        <f t="shared" si="2"/>
        <v>35</v>
      </c>
      <c r="L33" s="14" t="b">
        <f t="shared" si="3"/>
        <v>0</v>
      </c>
      <c r="N33" s="14" t="b">
        <f t="shared" si="4"/>
        <v>0</v>
      </c>
      <c r="O33" s="14">
        <f t="shared" si="5"/>
        <v>-40</v>
      </c>
      <c r="Q33" s="12" t="s">
        <v>298</v>
      </c>
      <c r="R33" s="12" t="b">
        <v>0</v>
      </c>
      <c r="T33" s="12" t="b">
        <v>0</v>
      </c>
      <c r="U33" s="12">
        <v>-40</v>
      </c>
    </row>
    <row r="34" spans="1:21" x14ac:dyDescent="0.25">
      <c r="A34" s="1">
        <v>40838</v>
      </c>
      <c r="B34" s="2">
        <v>0.43339120370370371</v>
      </c>
      <c r="C34" s="3">
        <v>1005</v>
      </c>
      <c r="D34" s="4">
        <v>1011</v>
      </c>
      <c r="E34" s="4">
        <v>17.7</v>
      </c>
      <c r="F34" s="4">
        <v>311</v>
      </c>
      <c r="G34" s="4" t="s">
        <v>34</v>
      </c>
      <c r="H34" s="5" t="str">
        <f t="shared" si="0"/>
        <v>N25</v>
      </c>
      <c r="I34" s="5" t="str">
        <f t="shared" si="1"/>
        <v>W77</v>
      </c>
      <c r="K34" s="14" t="str">
        <f t="shared" si="2"/>
        <v>25</v>
      </c>
      <c r="L34" s="14" t="b">
        <f t="shared" si="3"/>
        <v>0</v>
      </c>
      <c r="N34" s="14" t="b">
        <f t="shared" si="4"/>
        <v>0</v>
      </c>
      <c r="O34" s="14">
        <f t="shared" si="5"/>
        <v>-77</v>
      </c>
      <c r="Q34" s="12" t="s">
        <v>291</v>
      </c>
      <c r="R34" s="12" t="b">
        <v>0</v>
      </c>
      <c r="T34" s="12" t="b">
        <v>0</v>
      </c>
      <c r="U34" s="12">
        <v>-77</v>
      </c>
    </row>
    <row r="35" spans="1:21" x14ac:dyDescent="0.25">
      <c r="A35" s="1">
        <v>40843</v>
      </c>
      <c r="B35" s="2">
        <v>0.50006944444444446</v>
      </c>
      <c r="C35" s="3">
        <v>570</v>
      </c>
      <c r="D35" s="4">
        <v>718</v>
      </c>
      <c r="E35" s="4">
        <f>-5*1</f>
        <v>-5</v>
      </c>
      <c r="F35" s="4">
        <v>54</v>
      </c>
      <c r="G35" s="4" t="s">
        <v>35</v>
      </c>
      <c r="H35" s="5" t="str">
        <f t="shared" si="0"/>
        <v>N33</v>
      </c>
      <c r="I35" s="5" t="str">
        <f t="shared" si="1"/>
        <v>E15</v>
      </c>
      <c r="K35" s="14" t="str">
        <f t="shared" si="2"/>
        <v>33</v>
      </c>
      <c r="L35" s="14" t="b">
        <f t="shared" si="3"/>
        <v>0</v>
      </c>
      <c r="N35" s="14" t="str">
        <f t="shared" si="4"/>
        <v>15</v>
      </c>
      <c r="O35" s="14" t="b">
        <f t="shared" si="5"/>
        <v>0</v>
      </c>
      <c r="Q35" s="12" t="s">
        <v>299</v>
      </c>
      <c r="R35" s="12" t="b">
        <v>0</v>
      </c>
      <c r="T35" s="12" t="s">
        <v>300</v>
      </c>
      <c r="U35" s="12" t="b">
        <v>0</v>
      </c>
    </row>
    <row r="36" spans="1:21" x14ac:dyDescent="0.25">
      <c r="A36" s="1">
        <v>40850</v>
      </c>
      <c r="B36" s="2">
        <v>0.97922453703703705</v>
      </c>
      <c r="C36" s="3">
        <v>991</v>
      </c>
      <c r="D36" s="4">
        <v>1188</v>
      </c>
      <c r="E36" s="4">
        <v>-40.5</v>
      </c>
      <c r="F36" s="4">
        <v>90</v>
      </c>
      <c r="G36" s="4" t="s">
        <v>36</v>
      </c>
      <c r="H36" s="5" t="str">
        <f t="shared" si="0"/>
        <v>N09</v>
      </c>
      <c r="I36" s="5" t="str">
        <f t="shared" si="1"/>
        <v>154</v>
      </c>
      <c r="K36" s="14" t="str">
        <f t="shared" si="2"/>
        <v>09</v>
      </c>
      <c r="L36" s="14" t="b">
        <f t="shared" si="3"/>
        <v>0</v>
      </c>
      <c r="N36" s="14" t="b">
        <f t="shared" si="4"/>
        <v>0</v>
      </c>
      <c r="O36" s="14" t="b">
        <f t="shared" si="5"/>
        <v>0</v>
      </c>
      <c r="Q36" s="12" t="s">
        <v>293</v>
      </c>
      <c r="R36" s="12" t="b">
        <v>0</v>
      </c>
      <c r="T36" s="12" t="b">
        <v>0</v>
      </c>
      <c r="U36" s="12" t="b">
        <v>0</v>
      </c>
    </row>
    <row r="37" spans="1:21" x14ac:dyDescent="0.25">
      <c r="A37" s="1">
        <v>40851</v>
      </c>
      <c r="B37" s="2">
        <v>5.9363425925925924E-2</v>
      </c>
      <c r="C37" s="3">
        <v>756</v>
      </c>
      <c r="D37" s="4">
        <v>772</v>
      </c>
      <c r="E37" s="4">
        <v>-8</v>
      </c>
      <c r="F37" s="4">
        <v>84</v>
      </c>
      <c r="G37" s="4" t="s">
        <v>37</v>
      </c>
      <c r="H37" s="5" t="str">
        <f t="shared" si="0"/>
        <v>N20</v>
      </c>
      <c r="I37" s="5" t="str">
        <f t="shared" si="1"/>
        <v>108</v>
      </c>
      <c r="K37" s="14" t="str">
        <f t="shared" si="2"/>
        <v>20</v>
      </c>
      <c r="L37" s="14" t="b">
        <f t="shared" si="3"/>
        <v>0</v>
      </c>
      <c r="N37" s="14" t="b">
        <f t="shared" si="4"/>
        <v>0</v>
      </c>
      <c r="O37" s="14" t="b">
        <f t="shared" si="5"/>
        <v>0</v>
      </c>
      <c r="Q37" s="12" t="s">
        <v>301</v>
      </c>
      <c r="R37" s="12" t="b">
        <v>0</v>
      </c>
      <c r="T37" s="12" t="b">
        <v>0</v>
      </c>
      <c r="U37" s="12" t="b">
        <v>0</v>
      </c>
    </row>
    <row r="38" spans="1:21" x14ac:dyDescent="0.25">
      <c r="A38" s="1">
        <v>40856</v>
      </c>
      <c r="B38" s="2">
        <v>0.56672453703703707</v>
      </c>
      <c r="C38" s="3">
        <v>907</v>
      </c>
      <c r="D38" s="4">
        <v>1012</v>
      </c>
      <c r="E38" s="4">
        <v>-12.1</v>
      </c>
      <c r="F38" s="4">
        <v>48</v>
      </c>
      <c r="G38" s="4" t="s">
        <v>38</v>
      </c>
      <c r="H38" s="5" t="str">
        <f t="shared" si="0"/>
        <v>N24</v>
      </c>
      <c r="I38" s="5" t="str">
        <f t="shared" si="1"/>
        <v>E35</v>
      </c>
      <c r="K38" s="14" t="str">
        <f t="shared" si="2"/>
        <v>24</v>
      </c>
      <c r="L38" s="14" t="b">
        <f t="shared" si="3"/>
        <v>0</v>
      </c>
      <c r="N38" s="14" t="str">
        <f t="shared" si="4"/>
        <v>35</v>
      </c>
      <c r="O38" s="14" t="b">
        <f t="shared" si="5"/>
        <v>0</v>
      </c>
      <c r="Q38" s="12" t="s">
        <v>290</v>
      </c>
      <c r="R38" s="12" t="b">
        <v>0</v>
      </c>
      <c r="T38" s="12" t="s">
        <v>298</v>
      </c>
      <c r="U38" s="12" t="b">
        <v>0</v>
      </c>
    </row>
    <row r="39" spans="1:21" x14ac:dyDescent="0.25">
      <c r="A39" s="1">
        <v>40860</v>
      </c>
      <c r="B39" s="2">
        <v>0.77505787037037033</v>
      </c>
      <c r="C39" s="3">
        <v>596</v>
      </c>
      <c r="D39" s="4">
        <v>936</v>
      </c>
      <c r="E39" s="4">
        <v>-14.2</v>
      </c>
      <c r="F39" s="4">
        <v>349</v>
      </c>
      <c r="G39" s="4" t="s">
        <v>39</v>
      </c>
      <c r="H39" s="5" t="str">
        <f t="shared" si="0"/>
        <v>N15</v>
      </c>
      <c r="I39" s="5" t="str">
        <f t="shared" si="1"/>
        <v>175</v>
      </c>
      <c r="K39" s="14" t="str">
        <f t="shared" si="2"/>
        <v>15</v>
      </c>
      <c r="L39" s="14" t="b">
        <f t="shared" si="3"/>
        <v>0</v>
      </c>
      <c r="N39" s="14" t="b">
        <f t="shared" si="4"/>
        <v>0</v>
      </c>
      <c r="O39" s="14" t="b">
        <f t="shared" si="5"/>
        <v>0</v>
      </c>
      <c r="Q39" s="12" t="s">
        <v>300</v>
      </c>
      <c r="R39" s="12" t="b">
        <v>0</v>
      </c>
      <c r="T39" s="12" t="b">
        <v>0</v>
      </c>
      <c r="U39" s="12" t="b">
        <v>0</v>
      </c>
    </row>
    <row r="40" spans="1:21" x14ac:dyDescent="0.25">
      <c r="A40" s="1">
        <v>40864</v>
      </c>
      <c r="B40" s="2">
        <v>0.8583912037037037</v>
      </c>
      <c r="C40" s="3">
        <v>1041</v>
      </c>
      <c r="D40" s="4">
        <v>1080</v>
      </c>
      <c r="E40" s="4">
        <v>-8.9</v>
      </c>
      <c r="F40" s="4">
        <v>100</v>
      </c>
      <c r="G40" s="4" t="s">
        <v>40</v>
      </c>
      <c r="H40" s="5" t="str">
        <f t="shared" si="0"/>
        <v>N18</v>
      </c>
      <c r="I40" s="5" t="str">
        <f t="shared" si="1"/>
        <v>120</v>
      </c>
      <c r="K40" s="14" t="str">
        <f t="shared" si="2"/>
        <v>18</v>
      </c>
      <c r="L40" s="14" t="b">
        <f t="shared" si="3"/>
        <v>0</v>
      </c>
      <c r="N40" s="14" t="b">
        <f t="shared" si="4"/>
        <v>0</v>
      </c>
      <c r="O40" s="14" t="b">
        <f t="shared" si="5"/>
        <v>0</v>
      </c>
      <c r="Q40" s="12" t="s">
        <v>302</v>
      </c>
      <c r="R40" s="12" t="b">
        <v>0</v>
      </c>
      <c r="T40" s="12" t="b">
        <v>0</v>
      </c>
      <c r="U40" s="12" t="b">
        <v>0</v>
      </c>
    </row>
    <row r="41" spans="1:21" x14ac:dyDescent="0.25">
      <c r="A41" s="1">
        <v>40867</v>
      </c>
      <c r="B41" s="2">
        <v>0.96673611111111113</v>
      </c>
      <c r="C41" s="3">
        <v>641</v>
      </c>
      <c r="D41" s="4">
        <v>871</v>
      </c>
      <c r="E41" s="4">
        <f>-5*1</f>
        <v>-5</v>
      </c>
      <c r="F41" s="4">
        <v>6</v>
      </c>
      <c r="G41" s="4" t="s">
        <v>41</v>
      </c>
      <c r="H41" s="5" t="str">
        <f t="shared" si="0"/>
        <v>N21</v>
      </c>
      <c r="I41" s="5" t="str">
        <f t="shared" si="1"/>
        <v>161</v>
      </c>
      <c r="K41" s="14" t="str">
        <f t="shared" si="2"/>
        <v>21</v>
      </c>
      <c r="L41" s="14" t="b">
        <f t="shared" si="3"/>
        <v>0</v>
      </c>
      <c r="N41" s="14" t="b">
        <f t="shared" si="4"/>
        <v>0</v>
      </c>
      <c r="O41" s="14" t="b">
        <f t="shared" si="5"/>
        <v>0</v>
      </c>
      <c r="Q41" s="12" t="s">
        <v>279</v>
      </c>
      <c r="R41" s="12" t="b">
        <v>0</v>
      </c>
      <c r="T41" s="12" t="b">
        <v>0</v>
      </c>
      <c r="U41" s="12" t="b">
        <v>0</v>
      </c>
    </row>
    <row r="42" spans="1:21" x14ac:dyDescent="0.25">
      <c r="A42" s="1">
        <v>40873</v>
      </c>
      <c r="B42" s="2">
        <v>0.30006944444444444</v>
      </c>
      <c r="C42" s="3">
        <v>933</v>
      </c>
      <c r="D42" s="4">
        <v>1001</v>
      </c>
      <c r="E42" s="4">
        <v>9</v>
      </c>
      <c r="F42" s="4">
        <v>327</v>
      </c>
      <c r="G42" s="4" t="s">
        <v>42</v>
      </c>
      <c r="H42" s="5" t="str">
        <f t="shared" si="0"/>
        <v>N17</v>
      </c>
      <c r="I42" s="5" t="str">
        <f t="shared" si="1"/>
        <v>W49</v>
      </c>
      <c r="K42" s="14" t="str">
        <f t="shared" si="2"/>
        <v>17</v>
      </c>
      <c r="L42" s="14" t="b">
        <f t="shared" si="3"/>
        <v>0</v>
      </c>
      <c r="N42" s="14" t="b">
        <f t="shared" si="4"/>
        <v>0</v>
      </c>
      <c r="O42" s="14">
        <f t="shared" si="5"/>
        <v>-49</v>
      </c>
      <c r="Q42" s="12" t="s">
        <v>285</v>
      </c>
      <c r="R42" s="12" t="b">
        <v>0</v>
      </c>
      <c r="T42" s="12" t="b">
        <v>0</v>
      </c>
      <c r="U42" s="12">
        <v>-49</v>
      </c>
    </row>
    <row r="43" spans="1:21" x14ac:dyDescent="0.25">
      <c r="A43" s="1">
        <v>40874</v>
      </c>
      <c r="B43" s="2">
        <v>0.58339120370370368</v>
      </c>
      <c r="C43" s="3">
        <v>455</v>
      </c>
      <c r="D43" s="4">
        <v>729</v>
      </c>
      <c r="E43" s="4">
        <f>-2.5*1</f>
        <v>-2.5</v>
      </c>
      <c r="F43" s="4">
        <v>100</v>
      </c>
      <c r="G43" s="4" t="s">
        <v>43</v>
      </c>
      <c r="H43" s="5" t="str">
        <f t="shared" si="0"/>
        <v>N06</v>
      </c>
      <c r="I43" s="5" t="str">
        <f t="shared" si="1"/>
        <v>158</v>
      </c>
      <c r="K43" s="14" t="str">
        <f t="shared" si="2"/>
        <v>06</v>
      </c>
      <c r="L43" s="14" t="b">
        <f t="shared" si="3"/>
        <v>0</v>
      </c>
      <c r="N43" s="14" t="b">
        <f t="shared" si="4"/>
        <v>0</v>
      </c>
      <c r="O43" s="14" t="b">
        <f t="shared" si="5"/>
        <v>0</v>
      </c>
      <c r="Q43" s="12" t="s">
        <v>303</v>
      </c>
      <c r="R43" s="12" t="b">
        <v>0</v>
      </c>
      <c r="T43" s="12" t="b">
        <v>0</v>
      </c>
      <c r="U43" s="12" t="b">
        <v>0</v>
      </c>
    </row>
    <row r="44" spans="1:21" x14ac:dyDescent="0.25">
      <c r="A44" s="1">
        <v>40884</v>
      </c>
      <c r="B44" s="2">
        <v>0.40005787037037038</v>
      </c>
      <c r="C44" s="3">
        <v>713</v>
      </c>
      <c r="D44" s="4">
        <v>985</v>
      </c>
      <c r="E44" s="4">
        <v>28.6</v>
      </c>
      <c r="F44" s="4">
        <v>327</v>
      </c>
      <c r="G44" s="4" t="s">
        <v>44</v>
      </c>
      <c r="H44" s="5" t="str">
        <f t="shared" si="0"/>
        <v>N26</v>
      </c>
      <c r="I44" s="5" t="str">
        <f t="shared" si="1"/>
        <v>186</v>
      </c>
      <c r="K44" s="14" t="str">
        <f t="shared" si="2"/>
        <v>26</v>
      </c>
      <c r="L44" s="14" t="b">
        <f t="shared" si="3"/>
        <v>0</v>
      </c>
      <c r="N44" s="14" t="b">
        <f t="shared" si="4"/>
        <v>0</v>
      </c>
      <c r="O44" s="14" t="b">
        <f t="shared" si="5"/>
        <v>0</v>
      </c>
      <c r="Q44" s="12" t="s">
        <v>281</v>
      </c>
      <c r="R44" s="12" t="b">
        <v>0</v>
      </c>
      <c r="T44" s="12" t="b">
        <v>0</v>
      </c>
      <c r="U44" s="12" t="b">
        <v>0</v>
      </c>
    </row>
    <row r="45" spans="1:21" x14ac:dyDescent="0.25">
      <c r="A45" s="1">
        <v>40898</v>
      </c>
      <c r="B45" s="2">
        <v>0.13344907407407408</v>
      </c>
      <c r="C45" s="3">
        <v>1064</v>
      </c>
      <c r="D45" s="4">
        <v>1219</v>
      </c>
      <c r="E45" s="4">
        <v>-25.5</v>
      </c>
      <c r="F45" s="4">
        <v>134</v>
      </c>
      <c r="G45" s="4" t="s">
        <v>45</v>
      </c>
      <c r="H45" s="5" t="str">
        <f t="shared" si="0"/>
        <v>S22</v>
      </c>
      <c r="I45" s="5" t="str">
        <f t="shared" si="1"/>
        <v>151</v>
      </c>
      <c r="K45" s="14" t="b">
        <f t="shared" si="2"/>
        <v>0</v>
      </c>
      <c r="L45" s="14">
        <f t="shared" si="3"/>
        <v>-22</v>
      </c>
      <c r="N45" s="14" t="b">
        <f t="shared" si="4"/>
        <v>0</v>
      </c>
      <c r="O45" s="14" t="b">
        <f t="shared" si="5"/>
        <v>0</v>
      </c>
      <c r="Q45" s="12" t="b">
        <v>0</v>
      </c>
      <c r="R45" s="12">
        <v>-22</v>
      </c>
      <c r="T45" s="12" t="b">
        <v>0</v>
      </c>
      <c r="U45" s="12" t="b">
        <v>0</v>
      </c>
    </row>
    <row r="46" spans="1:21" x14ac:dyDescent="0.25">
      <c r="A46" s="1">
        <v>40910</v>
      </c>
      <c r="B46" s="2">
        <v>0.6337962962962963</v>
      </c>
      <c r="C46" s="3">
        <v>1138</v>
      </c>
      <c r="D46" s="4">
        <v>1148</v>
      </c>
      <c r="E46" s="4">
        <v>-8.4</v>
      </c>
      <c r="F46" s="4">
        <v>244</v>
      </c>
      <c r="G46" s="4" t="s">
        <v>46</v>
      </c>
      <c r="H46" s="5" t="str">
        <f t="shared" si="0"/>
        <v>N08</v>
      </c>
      <c r="I46" s="5" t="str">
        <f t="shared" si="1"/>
        <v>104</v>
      </c>
      <c r="K46" s="14" t="str">
        <f t="shared" si="2"/>
        <v>08</v>
      </c>
      <c r="L46" s="14" t="b">
        <f t="shared" si="3"/>
        <v>0</v>
      </c>
      <c r="N46" s="14" t="b">
        <f t="shared" si="4"/>
        <v>0</v>
      </c>
      <c r="O46" s="14" t="b">
        <f t="shared" si="5"/>
        <v>0</v>
      </c>
      <c r="Q46" s="12" t="s">
        <v>304</v>
      </c>
      <c r="R46" s="12" t="b">
        <v>0</v>
      </c>
      <c r="T46" s="12" t="b">
        <v>0</v>
      </c>
      <c r="U46" s="12" t="b">
        <v>0</v>
      </c>
    </row>
    <row r="47" spans="1:21" x14ac:dyDescent="0.25">
      <c r="A47" s="1">
        <v>40920</v>
      </c>
      <c r="B47" s="2">
        <v>0.35005787037037034</v>
      </c>
      <c r="C47" s="3">
        <v>814</v>
      </c>
      <c r="D47" s="4">
        <v>848</v>
      </c>
      <c r="E47" s="4">
        <v>-1.1000000000000001</v>
      </c>
      <c r="F47" s="4">
        <v>52</v>
      </c>
      <c r="G47" s="4" t="s">
        <v>47</v>
      </c>
      <c r="H47" s="5" t="str">
        <f t="shared" si="0"/>
        <v>N29</v>
      </c>
      <c r="I47" s="5" t="str">
        <f t="shared" si="1"/>
        <v>117</v>
      </c>
      <c r="K47" s="14" t="str">
        <f t="shared" si="2"/>
        <v>29</v>
      </c>
      <c r="L47" s="14" t="b">
        <f t="shared" si="3"/>
        <v>0</v>
      </c>
      <c r="N47" s="14" t="b">
        <f t="shared" si="4"/>
        <v>0</v>
      </c>
      <c r="O47" s="14" t="b">
        <f t="shared" si="5"/>
        <v>0</v>
      </c>
      <c r="Q47" s="12" t="s">
        <v>305</v>
      </c>
      <c r="R47" s="12" t="b">
        <v>0</v>
      </c>
      <c r="T47" s="12" t="b">
        <v>0</v>
      </c>
      <c r="U47" s="12" t="b">
        <v>0</v>
      </c>
    </row>
    <row r="48" spans="1:21" x14ac:dyDescent="0.25">
      <c r="A48" s="1">
        <v>40924</v>
      </c>
      <c r="B48" s="2">
        <v>0.13344907407407408</v>
      </c>
      <c r="C48" s="3">
        <v>1060</v>
      </c>
      <c r="D48" s="4">
        <v>1060</v>
      </c>
      <c r="E48" s="4">
        <v>10.9</v>
      </c>
      <c r="F48" s="4">
        <v>39</v>
      </c>
      <c r="G48" s="4" t="s">
        <v>48</v>
      </c>
      <c r="H48" s="5" t="str">
        <f t="shared" si="0"/>
        <v>N34</v>
      </c>
      <c r="I48" s="5" t="str">
        <f t="shared" si="1"/>
        <v>E86</v>
      </c>
      <c r="K48" s="14" t="str">
        <f t="shared" si="2"/>
        <v>34</v>
      </c>
      <c r="L48" s="14" t="b">
        <f t="shared" si="3"/>
        <v>0</v>
      </c>
      <c r="N48" s="14" t="str">
        <f t="shared" si="4"/>
        <v>86</v>
      </c>
      <c r="O48" s="14" t="b">
        <f t="shared" si="5"/>
        <v>0</v>
      </c>
      <c r="Q48" s="12" t="s">
        <v>284</v>
      </c>
      <c r="R48" s="12" t="b">
        <v>0</v>
      </c>
      <c r="T48" s="12" t="s">
        <v>306</v>
      </c>
      <c r="U48" s="12" t="b">
        <v>0</v>
      </c>
    </row>
    <row r="49" spans="1:21" x14ac:dyDescent="0.25">
      <c r="A49" s="1">
        <v>40927</v>
      </c>
      <c r="B49" s="2">
        <v>0.6083912037037037</v>
      </c>
      <c r="C49" s="3">
        <v>1120</v>
      </c>
      <c r="D49" s="4">
        <v>1269</v>
      </c>
      <c r="E49" s="4">
        <v>54.1</v>
      </c>
      <c r="F49" s="4">
        <v>20</v>
      </c>
      <c r="G49" s="4" t="s">
        <v>49</v>
      </c>
      <c r="H49" s="5" t="str">
        <f t="shared" si="0"/>
        <v>N32</v>
      </c>
      <c r="I49" s="5" t="str">
        <f t="shared" si="1"/>
        <v>E22</v>
      </c>
      <c r="K49" s="14" t="str">
        <f t="shared" si="2"/>
        <v>32</v>
      </c>
      <c r="L49" s="14" t="b">
        <f t="shared" si="3"/>
        <v>0</v>
      </c>
      <c r="N49" s="14" t="str">
        <f t="shared" si="4"/>
        <v>22</v>
      </c>
      <c r="O49" s="14" t="b">
        <f t="shared" si="5"/>
        <v>0</v>
      </c>
      <c r="Q49" s="12" t="s">
        <v>307</v>
      </c>
      <c r="R49" s="12" t="b">
        <v>0</v>
      </c>
      <c r="T49" s="12" t="s">
        <v>308</v>
      </c>
      <c r="U49" s="12" t="b">
        <v>0</v>
      </c>
    </row>
    <row r="50" spans="1:21" x14ac:dyDescent="0.25">
      <c r="A50" s="1">
        <v>40931</v>
      </c>
      <c r="B50" s="2">
        <v>0.16672453703703705</v>
      </c>
      <c r="C50" s="3">
        <v>2175</v>
      </c>
      <c r="D50" s="4">
        <v>2511</v>
      </c>
      <c r="E50" s="4">
        <v>28</v>
      </c>
      <c r="F50" s="4">
        <v>326</v>
      </c>
      <c r="G50" s="4" t="s">
        <v>50</v>
      </c>
      <c r="H50" s="5" t="str">
        <f t="shared" si="0"/>
        <v>N28</v>
      </c>
      <c r="I50" s="5" t="str">
        <f t="shared" si="1"/>
        <v>W21</v>
      </c>
      <c r="K50" s="14" t="str">
        <f t="shared" si="2"/>
        <v>28</v>
      </c>
      <c r="L50" s="14" t="b">
        <f t="shared" si="3"/>
        <v>0</v>
      </c>
      <c r="N50" s="14" t="b">
        <f t="shared" si="4"/>
        <v>0</v>
      </c>
      <c r="O50" s="14">
        <f t="shared" si="5"/>
        <v>-21</v>
      </c>
      <c r="Q50" s="12" t="s">
        <v>309</v>
      </c>
      <c r="R50" s="12" t="b">
        <v>0</v>
      </c>
      <c r="T50" s="12" t="b">
        <v>0</v>
      </c>
      <c r="U50" s="12">
        <v>-21</v>
      </c>
    </row>
    <row r="51" spans="1:21" x14ac:dyDescent="0.25">
      <c r="A51" s="1">
        <v>40934</v>
      </c>
      <c r="B51" s="2">
        <v>0.19172453703703704</v>
      </c>
      <c r="C51" s="3">
        <v>1194</v>
      </c>
      <c r="D51" s="4">
        <v>1195</v>
      </c>
      <c r="E51" s="4">
        <v>46.2</v>
      </c>
      <c r="F51" s="4">
        <v>327</v>
      </c>
      <c r="G51" s="4" t="s">
        <v>51</v>
      </c>
      <c r="H51" s="5" t="str">
        <f t="shared" si="0"/>
        <v>N41</v>
      </c>
      <c r="I51" s="5" t="str">
        <f t="shared" si="1"/>
        <v>W84</v>
      </c>
      <c r="K51" s="14" t="str">
        <f t="shared" si="2"/>
        <v>41</v>
      </c>
      <c r="L51" s="14" t="b">
        <f t="shared" si="3"/>
        <v>0</v>
      </c>
      <c r="N51" s="14" t="b">
        <f t="shared" si="4"/>
        <v>0</v>
      </c>
      <c r="O51" s="14">
        <f t="shared" si="5"/>
        <v>-84</v>
      </c>
      <c r="Q51" s="12" t="s">
        <v>310</v>
      </c>
      <c r="R51" s="12" t="b">
        <v>0</v>
      </c>
      <c r="T51" s="12" t="b">
        <v>0</v>
      </c>
      <c r="U51" s="12">
        <v>-84</v>
      </c>
    </row>
    <row r="52" spans="1:21" x14ac:dyDescent="0.25">
      <c r="A52" s="1">
        <v>40935</v>
      </c>
      <c r="B52" s="2">
        <v>0.76935185185185195</v>
      </c>
      <c r="C52" s="3">
        <v>2508</v>
      </c>
      <c r="D52" s="4">
        <v>2541</v>
      </c>
      <c r="E52" s="4">
        <v>165.9</v>
      </c>
      <c r="F52" s="4">
        <v>296</v>
      </c>
      <c r="G52" s="4" t="s">
        <v>52</v>
      </c>
      <c r="H52" s="5" t="str">
        <f t="shared" si="0"/>
        <v>N27</v>
      </c>
      <c r="I52" s="5" t="str">
        <f t="shared" si="1"/>
        <v>W71</v>
      </c>
      <c r="K52" s="14" t="str">
        <f t="shared" si="2"/>
        <v>27</v>
      </c>
      <c r="L52" s="14" t="b">
        <f t="shared" si="3"/>
        <v>0</v>
      </c>
      <c r="N52" s="14" t="b">
        <f t="shared" si="4"/>
        <v>0</v>
      </c>
      <c r="O52" s="14">
        <f t="shared" si="5"/>
        <v>-71</v>
      </c>
      <c r="Q52" s="12" t="s">
        <v>311</v>
      </c>
      <c r="R52" s="12" t="b">
        <v>0</v>
      </c>
      <c r="T52" s="12" t="b">
        <v>0</v>
      </c>
      <c r="U52" s="12">
        <v>-71</v>
      </c>
    </row>
    <row r="53" spans="1:21" x14ac:dyDescent="0.25">
      <c r="A53" s="1">
        <v>40941</v>
      </c>
      <c r="B53" s="2">
        <v>0.60005787037037039</v>
      </c>
      <c r="C53" s="3">
        <v>476</v>
      </c>
      <c r="D53" s="4">
        <v>591</v>
      </c>
      <c r="E53" s="4">
        <f>-8.7*1</f>
        <v>-8.6999999999999993</v>
      </c>
      <c r="F53" s="4">
        <v>353</v>
      </c>
      <c r="G53" s="4" t="s">
        <v>53</v>
      </c>
      <c r="H53" s="5" t="str">
        <f t="shared" si="0"/>
        <v>N34</v>
      </c>
      <c r="I53" s="5" t="str">
        <f t="shared" si="1"/>
        <v>152</v>
      </c>
      <c r="K53" s="14" t="str">
        <f t="shared" si="2"/>
        <v>34</v>
      </c>
      <c r="L53" s="14" t="b">
        <f t="shared" si="3"/>
        <v>0</v>
      </c>
      <c r="N53" s="14" t="b">
        <f t="shared" si="4"/>
        <v>0</v>
      </c>
      <c r="O53" s="14" t="b">
        <f t="shared" si="5"/>
        <v>0</v>
      </c>
      <c r="Q53" s="12" t="s">
        <v>284</v>
      </c>
      <c r="R53" s="12" t="b">
        <v>0</v>
      </c>
      <c r="T53" s="12" t="b">
        <v>0</v>
      </c>
      <c r="U53" s="12" t="b">
        <v>0</v>
      </c>
    </row>
    <row r="54" spans="1:21" x14ac:dyDescent="0.25">
      <c r="A54" s="1">
        <v>40948</v>
      </c>
      <c r="B54" s="2">
        <v>0.88722222222222225</v>
      </c>
      <c r="C54" s="3">
        <v>659</v>
      </c>
      <c r="D54" s="4">
        <v>663</v>
      </c>
      <c r="E54" s="4">
        <v>1.2</v>
      </c>
      <c r="F54" s="4">
        <v>39</v>
      </c>
      <c r="G54" s="4" t="s">
        <v>54</v>
      </c>
      <c r="H54" s="5" t="str">
        <f t="shared" si="0"/>
        <v>N18</v>
      </c>
      <c r="I54" s="5" t="str">
        <f t="shared" si="1"/>
        <v>E80</v>
      </c>
      <c r="K54" s="14" t="str">
        <f t="shared" si="2"/>
        <v>18</v>
      </c>
      <c r="L54" s="14" t="b">
        <f t="shared" si="3"/>
        <v>0</v>
      </c>
      <c r="N54" s="14" t="str">
        <f t="shared" si="4"/>
        <v>80</v>
      </c>
      <c r="O54" s="14" t="b">
        <f t="shared" si="5"/>
        <v>0</v>
      </c>
      <c r="Q54" s="12" t="s">
        <v>302</v>
      </c>
      <c r="R54" s="12" t="b">
        <v>0</v>
      </c>
      <c r="T54" s="12" t="s">
        <v>312</v>
      </c>
      <c r="U54" s="12" t="b">
        <v>0</v>
      </c>
    </row>
    <row r="55" spans="1:21" x14ac:dyDescent="0.25">
      <c r="A55" s="1">
        <v>40949</v>
      </c>
      <c r="B55" s="2">
        <v>0.83339120370370379</v>
      </c>
      <c r="C55" s="3">
        <v>533</v>
      </c>
      <c r="D55" s="4">
        <v>745</v>
      </c>
      <c r="E55" s="4">
        <v>3.8</v>
      </c>
      <c r="F55" s="4">
        <v>39</v>
      </c>
      <c r="G55" s="4" t="s">
        <v>55</v>
      </c>
      <c r="H55" s="5" t="str">
        <f t="shared" si="0"/>
        <v>N25</v>
      </c>
      <c r="I55" s="5" t="str">
        <f t="shared" si="1"/>
        <v>E05</v>
      </c>
      <c r="K55" s="14" t="str">
        <f t="shared" si="2"/>
        <v>25</v>
      </c>
      <c r="L55" s="14" t="b">
        <f t="shared" si="3"/>
        <v>0</v>
      </c>
      <c r="N55" s="14" t="str">
        <f t="shared" si="4"/>
        <v>05</v>
      </c>
      <c r="O55" s="14" t="b">
        <f t="shared" si="5"/>
        <v>0</v>
      </c>
      <c r="Q55" s="12" t="s">
        <v>291</v>
      </c>
      <c r="R55" s="12" t="b">
        <v>0</v>
      </c>
      <c r="T55" s="12" t="s">
        <v>313</v>
      </c>
      <c r="U55" s="12" t="b">
        <v>0</v>
      </c>
    </row>
    <row r="56" spans="1:21" x14ac:dyDescent="0.25">
      <c r="A56" s="1">
        <v>40955</v>
      </c>
      <c r="B56" s="2">
        <v>0.27505787037037038</v>
      </c>
      <c r="C56" s="3">
        <v>538</v>
      </c>
      <c r="D56" s="4">
        <v>763</v>
      </c>
      <c r="E56" s="4">
        <v>1.6</v>
      </c>
      <c r="F56" s="4">
        <v>288</v>
      </c>
      <c r="G56" s="4" t="s">
        <v>56</v>
      </c>
      <c r="H56" s="5" t="str">
        <f t="shared" si="0"/>
        <v>N10</v>
      </c>
      <c r="I56" s="5" t="str">
        <f t="shared" si="1"/>
        <v>158</v>
      </c>
      <c r="K56" s="14" t="str">
        <f t="shared" si="2"/>
        <v>10</v>
      </c>
      <c r="L56" s="14" t="b">
        <f t="shared" si="3"/>
        <v>0</v>
      </c>
      <c r="N56" s="14" t="b">
        <f t="shared" si="4"/>
        <v>0</v>
      </c>
      <c r="O56" s="14" t="b">
        <f t="shared" si="5"/>
        <v>0</v>
      </c>
      <c r="Q56" s="12" t="s">
        <v>280</v>
      </c>
      <c r="R56" s="12" t="b">
        <v>0</v>
      </c>
      <c r="T56" s="12" t="b">
        <v>0</v>
      </c>
      <c r="U56" s="12" t="b">
        <v>0</v>
      </c>
    </row>
    <row r="57" spans="1:21" x14ac:dyDescent="0.25">
      <c r="A57" s="1">
        <v>40962</v>
      </c>
      <c r="B57" s="2">
        <v>0.34173611111111107</v>
      </c>
      <c r="C57" s="3">
        <v>505</v>
      </c>
      <c r="D57" s="4">
        <v>516</v>
      </c>
      <c r="E57" s="4">
        <v>5.5</v>
      </c>
      <c r="F57" s="4">
        <v>300</v>
      </c>
      <c r="G57" s="4" t="s">
        <v>52</v>
      </c>
      <c r="H57" s="5" t="str">
        <f t="shared" si="0"/>
        <v>N27</v>
      </c>
      <c r="I57" s="5" t="str">
        <f t="shared" si="1"/>
        <v>W71</v>
      </c>
      <c r="K57" s="14" t="str">
        <f t="shared" si="2"/>
        <v>27</v>
      </c>
      <c r="L57" s="14" t="b">
        <f t="shared" si="3"/>
        <v>0</v>
      </c>
      <c r="N57" s="14" t="b">
        <f t="shared" si="4"/>
        <v>0</v>
      </c>
      <c r="O57" s="14">
        <f t="shared" si="5"/>
        <v>-71</v>
      </c>
      <c r="Q57" s="12" t="s">
        <v>311</v>
      </c>
      <c r="R57" s="12" t="b">
        <v>0</v>
      </c>
      <c r="T57" s="12" t="b">
        <v>0</v>
      </c>
      <c r="U57" s="12">
        <v>-71</v>
      </c>
    </row>
    <row r="58" spans="1:21" x14ac:dyDescent="0.25">
      <c r="A58" s="1">
        <v>40968</v>
      </c>
      <c r="B58" s="2">
        <v>0.38342592592592589</v>
      </c>
      <c r="C58" s="3">
        <v>466</v>
      </c>
      <c r="D58" s="4">
        <v>579</v>
      </c>
      <c r="E58" s="4">
        <v>-5.4</v>
      </c>
      <c r="F58" s="4">
        <v>290</v>
      </c>
      <c r="G58" s="4" t="s">
        <v>57</v>
      </c>
      <c r="H58" s="5" t="str">
        <f t="shared" si="0"/>
        <v>N10</v>
      </c>
      <c r="I58" s="5" t="str">
        <f t="shared" si="1"/>
        <v>138</v>
      </c>
      <c r="K58" s="14" t="str">
        <f t="shared" si="2"/>
        <v>10</v>
      </c>
      <c r="L58" s="14" t="b">
        <f t="shared" si="3"/>
        <v>0</v>
      </c>
      <c r="N58" s="14" t="b">
        <f t="shared" si="4"/>
        <v>0</v>
      </c>
      <c r="O58" s="14" t="b">
        <f t="shared" si="5"/>
        <v>0</v>
      </c>
      <c r="Q58" s="12" t="s">
        <v>280</v>
      </c>
      <c r="R58" s="12" t="b">
        <v>0</v>
      </c>
      <c r="T58" s="12" t="b">
        <v>0</v>
      </c>
      <c r="U58" s="12" t="b">
        <v>0</v>
      </c>
    </row>
    <row r="59" spans="1:21" x14ac:dyDescent="0.25">
      <c r="A59" s="1">
        <v>40972</v>
      </c>
      <c r="B59" s="2">
        <v>0.45841435185185181</v>
      </c>
      <c r="C59" s="3">
        <v>1306</v>
      </c>
      <c r="D59" s="4">
        <v>1352</v>
      </c>
      <c r="E59" s="4">
        <v>28.3</v>
      </c>
      <c r="F59" s="4">
        <v>52</v>
      </c>
      <c r="G59" s="4" t="s">
        <v>58</v>
      </c>
      <c r="H59" s="5" t="str">
        <f t="shared" si="0"/>
        <v>N19</v>
      </c>
      <c r="I59" s="5" t="str">
        <f t="shared" si="1"/>
        <v>E61</v>
      </c>
      <c r="K59" s="14" t="str">
        <f t="shared" si="2"/>
        <v>19</v>
      </c>
      <c r="L59" s="14" t="b">
        <f t="shared" si="3"/>
        <v>0</v>
      </c>
      <c r="N59" s="14" t="str">
        <f t="shared" si="4"/>
        <v>61</v>
      </c>
      <c r="O59" s="14" t="b">
        <f t="shared" si="5"/>
        <v>0</v>
      </c>
      <c r="Q59" s="12" t="s">
        <v>292</v>
      </c>
      <c r="R59" s="12" t="b">
        <v>0</v>
      </c>
      <c r="T59" s="12" t="s">
        <v>314</v>
      </c>
      <c r="U59" s="12" t="b">
        <v>0</v>
      </c>
    </row>
    <row r="60" spans="1:21" x14ac:dyDescent="0.25">
      <c r="A60" s="1">
        <v>40973</v>
      </c>
      <c r="B60" s="2">
        <v>0.16672453703703705</v>
      </c>
      <c r="C60" s="3">
        <v>1531</v>
      </c>
      <c r="D60" s="4">
        <v>1627</v>
      </c>
      <c r="E60" s="4">
        <v>-24.6</v>
      </c>
      <c r="F60" s="4">
        <v>61</v>
      </c>
      <c r="G60" s="4" t="s">
        <v>59</v>
      </c>
      <c r="H60" s="5" t="str">
        <f t="shared" si="0"/>
        <v>N17</v>
      </c>
      <c r="I60" s="5" t="str">
        <f t="shared" si="1"/>
        <v>E52</v>
      </c>
      <c r="K60" s="14" t="str">
        <f t="shared" si="2"/>
        <v>17</v>
      </c>
      <c r="L60" s="14" t="b">
        <f t="shared" si="3"/>
        <v>0</v>
      </c>
      <c r="N60" s="14" t="str">
        <f t="shared" si="4"/>
        <v>52</v>
      </c>
      <c r="O60" s="14" t="b">
        <f t="shared" si="5"/>
        <v>0</v>
      </c>
      <c r="Q60" s="12" t="s">
        <v>285</v>
      </c>
      <c r="R60" s="12" t="b">
        <v>0</v>
      </c>
      <c r="T60" s="12" t="s">
        <v>315</v>
      </c>
      <c r="U60" s="12" t="b">
        <v>0</v>
      </c>
    </row>
    <row r="61" spans="1:21" x14ac:dyDescent="0.25">
      <c r="A61" s="1">
        <v>40975</v>
      </c>
      <c r="B61" s="2">
        <v>1.6736111111111111E-2</v>
      </c>
      <c r="C61" s="3">
        <v>2684</v>
      </c>
      <c r="D61" s="4">
        <v>3146</v>
      </c>
      <c r="E61" s="4">
        <v>-88.2</v>
      </c>
      <c r="F61" s="4">
        <v>57</v>
      </c>
      <c r="G61" s="4" t="s">
        <v>60</v>
      </c>
      <c r="H61" s="5" t="str">
        <f t="shared" si="0"/>
        <v>N17</v>
      </c>
      <c r="I61" s="5" t="str">
        <f t="shared" si="1"/>
        <v>E27</v>
      </c>
      <c r="K61" s="14" t="str">
        <f t="shared" si="2"/>
        <v>17</v>
      </c>
      <c r="L61" s="14" t="b">
        <f t="shared" si="3"/>
        <v>0</v>
      </c>
      <c r="N61" s="14" t="str">
        <f t="shared" si="4"/>
        <v>27</v>
      </c>
      <c r="O61" s="14" t="b">
        <f t="shared" si="5"/>
        <v>0</v>
      </c>
      <c r="Q61" s="12" t="s">
        <v>285</v>
      </c>
      <c r="R61" s="12" t="b">
        <v>0</v>
      </c>
      <c r="T61" s="12" t="s">
        <v>311</v>
      </c>
      <c r="U61" s="12" t="b">
        <v>0</v>
      </c>
    </row>
    <row r="62" spans="1:21" x14ac:dyDescent="0.25">
      <c r="A62" s="1">
        <v>40975</v>
      </c>
      <c r="B62" s="2">
        <v>6.277777777777778E-2</v>
      </c>
      <c r="C62" s="3">
        <v>1825</v>
      </c>
      <c r="D62" s="4">
        <v>2160</v>
      </c>
      <c r="E62" s="4">
        <v>-160.9</v>
      </c>
      <c r="F62" s="4">
        <v>82</v>
      </c>
      <c r="G62" s="4" t="s">
        <v>61</v>
      </c>
      <c r="H62" s="5" t="str">
        <f t="shared" si="0"/>
        <v>N15</v>
      </c>
      <c r="I62" s="5" t="str">
        <f t="shared" si="1"/>
        <v>E26</v>
      </c>
      <c r="K62" s="14" t="str">
        <f t="shared" si="2"/>
        <v>15</v>
      </c>
      <c r="L62" s="14" t="b">
        <f t="shared" si="3"/>
        <v>0</v>
      </c>
      <c r="N62" s="14" t="str">
        <f t="shared" si="4"/>
        <v>26</v>
      </c>
      <c r="O62" s="14" t="b">
        <f t="shared" si="5"/>
        <v>0</v>
      </c>
      <c r="Q62" s="12" t="s">
        <v>300</v>
      </c>
      <c r="R62" s="12" t="b">
        <v>0</v>
      </c>
      <c r="T62" s="12" t="s">
        <v>281</v>
      </c>
      <c r="U62" s="12" t="b">
        <v>0</v>
      </c>
    </row>
    <row r="63" spans="1:21" x14ac:dyDescent="0.25">
      <c r="A63" s="1">
        <v>40977</v>
      </c>
      <c r="B63" s="2">
        <v>0.18482638888888889</v>
      </c>
      <c r="C63" s="3">
        <v>950</v>
      </c>
      <c r="D63" s="4">
        <v>1229</v>
      </c>
      <c r="E63" s="4">
        <f>-13.5*1</f>
        <v>-13.5</v>
      </c>
      <c r="F63" s="4">
        <v>29</v>
      </c>
      <c r="G63" s="4" t="s">
        <v>62</v>
      </c>
      <c r="H63" s="5" t="str">
        <f t="shared" si="0"/>
        <v>N15</v>
      </c>
      <c r="I63" s="5" t="str">
        <f t="shared" si="1"/>
        <v>W03</v>
      </c>
      <c r="K63" s="14" t="str">
        <f t="shared" si="2"/>
        <v>15</v>
      </c>
      <c r="L63" s="14" t="b">
        <f t="shared" si="3"/>
        <v>0</v>
      </c>
      <c r="N63" s="14" t="b">
        <f t="shared" si="4"/>
        <v>0</v>
      </c>
      <c r="O63" s="14">
        <f t="shared" si="5"/>
        <v>-3</v>
      </c>
      <c r="Q63" s="12" t="s">
        <v>300</v>
      </c>
      <c r="R63" s="12" t="b">
        <v>0</v>
      </c>
      <c r="T63" s="12" t="b">
        <v>0</v>
      </c>
      <c r="U63" s="12">
        <v>-3</v>
      </c>
    </row>
    <row r="64" spans="1:21" x14ac:dyDescent="0.25">
      <c r="A64" s="1">
        <v>40978</v>
      </c>
      <c r="B64" s="2">
        <v>0.75005787037037042</v>
      </c>
      <c r="C64" s="3">
        <v>1296</v>
      </c>
      <c r="D64" s="4">
        <v>1638</v>
      </c>
      <c r="E64" s="4">
        <v>-10.9</v>
      </c>
      <c r="F64" s="4">
        <v>5</v>
      </c>
      <c r="G64" s="4" t="s">
        <v>63</v>
      </c>
      <c r="H64" s="5" t="str">
        <f t="shared" si="0"/>
        <v>N17</v>
      </c>
      <c r="I64" s="5" t="str">
        <f t="shared" si="1"/>
        <v>W24</v>
      </c>
      <c r="K64" s="14" t="str">
        <f t="shared" si="2"/>
        <v>17</v>
      </c>
      <c r="L64" s="14" t="b">
        <f t="shared" si="3"/>
        <v>0</v>
      </c>
      <c r="N64" s="14" t="b">
        <f t="shared" si="4"/>
        <v>0</v>
      </c>
      <c r="O64" s="14">
        <f t="shared" si="5"/>
        <v>-24</v>
      </c>
      <c r="Q64" s="12" t="s">
        <v>285</v>
      </c>
      <c r="R64" s="12" t="b">
        <v>0</v>
      </c>
      <c r="T64" s="12" t="b">
        <v>0</v>
      </c>
      <c r="U64" s="12">
        <v>-24</v>
      </c>
    </row>
    <row r="65" spans="1:21" x14ac:dyDescent="0.25">
      <c r="A65" s="1">
        <v>40981</v>
      </c>
      <c r="B65" s="2">
        <v>0.7333912037037037</v>
      </c>
      <c r="C65" s="3">
        <v>1884</v>
      </c>
      <c r="D65" s="4">
        <v>1931</v>
      </c>
      <c r="E65" s="4">
        <v>45.6</v>
      </c>
      <c r="F65" s="4">
        <v>286</v>
      </c>
      <c r="G65" s="4" t="s">
        <v>64</v>
      </c>
      <c r="H65" s="5" t="str">
        <f t="shared" si="0"/>
        <v>N17</v>
      </c>
      <c r="I65" s="5" t="str">
        <f t="shared" si="1"/>
        <v>W66</v>
      </c>
      <c r="K65" s="14" t="str">
        <f t="shared" si="2"/>
        <v>17</v>
      </c>
      <c r="L65" s="14" t="b">
        <f t="shared" si="3"/>
        <v>0</v>
      </c>
      <c r="N65" s="14" t="b">
        <f t="shared" si="4"/>
        <v>0</v>
      </c>
      <c r="O65" s="14">
        <f t="shared" si="5"/>
        <v>-66</v>
      </c>
      <c r="Q65" s="12" t="s">
        <v>285</v>
      </c>
      <c r="R65" s="12" t="b">
        <v>0</v>
      </c>
      <c r="T65" s="12" t="b">
        <v>0</v>
      </c>
      <c r="U65" s="12">
        <v>-66</v>
      </c>
    </row>
    <row r="66" spans="1:21" x14ac:dyDescent="0.25">
      <c r="A66" s="1">
        <v>40986</v>
      </c>
      <c r="B66" s="2">
        <v>1.6724537037037034E-2</v>
      </c>
      <c r="C66" s="3">
        <v>1210</v>
      </c>
      <c r="D66" s="4">
        <v>1244</v>
      </c>
      <c r="E66" s="4">
        <v>-8.1999999999999993</v>
      </c>
      <c r="F66" s="4">
        <v>300</v>
      </c>
      <c r="G66" s="4" t="s">
        <v>65</v>
      </c>
      <c r="H66" s="5" t="str">
        <f t="shared" si="0"/>
        <v>N18</v>
      </c>
      <c r="I66" s="5" t="str">
        <f t="shared" si="1"/>
        <v>116</v>
      </c>
      <c r="K66" s="14" t="str">
        <f t="shared" si="2"/>
        <v>18</v>
      </c>
      <c r="L66" s="14" t="b">
        <f t="shared" si="3"/>
        <v>0</v>
      </c>
      <c r="N66" s="14" t="b">
        <f t="shared" si="4"/>
        <v>0</v>
      </c>
      <c r="O66" s="14" t="b">
        <f t="shared" si="5"/>
        <v>0</v>
      </c>
      <c r="Q66" s="12" t="s">
        <v>302</v>
      </c>
      <c r="R66" s="12" t="b">
        <v>0</v>
      </c>
      <c r="T66" s="12" t="b">
        <v>0</v>
      </c>
      <c r="U66" s="12" t="b">
        <v>0</v>
      </c>
    </row>
    <row r="67" spans="1:21" x14ac:dyDescent="0.25">
      <c r="A67" s="1">
        <v>40989</v>
      </c>
      <c r="B67" s="2">
        <v>0.31672453703703701</v>
      </c>
      <c r="C67" s="3">
        <v>1178</v>
      </c>
      <c r="D67" s="4">
        <v>1418</v>
      </c>
      <c r="E67" s="4">
        <v>-29.6</v>
      </c>
      <c r="F67" s="4">
        <v>330</v>
      </c>
      <c r="G67" s="4" t="s">
        <v>66</v>
      </c>
      <c r="H67" s="5" t="str">
        <f t="shared" ref="H67:H127" si="6" xml:space="preserve"> LEFT(G67,3)</f>
        <v>N18</v>
      </c>
      <c r="I67" s="5" t="str">
        <f t="shared" ref="I67:I127" si="7" xml:space="preserve"> RIGHT(G67,3)</f>
        <v>160</v>
      </c>
      <c r="K67" s="14" t="str">
        <f t="shared" ref="K67:K130" si="8">IF(LEFT(H67)="N",RIGHT(H67,2))</f>
        <v>18</v>
      </c>
      <c r="L67" s="14" t="b">
        <f t="shared" ref="L67:L130" si="9">IF(LEFT(H67)="S",RIGHT(H67,2) * -1)</f>
        <v>0</v>
      </c>
      <c r="N67" s="14" t="b">
        <f t="shared" ref="N67:N130" si="10">IF(LEFT(I67)="E",RIGHT(I67,2))</f>
        <v>0</v>
      </c>
      <c r="O67" s="14" t="b">
        <f t="shared" ref="O67:O130" si="11">IF(LEFT(I67)="W",RIGHT(I67,2) * -1)</f>
        <v>0</v>
      </c>
      <c r="Q67" s="12" t="s">
        <v>302</v>
      </c>
      <c r="R67" s="12" t="b">
        <v>0</v>
      </c>
      <c r="T67" s="12" t="b">
        <v>0</v>
      </c>
      <c r="U67" s="12" t="b">
        <v>0</v>
      </c>
    </row>
    <row r="68" spans="1:21" x14ac:dyDescent="0.25">
      <c r="A68" s="1">
        <v>40992</v>
      </c>
      <c r="B68" s="2">
        <v>1.6724537037037034E-2</v>
      </c>
      <c r="C68" s="3">
        <v>1152</v>
      </c>
      <c r="D68" s="4">
        <v>1410</v>
      </c>
      <c r="E68" s="4">
        <v>-46.6</v>
      </c>
      <c r="F68" s="4">
        <v>347</v>
      </c>
      <c r="G68" s="4" t="s">
        <v>67</v>
      </c>
      <c r="H68" s="5" t="str">
        <f t="shared" si="6"/>
        <v>N18</v>
      </c>
      <c r="I68" s="5" t="str">
        <f t="shared" si="7"/>
        <v>164</v>
      </c>
      <c r="K68" s="14" t="str">
        <f t="shared" si="8"/>
        <v>18</v>
      </c>
      <c r="L68" s="14" t="b">
        <f t="shared" si="9"/>
        <v>0</v>
      </c>
      <c r="N68" s="14" t="b">
        <f t="shared" si="10"/>
        <v>0</v>
      </c>
      <c r="O68" s="14" t="b">
        <f t="shared" si="11"/>
        <v>0</v>
      </c>
      <c r="Q68" s="12" t="s">
        <v>302</v>
      </c>
      <c r="R68" s="12" t="b">
        <v>0</v>
      </c>
      <c r="T68" s="12" t="b">
        <v>0</v>
      </c>
      <c r="U68" s="12" t="b">
        <v>0</v>
      </c>
    </row>
    <row r="69" spans="1:21" x14ac:dyDescent="0.25">
      <c r="A69" s="1">
        <v>40994</v>
      </c>
      <c r="B69" s="2">
        <v>0.96672453703703709</v>
      </c>
      <c r="C69" s="3">
        <v>1390</v>
      </c>
      <c r="D69" s="4">
        <v>1709</v>
      </c>
      <c r="E69" s="4">
        <v>-32.299999999999997</v>
      </c>
      <c r="F69" s="4">
        <v>92</v>
      </c>
      <c r="G69" s="4" t="s">
        <v>68</v>
      </c>
      <c r="H69" s="5" t="str">
        <f t="shared" si="6"/>
        <v>N17</v>
      </c>
      <c r="I69" s="5" t="str">
        <f t="shared" si="7"/>
        <v>164</v>
      </c>
      <c r="K69" s="14" t="str">
        <f t="shared" si="8"/>
        <v>17</v>
      </c>
      <c r="L69" s="14" t="b">
        <f t="shared" si="9"/>
        <v>0</v>
      </c>
      <c r="N69" s="14" t="b">
        <f t="shared" si="10"/>
        <v>0</v>
      </c>
      <c r="O69" s="14" t="b">
        <f t="shared" si="11"/>
        <v>0</v>
      </c>
      <c r="Q69" s="12" t="s">
        <v>285</v>
      </c>
      <c r="R69" s="12" t="b">
        <v>0</v>
      </c>
      <c r="T69" s="12" t="b">
        <v>0</v>
      </c>
      <c r="U69" s="12" t="b">
        <v>0</v>
      </c>
    </row>
    <row r="70" spans="1:21" x14ac:dyDescent="0.25">
      <c r="A70" s="1">
        <v>40996</v>
      </c>
      <c r="B70" s="2">
        <v>6.6747685185185188E-2</v>
      </c>
      <c r="C70" s="3">
        <v>1033</v>
      </c>
      <c r="D70" s="4">
        <v>1061</v>
      </c>
      <c r="E70" s="4">
        <v>-6.2</v>
      </c>
      <c r="F70" s="4">
        <v>65</v>
      </c>
      <c r="G70" s="4" t="s">
        <v>69</v>
      </c>
      <c r="H70" s="5" t="str">
        <f t="shared" si="6"/>
        <v>N21</v>
      </c>
      <c r="I70" s="5" t="str">
        <f t="shared" si="7"/>
        <v>116</v>
      </c>
      <c r="K70" s="14" t="str">
        <f t="shared" si="8"/>
        <v>21</v>
      </c>
      <c r="L70" s="14" t="b">
        <f t="shared" si="9"/>
        <v>0</v>
      </c>
      <c r="N70" s="14" t="b">
        <f t="shared" si="10"/>
        <v>0</v>
      </c>
      <c r="O70" s="14" t="b">
        <f t="shared" si="11"/>
        <v>0</v>
      </c>
      <c r="Q70" s="12" t="s">
        <v>279</v>
      </c>
      <c r="R70" s="12" t="b">
        <v>0</v>
      </c>
      <c r="T70" s="12" t="b">
        <v>0</v>
      </c>
      <c r="U70" s="12" t="b">
        <v>0</v>
      </c>
    </row>
    <row r="71" spans="1:21" x14ac:dyDescent="0.25">
      <c r="A71" s="1">
        <v>41004</v>
      </c>
      <c r="B71" s="2">
        <v>0.89244212962962965</v>
      </c>
      <c r="C71" s="3">
        <v>828</v>
      </c>
      <c r="D71" s="4">
        <v>1065</v>
      </c>
      <c r="E71" s="4">
        <v>-2.6</v>
      </c>
      <c r="F71" s="4">
        <v>311</v>
      </c>
      <c r="G71" s="4" t="s">
        <v>70</v>
      </c>
      <c r="H71" s="5" t="str">
        <f t="shared" si="6"/>
        <v>N18</v>
      </c>
      <c r="I71" s="5" t="str">
        <f t="shared" si="7"/>
        <v>W29</v>
      </c>
      <c r="K71" s="14" t="str">
        <f t="shared" si="8"/>
        <v>18</v>
      </c>
      <c r="L71" s="14" t="b">
        <f t="shared" si="9"/>
        <v>0</v>
      </c>
      <c r="N71" s="14" t="b">
        <f t="shared" si="10"/>
        <v>0</v>
      </c>
      <c r="O71" s="14">
        <f t="shared" si="11"/>
        <v>-29</v>
      </c>
      <c r="Q71" s="12" t="s">
        <v>302</v>
      </c>
      <c r="R71" s="12" t="b">
        <v>0</v>
      </c>
      <c r="T71" s="12" t="b">
        <v>0</v>
      </c>
      <c r="U71" s="12">
        <v>-29</v>
      </c>
    </row>
    <row r="72" spans="1:21" x14ac:dyDescent="0.25">
      <c r="A72" s="1">
        <v>41006</v>
      </c>
      <c r="B72" s="2">
        <v>0.70005787037037026</v>
      </c>
      <c r="C72" s="3">
        <v>765</v>
      </c>
      <c r="D72" s="4">
        <v>1084</v>
      </c>
      <c r="E72" s="4">
        <v>-25.5</v>
      </c>
      <c r="F72" s="4">
        <v>261</v>
      </c>
      <c r="G72" s="4" t="s">
        <v>71</v>
      </c>
      <c r="H72" s="5" t="str">
        <f t="shared" si="6"/>
        <v>N14</v>
      </c>
      <c r="I72" s="5" t="str">
        <f t="shared" si="7"/>
        <v>160</v>
      </c>
      <c r="K72" s="14" t="str">
        <f t="shared" si="8"/>
        <v>14</v>
      </c>
      <c r="L72" s="14" t="b">
        <f t="shared" si="9"/>
        <v>0</v>
      </c>
      <c r="N72" s="14" t="b">
        <f t="shared" si="10"/>
        <v>0</v>
      </c>
      <c r="O72" s="14" t="b">
        <f t="shared" si="11"/>
        <v>0</v>
      </c>
      <c r="Q72" s="12" t="s">
        <v>316</v>
      </c>
      <c r="R72" s="12" t="b">
        <v>0</v>
      </c>
      <c r="T72" s="12" t="b">
        <v>0</v>
      </c>
      <c r="U72" s="12" t="b">
        <v>0</v>
      </c>
    </row>
    <row r="73" spans="1:21" x14ac:dyDescent="0.25">
      <c r="A73" s="1">
        <v>41006</v>
      </c>
      <c r="B73" s="2">
        <v>0.88609953703703714</v>
      </c>
      <c r="C73" s="3">
        <v>708</v>
      </c>
      <c r="D73" s="4">
        <v>977</v>
      </c>
      <c r="E73" s="4">
        <v>3</v>
      </c>
      <c r="F73" s="4">
        <v>172</v>
      </c>
      <c r="G73" s="4" t="s">
        <v>72</v>
      </c>
      <c r="H73" s="5" t="str">
        <f t="shared" si="6"/>
        <v>S24</v>
      </c>
      <c r="I73" s="5" t="str">
        <f t="shared" si="7"/>
        <v>168</v>
      </c>
      <c r="K73" s="14" t="b">
        <f t="shared" si="8"/>
        <v>0</v>
      </c>
      <c r="L73" s="14">
        <f t="shared" si="9"/>
        <v>-24</v>
      </c>
      <c r="N73" s="14" t="b">
        <f t="shared" si="10"/>
        <v>0</v>
      </c>
      <c r="O73" s="14" t="b">
        <f t="shared" si="11"/>
        <v>0</v>
      </c>
      <c r="Q73" s="12" t="b">
        <v>0</v>
      </c>
      <c r="R73" s="12">
        <v>-24</v>
      </c>
      <c r="T73" s="12" t="b">
        <v>0</v>
      </c>
      <c r="U73" s="12" t="b">
        <v>0</v>
      </c>
    </row>
    <row r="74" spans="1:21" x14ac:dyDescent="0.25">
      <c r="A74" s="1">
        <v>41008</v>
      </c>
      <c r="B74" s="2">
        <v>0.52508101851851852</v>
      </c>
      <c r="C74" s="3">
        <v>921</v>
      </c>
      <c r="D74" s="4">
        <v>945</v>
      </c>
      <c r="E74" s="4">
        <v>-2.8</v>
      </c>
      <c r="F74" s="4">
        <v>310</v>
      </c>
      <c r="G74" s="4" t="s">
        <v>73</v>
      </c>
      <c r="H74" s="5" t="str">
        <f t="shared" si="6"/>
        <v>N20</v>
      </c>
      <c r="I74" s="5" t="str">
        <f t="shared" si="7"/>
        <v>W65</v>
      </c>
      <c r="K74" s="14" t="str">
        <f t="shared" si="8"/>
        <v>20</v>
      </c>
      <c r="L74" s="14" t="b">
        <f t="shared" si="9"/>
        <v>0</v>
      </c>
      <c r="N74" s="14" t="b">
        <f t="shared" si="10"/>
        <v>0</v>
      </c>
      <c r="O74" s="14">
        <f t="shared" si="11"/>
        <v>-65</v>
      </c>
      <c r="Q74" s="12" t="s">
        <v>301</v>
      </c>
      <c r="R74" s="12" t="b">
        <v>0</v>
      </c>
      <c r="T74" s="12" t="b">
        <v>0</v>
      </c>
      <c r="U74" s="12">
        <v>-65</v>
      </c>
    </row>
    <row r="75" spans="1:21" x14ac:dyDescent="0.25">
      <c r="A75" s="1">
        <v>41022</v>
      </c>
      <c r="B75" s="2">
        <v>0.76672453703703702</v>
      </c>
      <c r="C75" s="3">
        <v>528</v>
      </c>
      <c r="D75" s="4">
        <v>769</v>
      </c>
      <c r="E75" s="4">
        <f>-1.1*1</f>
        <v>-1.1000000000000001</v>
      </c>
      <c r="F75" s="4">
        <v>234</v>
      </c>
      <c r="G75" s="4" t="s">
        <v>74</v>
      </c>
      <c r="H75" s="5" t="str">
        <f t="shared" si="6"/>
        <v>N14</v>
      </c>
      <c r="I75" s="5" t="str">
        <f t="shared" si="7"/>
        <v>W17</v>
      </c>
      <c r="K75" s="14" t="str">
        <f t="shared" si="8"/>
        <v>14</v>
      </c>
      <c r="L75" s="14" t="b">
        <f t="shared" si="9"/>
        <v>0</v>
      </c>
      <c r="N75" s="14" t="b">
        <f t="shared" si="10"/>
        <v>0</v>
      </c>
      <c r="O75" s="14">
        <f t="shared" si="11"/>
        <v>-17</v>
      </c>
      <c r="Q75" s="12" t="s">
        <v>316</v>
      </c>
      <c r="R75" s="12" t="b">
        <v>0</v>
      </c>
      <c r="T75" s="12" t="b">
        <v>0</v>
      </c>
      <c r="U75" s="12">
        <v>-17</v>
      </c>
    </row>
    <row r="76" spans="1:21" x14ac:dyDescent="0.25">
      <c r="A76" s="1">
        <v>41026</v>
      </c>
      <c r="B76" s="2">
        <v>0.6834027777777778</v>
      </c>
      <c r="C76" s="3">
        <v>681</v>
      </c>
      <c r="D76" s="4">
        <v>775</v>
      </c>
      <c r="E76" s="4">
        <v>-13.6</v>
      </c>
      <c r="F76" s="4">
        <v>277</v>
      </c>
      <c r="G76" s="4" t="s">
        <v>75</v>
      </c>
      <c r="H76" s="5" t="str">
        <f t="shared" si="6"/>
        <v>S22</v>
      </c>
      <c r="I76" s="5" t="str">
        <f t="shared" si="7"/>
        <v>135</v>
      </c>
      <c r="K76" s="14" t="b">
        <f t="shared" si="8"/>
        <v>0</v>
      </c>
      <c r="L76" s="14">
        <f t="shared" si="9"/>
        <v>-22</v>
      </c>
      <c r="N76" s="14" t="b">
        <f t="shared" si="10"/>
        <v>0</v>
      </c>
      <c r="O76" s="14" t="b">
        <f t="shared" si="11"/>
        <v>0</v>
      </c>
      <c r="Q76" s="12" t="b">
        <v>0</v>
      </c>
      <c r="R76" s="12">
        <v>-22</v>
      </c>
      <c r="T76" s="12" t="b">
        <v>0</v>
      </c>
      <c r="U76" s="12" t="b">
        <v>0</v>
      </c>
    </row>
    <row r="77" spans="1:21" x14ac:dyDescent="0.25">
      <c r="A77" s="1">
        <v>41041</v>
      </c>
      <c r="B77" s="2">
        <v>5.7870370370370366E-5</v>
      </c>
      <c r="C77" s="3">
        <v>805</v>
      </c>
      <c r="D77" s="4">
        <v>1289</v>
      </c>
      <c r="E77" s="4">
        <f>-6.6*1</f>
        <v>-6.6</v>
      </c>
      <c r="F77" s="4">
        <v>107</v>
      </c>
      <c r="G77" s="4" t="s">
        <v>76</v>
      </c>
      <c r="H77" s="5" t="str">
        <f t="shared" si="6"/>
        <v>S12</v>
      </c>
      <c r="I77" s="5" t="str">
        <f t="shared" si="7"/>
        <v>E08</v>
      </c>
      <c r="K77" s="14" t="b">
        <f t="shared" si="8"/>
        <v>0</v>
      </c>
      <c r="L77" s="14">
        <f t="shared" si="9"/>
        <v>-12</v>
      </c>
      <c r="N77" s="14" t="str">
        <f t="shared" si="10"/>
        <v>08</v>
      </c>
      <c r="O77" s="14" t="b">
        <f t="shared" si="11"/>
        <v>0</v>
      </c>
      <c r="Q77" s="12" t="b">
        <v>0</v>
      </c>
      <c r="R77" s="12">
        <v>-12</v>
      </c>
      <c r="T77" s="12" t="s">
        <v>304</v>
      </c>
      <c r="U77" s="12" t="b">
        <v>0</v>
      </c>
    </row>
    <row r="78" spans="1:21" x14ac:dyDescent="0.25">
      <c r="A78" s="1">
        <v>41046</v>
      </c>
      <c r="B78" s="2">
        <v>7.5057870370370372E-2</v>
      </c>
      <c r="C78" s="3">
        <v>1582</v>
      </c>
      <c r="D78" s="4">
        <v>1596</v>
      </c>
      <c r="E78" s="4">
        <v>-51.8</v>
      </c>
      <c r="F78" s="4">
        <v>261</v>
      </c>
      <c r="G78" s="4" t="s">
        <v>77</v>
      </c>
      <c r="H78" s="5" t="str">
        <f t="shared" si="6"/>
        <v>N11</v>
      </c>
      <c r="I78" s="5" t="str">
        <f t="shared" si="7"/>
        <v>W76</v>
      </c>
      <c r="K78" s="14" t="str">
        <f t="shared" si="8"/>
        <v>11</v>
      </c>
      <c r="L78" s="14" t="b">
        <f t="shared" si="9"/>
        <v>0</v>
      </c>
      <c r="N78" s="14" t="b">
        <f t="shared" si="10"/>
        <v>0</v>
      </c>
      <c r="O78" s="14">
        <f t="shared" si="11"/>
        <v>-76</v>
      </c>
      <c r="Q78" s="12" t="s">
        <v>282</v>
      </c>
      <c r="R78" s="12" t="b">
        <v>0</v>
      </c>
      <c r="T78" s="12" t="b">
        <v>0</v>
      </c>
      <c r="U78" s="12">
        <v>-76</v>
      </c>
    </row>
    <row r="79" spans="1:21" x14ac:dyDescent="0.25">
      <c r="A79" s="1">
        <v>41055</v>
      </c>
      <c r="B79" s="2">
        <v>0.87324074074074076</v>
      </c>
      <c r="C79" s="3">
        <v>1966</v>
      </c>
      <c r="D79" s="4">
        <v>2049</v>
      </c>
      <c r="E79" s="4">
        <v>-159.19999999999999</v>
      </c>
      <c r="F79" s="4">
        <v>291</v>
      </c>
      <c r="G79" s="4" t="s">
        <v>78</v>
      </c>
      <c r="H79" s="5" t="str">
        <f t="shared" si="6"/>
        <v>N15</v>
      </c>
      <c r="I79" s="5" t="str">
        <f t="shared" si="7"/>
        <v>121</v>
      </c>
      <c r="K79" s="14" t="str">
        <f t="shared" si="8"/>
        <v>15</v>
      </c>
      <c r="L79" s="14" t="b">
        <f t="shared" si="9"/>
        <v>0</v>
      </c>
      <c r="N79" s="14" t="b">
        <f t="shared" si="10"/>
        <v>0</v>
      </c>
      <c r="O79" s="14" t="b">
        <f t="shared" si="11"/>
        <v>0</v>
      </c>
      <c r="Q79" s="12" t="s">
        <v>300</v>
      </c>
      <c r="R79" s="12" t="b">
        <v>0</v>
      </c>
      <c r="T79" s="12" t="b">
        <v>0</v>
      </c>
      <c r="U79" s="12" t="b">
        <v>0</v>
      </c>
    </row>
    <row r="80" spans="1:21" x14ac:dyDescent="0.25">
      <c r="A80" s="1">
        <v>41074</v>
      </c>
      <c r="B80" s="2">
        <v>0.59174768518518517</v>
      </c>
      <c r="C80" s="3">
        <v>987</v>
      </c>
      <c r="D80" s="4">
        <v>1254</v>
      </c>
      <c r="E80" s="4">
        <v>-1.2</v>
      </c>
      <c r="F80" s="4">
        <v>144</v>
      </c>
      <c r="G80" s="4" t="s">
        <v>79</v>
      </c>
      <c r="H80" s="5" t="str">
        <f t="shared" si="6"/>
        <v>S17</v>
      </c>
      <c r="I80" s="5" t="str">
        <f t="shared" si="7"/>
        <v>E06</v>
      </c>
      <c r="K80" s="14" t="b">
        <f t="shared" si="8"/>
        <v>0</v>
      </c>
      <c r="L80" s="14">
        <f t="shared" si="9"/>
        <v>-17</v>
      </c>
      <c r="N80" s="14" t="str">
        <f t="shared" si="10"/>
        <v>06</v>
      </c>
      <c r="O80" s="14" t="b">
        <f t="shared" si="11"/>
        <v>0</v>
      </c>
      <c r="Q80" s="12" t="b">
        <v>0</v>
      </c>
      <c r="R80" s="12">
        <v>-17</v>
      </c>
      <c r="T80" s="12" t="s">
        <v>303</v>
      </c>
      <c r="U80" s="12" t="b">
        <v>0</v>
      </c>
    </row>
    <row r="81" spans="1:21" x14ac:dyDescent="0.25">
      <c r="A81" s="1">
        <v>41083</v>
      </c>
      <c r="B81" s="2">
        <v>0.30839120370370371</v>
      </c>
      <c r="C81" s="3">
        <v>1263</v>
      </c>
      <c r="D81" s="4">
        <v>1315</v>
      </c>
      <c r="E81" s="4">
        <v>-29.1</v>
      </c>
      <c r="F81" s="4">
        <v>290</v>
      </c>
      <c r="G81" s="4" t="s">
        <v>80</v>
      </c>
      <c r="H81" s="5" t="str">
        <f t="shared" si="6"/>
        <v>S11</v>
      </c>
      <c r="I81" s="5" t="str">
        <f t="shared" si="7"/>
        <v>E60</v>
      </c>
      <c r="K81" s="14" t="b">
        <f t="shared" si="8"/>
        <v>0</v>
      </c>
      <c r="L81" s="14">
        <f t="shared" si="9"/>
        <v>-11</v>
      </c>
      <c r="N81" s="14" t="str">
        <f t="shared" si="10"/>
        <v>60</v>
      </c>
      <c r="O81" s="14" t="b">
        <f t="shared" si="11"/>
        <v>0</v>
      </c>
      <c r="Q81" s="12" t="b">
        <v>0</v>
      </c>
      <c r="R81" s="12">
        <v>-11</v>
      </c>
      <c r="T81" s="12" t="s">
        <v>317</v>
      </c>
      <c r="U81" s="12" t="b">
        <v>0</v>
      </c>
    </row>
    <row r="82" spans="1:21" x14ac:dyDescent="0.25">
      <c r="A82" s="1">
        <v>41088</v>
      </c>
      <c r="B82" s="2">
        <v>0.26672453703703702</v>
      </c>
      <c r="C82" s="3">
        <v>728</v>
      </c>
      <c r="D82" s="4">
        <v>1069</v>
      </c>
      <c r="E82" s="4">
        <f>-10.4*1</f>
        <v>-10.4</v>
      </c>
      <c r="F82" s="4">
        <v>258</v>
      </c>
      <c r="G82" s="4" t="s">
        <v>81</v>
      </c>
      <c r="H82" s="5" t="str">
        <f t="shared" si="6"/>
        <v>S16</v>
      </c>
      <c r="I82" s="5" t="str">
        <f t="shared" si="7"/>
        <v>166</v>
      </c>
      <c r="K82" s="14" t="b">
        <f t="shared" si="8"/>
        <v>0</v>
      </c>
      <c r="L82" s="14">
        <f t="shared" si="9"/>
        <v>-16</v>
      </c>
      <c r="N82" s="14" t="b">
        <f t="shared" si="10"/>
        <v>0</v>
      </c>
      <c r="O82" s="14" t="b">
        <f t="shared" si="11"/>
        <v>0</v>
      </c>
      <c r="Q82" s="12" t="b">
        <v>0</v>
      </c>
      <c r="R82" s="12">
        <v>-16</v>
      </c>
      <c r="T82" s="12" t="b">
        <v>0</v>
      </c>
      <c r="U82" s="12" t="b">
        <v>0</v>
      </c>
    </row>
    <row r="83" spans="1:21" x14ac:dyDescent="0.25">
      <c r="A83" s="1">
        <v>41092</v>
      </c>
      <c r="B83" s="2">
        <v>0.3583796296296296</v>
      </c>
      <c r="C83" s="3">
        <v>1074</v>
      </c>
      <c r="D83" s="4">
        <v>1165</v>
      </c>
      <c r="E83" s="4">
        <v>-26.9</v>
      </c>
      <c r="F83" s="4">
        <v>85</v>
      </c>
      <c r="G83" s="4" t="s">
        <v>82</v>
      </c>
      <c r="H83" s="5" t="str">
        <f t="shared" si="6"/>
        <v>S16</v>
      </c>
      <c r="I83" s="5" t="str">
        <f t="shared" si="7"/>
        <v>134</v>
      </c>
      <c r="K83" s="14" t="b">
        <f t="shared" si="8"/>
        <v>0</v>
      </c>
      <c r="L83" s="14">
        <f t="shared" si="9"/>
        <v>-16</v>
      </c>
      <c r="N83" s="14" t="b">
        <f t="shared" si="10"/>
        <v>0</v>
      </c>
      <c r="O83" s="14" t="b">
        <f t="shared" si="11"/>
        <v>0</v>
      </c>
      <c r="Q83" s="12" t="b">
        <v>0</v>
      </c>
      <c r="R83" s="12">
        <v>-16</v>
      </c>
      <c r="T83" s="12" t="b">
        <v>0</v>
      </c>
      <c r="U83" s="12" t="b">
        <v>0</v>
      </c>
    </row>
    <row r="84" spans="1:21" x14ac:dyDescent="0.25">
      <c r="A84" s="1">
        <v>41094</v>
      </c>
      <c r="B84" s="2">
        <v>0.72504629629629624</v>
      </c>
      <c r="C84" s="3">
        <v>662</v>
      </c>
      <c r="D84" s="4">
        <v>830</v>
      </c>
      <c r="E84" s="4">
        <f>-37.6*1</f>
        <v>-37.6</v>
      </c>
      <c r="F84" s="4">
        <v>124</v>
      </c>
      <c r="G84" s="4" t="s">
        <v>83</v>
      </c>
      <c r="H84" s="5" t="str">
        <f t="shared" si="6"/>
        <v>N14</v>
      </c>
      <c r="I84" s="5" t="str">
        <f t="shared" si="7"/>
        <v>W34</v>
      </c>
      <c r="K84" s="14" t="str">
        <f t="shared" si="8"/>
        <v>14</v>
      </c>
      <c r="L84" s="14" t="b">
        <f t="shared" si="9"/>
        <v>0</v>
      </c>
      <c r="N84" s="14" t="b">
        <f t="shared" si="10"/>
        <v>0</v>
      </c>
      <c r="O84" s="14">
        <f t="shared" si="11"/>
        <v>-34</v>
      </c>
      <c r="Q84" s="12" t="s">
        <v>316</v>
      </c>
      <c r="R84" s="12" t="b">
        <v>0</v>
      </c>
      <c r="T84" s="12" t="b">
        <v>0</v>
      </c>
      <c r="U84" s="12">
        <v>-34</v>
      </c>
    </row>
    <row r="85" spans="1:21" x14ac:dyDescent="0.25">
      <c r="A85" s="1">
        <v>41096</v>
      </c>
      <c r="B85" s="2">
        <v>0.97506944444444443</v>
      </c>
      <c r="C85" s="3">
        <v>1828</v>
      </c>
      <c r="D85" s="4">
        <v>1907</v>
      </c>
      <c r="E85" s="4">
        <v>-56.1</v>
      </c>
      <c r="F85" s="4">
        <v>233</v>
      </c>
      <c r="G85" s="4" t="s">
        <v>84</v>
      </c>
      <c r="H85" s="5" t="str">
        <f t="shared" si="6"/>
        <v>S13</v>
      </c>
      <c r="I85" s="5" t="str">
        <f t="shared" si="7"/>
        <v>W59</v>
      </c>
      <c r="K85" s="14" t="b">
        <f t="shared" si="8"/>
        <v>0</v>
      </c>
      <c r="L85" s="14">
        <f t="shared" si="9"/>
        <v>-13</v>
      </c>
      <c r="N85" s="14" t="b">
        <f t="shared" si="10"/>
        <v>0</v>
      </c>
      <c r="O85" s="14">
        <f t="shared" si="11"/>
        <v>-59</v>
      </c>
      <c r="Q85" s="12" t="b">
        <v>0</v>
      </c>
      <c r="R85" s="12">
        <v>-13</v>
      </c>
      <c r="T85" s="12" t="b">
        <v>0</v>
      </c>
      <c r="U85" s="12">
        <v>-59</v>
      </c>
    </row>
    <row r="86" spans="1:21" x14ac:dyDescent="0.25">
      <c r="A86" s="1">
        <v>41098</v>
      </c>
      <c r="B86" s="2">
        <v>0.6083912037037037</v>
      </c>
      <c r="C86" s="3">
        <v>796</v>
      </c>
      <c r="D86" s="4">
        <v>1230</v>
      </c>
      <c r="E86" s="4">
        <f>-15.6*1</f>
        <v>-15.6</v>
      </c>
      <c r="F86" s="4">
        <v>138</v>
      </c>
      <c r="G86" s="4" t="s">
        <v>85</v>
      </c>
      <c r="H86" s="5" t="str">
        <f t="shared" si="6"/>
        <v>S17</v>
      </c>
      <c r="I86" s="5" t="str">
        <f t="shared" si="7"/>
        <v>178</v>
      </c>
      <c r="K86" s="14" t="b">
        <f t="shared" si="8"/>
        <v>0</v>
      </c>
      <c r="L86" s="14">
        <f t="shared" si="9"/>
        <v>-17</v>
      </c>
      <c r="N86" s="14" t="b">
        <f t="shared" si="10"/>
        <v>0</v>
      </c>
      <c r="O86" s="14" t="b">
        <f t="shared" si="11"/>
        <v>0</v>
      </c>
      <c r="Q86" s="12" t="b">
        <v>0</v>
      </c>
      <c r="R86" s="12">
        <v>-17</v>
      </c>
      <c r="T86" s="12" t="b">
        <v>0</v>
      </c>
      <c r="U86" s="12" t="b">
        <v>0</v>
      </c>
    </row>
    <row r="87" spans="1:21" x14ac:dyDescent="0.25">
      <c r="A87" s="1">
        <v>41101</v>
      </c>
      <c r="B87" s="2">
        <v>5.9340277777777777E-2</v>
      </c>
      <c r="C87" s="3">
        <v>379</v>
      </c>
      <c r="D87" s="4">
        <v>585</v>
      </c>
      <c r="E87" s="4">
        <f>-1.6*1</f>
        <v>-1.6</v>
      </c>
      <c r="F87" s="4">
        <v>182</v>
      </c>
      <c r="G87" s="4" t="s">
        <v>86</v>
      </c>
      <c r="H87" s="5" t="str">
        <f t="shared" si="6"/>
        <v>S18</v>
      </c>
      <c r="I87" s="5" t="str">
        <f t="shared" si="7"/>
        <v>162</v>
      </c>
      <c r="K87" s="14" t="b">
        <f t="shared" si="8"/>
        <v>0</v>
      </c>
      <c r="L87" s="14">
        <f t="shared" si="9"/>
        <v>-18</v>
      </c>
      <c r="N87" s="14" t="b">
        <f t="shared" si="10"/>
        <v>0</v>
      </c>
      <c r="O87" s="14" t="b">
        <f t="shared" si="11"/>
        <v>0</v>
      </c>
      <c r="Q87" s="12" t="b">
        <v>0</v>
      </c>
      <c r="R87" s="12">
        <v>-18</v>
      </c>
      <c r="T87" s="12" t="b">
        <v>0</v>
      </c>
      <c r="U87" s="12" t="b">
        <v>0</v>
      </c>
    </row>
    <row r="88" spans="1:21" x14ac:dyDescent="0.25">
      <c r="A88" s="1">
        <v>41108</v>
      </c>
      <c r="B88" s="2">
        <v>0.26672453703703702</v>
      </c>
      <c r="C88" s="3">
        <v>873</v>
      </c>
      <c r="D88" s="4">
        <v>1321</v>
      </c>
      <c r="E88" s="4">
        <v>-10.9</v>
      </c>
      <c r="F88" s="4">
        <v>329</v>
      </c>
      <c r="G88" s="4" t="s">
        <v>87</v>
      </c>
      <c r="H88" s="5" t="str">
        <f t="shared" si="6"/>
        <v>N17</v>
      </c>
      <c r="I88" s="5" t="str">
        <f t="shared" si="7"/>
        <v>172</v>
      </c>
      <c r="K88" s="14" t="str">
        <f t="shared" si="8"/>
        <v>17</v>
      </c>
      <c r="L88" s="14" t="b">
        <f t="shared" si="9"/>
        <v>0</v>
      </c>
      <c r="N88" s="14" t="b">
        <f t="shared" si="10"/>
        <v>0</v>
      </c>
      <c r="O88" s="14" t="b">
        <f t="shared" si="11"/>
        <v>0</v>
      </c>
      <c r="Q88" s="12" t="s">
        <v>285</v>
      </c>
      <c r="R88" s="12" t="b">
        <v>0</v>
      </c>
      <c r="T88" s="12" t="b">
        <v>0</v>
      </c>
      <c r="U88" s="12" t="b">
        <v>0</v>
      </c>
    </row>
    <row r="89" spans="1:21" x14ac:dyDescent="0.25">
      <c r="A89" s="1">
        <v>41109</v>
      </c>
      <c r="B89" s="2">
        <v>0.22505787037037037</v>
      </c>
      <c r="C89" s="3">
        <v>1631</v>
      </c>
      <c r="D89" s="4">
        <v>1631</v>
      </c>
      <c r="E89" s="4">
        <v>-8</v>
      </c>
      <c r="F89" s="4">
        <v>275</v>
      </c>
      <c r="G89" s="4" t="s">
        <v>88</v>
      </c>
      <c r="H89" s="5" t="str">
        <f t="shared" si="6"/>
        <v>S13</v>
      </c>
      <c r="I89" s="5" t="str">
        <f t="shared" si="7"/>
        <v>W88</v>
      </c>
      <c r="K89" s="14" t="b">
        <f t="shared" si="8"/>
        <v>0</v>
      </c>
      <c r="L89" s="14">
        <f t="shared" si="9"/>
        <v>-13</v>
      </c>
      <c r="N89" s="14" t="b">
        <f t="shared" si="10"/>
        <v>0</v>
      </c>
      <c r="O89" s="14">
        <f t="shared" si="11"/>
        <v>-88</v>
      </c>
      <c r="Q89" s="12" t="b">
        <v>0</v>
      </c>
      <c r="R89" s="12">
        <v>-13</v>
      </c>
      <c r="T89" s="12" t="b">
        <v>0</v>
      </c>
      <c r="U89" s="12">
        <v>-88</v>
      </c>
    </row>
    <row r="90" spans="1:21" x14ac:dyDescent="0.25">
      <c r="A90" s="1">
        <v>41113</v>
      </c>
      <c r="B90" s="2">
        <v>0.1083912037037037</v>
      </c>
      <c r="C90" s="3">
        <v>2003</v>
      </c>
      <c r="D90" s="4">
        <v>2156</v>
      </c>
      <c r="E90" s="4">
        <v>-24.6</v>
      </c>
      <c r="F90" s="4">
        <v>286</v>
      </c>
      <c r="G90" s="4" t="s">
        <v>89</v>
      </c>
      <c r="H90" s="5" t="str">
        <f t="shared" si="6"/>
        <v>S17</v>
      </c>
      <c r="I90" s="5" t="str">
        <f t="shared" si="7"/>
        <v>132</v>
      </c>
      <c r="K90" s="14" t="b">
        <f t="shared" si="8"/>
        <v>0</v>
      </c>
      <c r="L90" s="14">
        <f t="shared" si="9"/>
        <v>-17</v>
      </c>
      <c r="N90" s="14" t="b">
        <f t="shared" si="10"/>
        <v>0</v>
      </c>
      <c r="O90" s="14" t="b">
        <f t="shared" si="11"/>
        <v>0</v>
      </c>
      <c r="Q90" s="12" t="b">
        <v>0</v>
      </c>
      <c r="R90" s="12">
        <v>-17</v>
      </c>
      <c r="T90" s="12" t="b">
        <v>0</v>
      </c>
      <c r="U90" s="12" t="b">
        <v>0</v>
      </c>
    </row>
    <row r="91" spans="1:21" x14ac:dyDescent="0.25">
      <c r="A91" s="1">
        <v>41118</v>
      </c>
      <c r="B91" s="2">
        <v>0.88342592592592595</v>
      </c>
      <c r="C91" s="3">
        <v>420</v>
      </c>
      <c r="D91" s="4">
        <v>463</v>
      </c>
      <c r="E91" s="4">
        <v>-6.8</v>
      </c>
      <c r="F91" s="4">
        <v>134</v>
      </c>
      <c r="G91" s="4" t="s">
        <v>90</v>
      </c>
      <c r="H91" s="5" t="str">
        <f t="shared" si="6"/>
        <v>S25</v>
      </c>
      <c r="I91" s="5" t="str">
        <f t="shared" si="7"/>
        <v>E54</v>
      </c>
      <c r="K91" s="14" t="b">
        <f t="shared" si="8"/>
        <v>0</v>
      </c>
      <c r="L91" s="14">
        <f t="shared" si="9"/>
        <v>-25</v>
      </c>
      <c r="N91" s="14" t="str">
        <f t="shared" si="10"/>
        <v>54</v>
      </c>
      <c r="O91" s="14" t="b">
        <f t="shared" si="11"/>
        <v>0</v>
      </c>
      <c r="Q91" s="12" t="b">
        <v>0</v>
      </c>
      <c r="R91" s="12">
        <v>-25</v>
      </c>
      <c r="T91" s="12" t="s">
        <v>318</v>
      </c>
      <c r="U91" s="12" t="b">
        <v>0</v>
      </c>
    </row>
    <row r="92" spans="1:21" x14ac:dyDescent="0.25">
      <c r="A92" s="1">
        <v>41121</v>
      </c>
      <c r="B92" s="2">
        <v>0.47506944444444449</v>
      </c>
      <c r="C92" s="3">
        <v>567</v>
      </c>
      <c r="D92" s="4">
        <v>605</v>
      </c>
      <c r="E92" s="4">
        <v>-9.3000000000000007</v>
      </c>
      <c r="F92" s="4">
        <v>51</v>
      </c>
      <c r="G92" s="4" t="s">
        <v>91</v>
      </c>
      <c r="H92" s="5" t="str">
        <f t="shared" si="6"/>
        <v>N19</v>
      </c>
      <c r="I92" s="5" t="str">
        <f t="shared" si="7"/>
        <v>E59</v>
      </c>
      <c r="K92" s="14" t="str">
        <f t="shared" si="8"/>
        <v>19</v>
      </c>
      <c r="L92" s="14" t="b">
        <f t="shared" si="9"/>
        <v>0</v>
      </c>
      <c r="N92" s="14" t="str">
        <f t="shared" si="10"/>
        <v>59</v>
      </c>
      <c r="O92" s="14" t="b">
        <f t="shared" si="11"/>
        <v>0</v>
      </c>
      <c r="Q92" s="12" t="s">
        <v>292</v>
      </c>
      <c r="R92" s="12" t="b">
        <v>0</v>
      </c>
      <c r="T92" s="12" t="s">
        <v>319</v>
      </c>
      <c r="U92" s="12" t="b">
        <v>0</v>
      </c>
    </row>
    <row r="93" spans="1:21" x14ac:dyDescent="0.25">
      <c r="A93" s="1">
        <v>41125</v>
      </c>
      <c r="B93" s="2">
        <v>0.56693287037037032</v>
      </c>
      <c r="C93" s="3">
        <v>856</v>
      </c>
      <c r="D93" s="4">
        <v>1020</v>
      </c>
      <c r="E93" s="4">
        <v>8.9</v>
      </c>
      <c r="F93" s="4">
        <v>110</v>
      </c>
      <c r="G93" s="4" t="s">
        <v>92</v>
      </c>
      <c r="H93" s="5" t="str">
        <f t="shared" si="6"/>
        <v>S19</v>
      </c>
      <c r="I93" s="5" t="str">
        <f t="shared" si="7"/>
        <v>E39</v>
      </c>
      <c r="K93" s="14" t="b">
        <f t="shared" si="8"/>
        <v>0</v>
      </c>
      <c r="L93" s="14">
        <f t="shared" si="9"/>
        <v>-19</v>
      </c>
      <c r="N93" s="14" t="str">
        <f t="shared" si="10"/>
        <v>39</v>
      </c>
      <c r="O93" s="14" t="b">
        <f t="shared" si="11"/>
        <v>0</v>
      </c>
      <c r="Q93" s="12" t="b">
        <v>0</v>
      </c>
      <c r="R93" s="12">
        <v>-19</v>
      </c>
      <c r="T93" s="12" t="s">
        <v>320</v>
      </c>
      <c r="U93" s="12" t="b">
        <v>0</v>
      </c>
    </row>
    <row r="94" spans="1:21" x14ac:dyDescent="0.25">
      <c r="A94" s="1">
        <v>41134</v>
      </c>
      <c r="B94" s="2">
        <v>0.55959490740740747</v>
      </c>
      <c r="C94" s="3">
        <v>435</v>
      </c>
      <c r="D94" s="4">
        <v>705</v>
      </c>
      <c r="E94" s="4">
        <f>-3.5*1</f>
        <v>-3.5</v>
      </c>
      <c r="F94" s="4">
        <v>359</v>
      </c>
      <c r="G94" s="4" t="s">
        <v>93</v>
      </c>
      <c r="H94" s="5" t="str">
        <f t="shared" si="6"/>
        <v>N22</v>
      </c>
      <c r="I94" s="5" t="str">
        <f t="shared" si="7"/>
        <v>W03</v>
      </c>
      <c r="K94" s="14" t="str">
        <f t="shared" si="8"/>
        <v>22</v>
      </c>
      <c r="L94" s="14" t="b">
        <f t="shared" si="9"/>
        <v>0</v>
      </c>
      <c r="N94" s="14" t="b">
        <f t="shared" si="10"/>
        <v>0</v>
      </c>
      <c r="O94" s="14">
        <f t="shared" si="11"/>
        <v>-3</v>
      </c>
      <c r="Q94" s="12" t="s">
        <v>308</v>
      </c>
      <c r="R94" s="12" t="b">
        <v>0</v>
      </c>
      <c r="T94" s="12" t="b">
        <v>0</v>
      </c>
      <c r="U94" s="12">
        <v>-3</v>
      </c>
    </row>
    <row r="95" spans="1:21" x14ac:dyDescent="0.25">
      <c r="A95" s="1">
        <v>41140</v>
      </c>
      <c r="B95" s="2">
        <v>0.77505787037037033</v>
      </c>
      <c r="C95" s="3">
        <v>612</v>
      </c>
      <c r="D95" s="4">
        <v>897</v>
      </c>
      <c r="E95" s="4">
        <f>-23*1</f>
        <v>-23</v>
      </c>
      <c r="F95" s="4">
        <v>154</v>
      </c>
      <c r="G95" s="4" t="s">
        <v>94</v>
      </c>
      <c r="H95" s="5" t="str">
        <f t="shared" si="6"/>
        <v>S21</v>
      </c>
      <c r="I95" s="5" t="str">
        <f t="shared" si="7"/>
        <v>176</v>
      </c>
      <c r="K95" s="14" t="b">
        <f t="shared" si="8"/>
        <v>0</v>
      </c>
      <c r="L95" s="14">
        <f t="shared" si="9"/>
        <v>-21</v>
      </c>
      <c r="N95" s="14" t="b">
        <f t="shared" si="10"/>
        <v>0</v>
      </c>
      <c r="O95" s="14" t="b">
        <f t="shared" si="11"/>
        <v>0</v>
      </c>
      <c r="Q95" s="12" t="b">
        <v>0</v>
      </c>
      <c r="R95" s="12">
        <v>-21</v>
      </c>
      <c r="T95" s="12" t="b">
        <v>0</v>
      </c>
      <c r="U95" s="12" t="b">
        <v>0</v>
      </c>
    </row>
    <row r="96" spans="1:21" x14ac:dyDescent="0.25">
      <c r="A96" s="1">
        <v>41141</v>
      </c>
      <c r="B96" s="2">
        <v>0.89457175925925936</v>
      </c>
      <c r="C96" s="3">
        <v>521</v>
      </c>
      <c r="D96" s="4">
        <v>755</v>
      </c>
      <c r="E96" s="4">
        <v>-2.4</v>
      </c>
      <c r="F96" s="4">
        <v>85</v>
      </c>
      <c r="G96" s="4" t="s">
        <v>95</v>
      </c>
      <c r="H96" s="5" t="str">
        <f t="shared" si="6"/>
        <v>S20</v>
      </c>
      <c r="I96" s="5" t="str">
        <f t="shared" si="7"/>
        <v>170</v>
      </c>
      <c r="K96" s="14" t="b">
        <f t="shared" si="8"/>
        <v>0</v>
      </c>
      <c r="L96" s="14">
        <f t="shared" si="9"/>
        <v>-20</v>
      </c>
      <c r="N96" s="14" t="b">
        <f t="shared" si="10"/>
        <v>0</v>
      </c>
      <c r="O96" s="14" t="b">
        <f t="shared" si="11"/>
        <v>0</v>
      </c>
      <c r="Q96" s="12" t="b">
        <v>0</v>
      </c>
      <c r="R96" s="12">
        <v>-20</v>
      </c>
      <c r="T96" s="12" t="b">
        <v>0</v>
      </c>
      <c r="U96" s="12" t="b">
        <v>0</v>
      </c>
    </row>
    <row r="97" spans="1:21" x14ac:dyDescent="0.25">
      <c r="A97" s="1">
        <v>41142</v>
      </c>
      <c r="B97" s="2">
        <v>0.59173611111111113</v>
      </c>
      <c r="C97" s="3">
        <v>575</v>
      </c>
      <c r="D97" s="4">
        <v>787</v>
      </c>
      <c r="E97" s="4">
        <f>-13.3*1</f>
        <v>-13.3</v>
      </c>
      <c r="F97" s="4">
        <v>90</v>
      </c>
      <c r="G97" s="4" t="s">
        <v>96</v>
      </c>
      <c r="H97" s="5" t="str">
        <f t="shared" si="6"/>
        <v>S20</v>
      </c>
      <c r="I97" s="5" t="str">
        <f t="shared" si="7"/>
        <v>161</v>
      </c>
      <c r="K97" s="14" t="b">
        <f t="shared" si="8"/>
        <v>0</v>
      </c>
      <c r="L97" s="14">
        <f t="shared" si="9"/>
        <v>-20</v>
      </c>
      <c r="N97" s="14" t="b">
        <f t="shared" si="10"/>
        <v>0</v>
      </c>
      <c r="O97" s="14" t="b">
        <f t="shared" si="11"/>
        <v>0</v>
      </c>
      <c r="Q97" s="12" t="b">
        <v>0</v>
      </c>
      <c r="R97" s="12">
        <v>-20</v>
      </c>
      <c r="T97" s="12" t="b">
        <v>0</v>
      </c>
      <c r="U97" s="12" t="b">
        <v>0</v>
      </c>
    </row>
    <row r="98" spans="1:21" x14ac:dyDescent="0.25">
      <c r="A98" s="1">
        <v>41142</v>
      </c>
      <c r="B98" s="2">
        <v>0.85005787037037039</v>
      </c>
      <c r="C98" s="3">
        <v>1024</v>
      </c>
      <c r="D98" s="4">
        <v>1196</v>
      </c>
      <c r="E98" s="4">
        <f>-39.9*1</f>
        <v>-39.9</v>
      </c>
      <c r="F98" s="4">
        <v>86</v>
      </c>
      <c r="G98" s="4" t="s">
        <v>97</v>
      </c>
      <c r="H98" s="5" t="str">
        <f t="shared" si="6"/>
        <v>S22</v>
      </c>
      <c r="I98" s="5" t="str">
        <f t="shared" si="7"/>
        <v>156</v>
      </c>
      <c r="K98" s="14" t="b">
        <f t="shared" si="8"/>
        <v>0</v>
      </c>
      <c r="L98" s="14">
        <f t="shared" si="9"/>
        <v>-22</v>
      </c>
      <c r="N98" s="14" t="b">
        <f t="shared" si="10"/>
        <v>0</v>
      </c>
      <c r="O98" s="14" t="b">
        <f t="shared" si="11"/>
        <v>0</v>
      </c>
      <c r="Q98" s="12" t="b">
        <v>0</v>
      </c>
      <c r="R98" s="12">
        <v>-22</v>
      </c>
      <c r="T98" s="12" t="b">
        <v>0</v>
      </c>
      <c r="U98" s="12" t="b">
        <v>0</v>
      </c>
    </row>
    <row r="99" spans="1:21" x14ac:dyDescent="0.25">
      <c r="A99" s="1">
        <v>41146</v>
      </c>
      <c r="B99" s="2">
        <v>0.69172453703703696</v>
      </c>
      <c r="C99" s="3">
        <v>636</v>
      </c>
      <c r="D99" s="4">
        <v>675</v>
      </c>
      <c r="E99" s="4">
        <v>-1.8</v>
      </c>
      <c r="F99" s="4">
        <v>64</v>
      </c>
      <c r="G99" s="4" t="s">
        <v>98</v>
      </c>
      <c r="H99" s="5" t="str">
        <f t="shared" si="6"/>
        <v>S20</v>
      </c>
      <c r="I99" s="5" t="str">
        <f t="shared" si="7"/>
        <v>120</v>
      </c>
      <c r="K99" s="14" t="b">
        <f t="shared" si="8"/>
        <v>0</v>
      </c>
      <c r="L99" s="14">
        <f t="shared" si="9"/>
        <v>-20</v>
      </c>
      <c r="N99" s="14" t="b">
        <f t="shared" si="10"/>
        <v>0</v>
      </c>
      <c r="O99" s="14" t="b">
        <f t="shared" si="11"/>
        <v>0</v>
      </c>
      <c r="Q99" s="12" t="b">
        <v>0</v>
      </c>
      <c r="R99" s="12">
        <v>-20</v>
      </c>
      <c r="T99" s="12" t="b">
        <v>0</v>
      </c>
      <c r="U99" s="12" t="b">
        <v>0</v>
      </c>
    </row>
    <row r="100" spans="1:21" x14ac:dyDescent="0.25">
      <c r="A100" s="1">
        <v>41150</v>
      </c>
      <c r="B100" s="2">
        <v>0.49172453703703706</v>
      </c>
      <c r="C100" s="3">
        <v>113</v>
      </c>
      <c r="D100" s="4">
        <v>144</v>
      </c>
      <c r="E100" s="4">
        <f>-4.9*1</f>
        <v>-4.9000000000000004</v>
      </c>
      <c r="F100" s="4">
        <v>182</v>
      </c>
      <c r="G100" s="4" t="s">
        <v>99</v>
      </c>
      <c r="H100" s="5" t="str">
        <f t="shared" si="6"/>
        <v>S40</v>
      </c>
      <c r="I100" s="5" t="str">
        <f t="shared" si="7"/>
        <v>175</v>
      </c>
      <c r="K100" s="14" t="b">
        <f t="shared" si="8"/>
        <v>0</v>
      </c>
      <c r="L100" s="14">
        <f t="shared" si="9"/>
        <v>-40</v>
      </c>
      <c r="N100" s="14" t="b">
        <f t="shared" si="10"/>
        <v>0</v>
      </c>
      <c r="O100" s="14" t="b">
        <f t="shared" si="11"/>
        <v>0</v>
      </c>
      <c r="Q100" s="12" t="b">
        <v>0</v>
      </c>
      <c r="R100" s="12">
        <v>-40</v>
      </c>
      <c r="T100" s="12" t="b">
        <v>0</v>
      </c>
      <c r="U100" s="12" t="b">
        <v>0</v>
      </c>
    </row>
    <row r="101" spans="1:21" x14ac:dyDescent="0.25">
      <c r="A101" s="1">
        <v>41152</v>
      </c>
      <c r="B101" s="2">
        <v>0.83339120370370379</v>
      </c>
      <c r="C101" s="3">
        <v>1442</v>
      </c>
      <c r="D101" s="4">
        <v>1495</v>
      </c>
      <c r="E101" s="4">
        <v>2</v>
      </c>
      <c r="F101" s="4">
        <v>90</v>
      </c>
      <c r="G101" s="4" t="s">
        <v>100</v>
      </c>
      <c r="H101" s="5" t="str">
        <f t="shared" si="6"/>
        <v>S25</v>
      </c>
      <c r="I101" s="5" t="str">
        <f t="shared" si="7"/>
        <v>E59</v>
      </c>
      <c r="K101" s="14" t="b">
        <f t="shared" si="8"/>
        <v>0</v>
      </c>
      <c r="L101" s="14">
        <f t="shared" si="9"/>
        <v>-25</v>
      </c>
      <c r="N101" s="14" t="str">
        <f t="shared" si="10"/>
        <v>59</v>
      </c>
      <c r="O101" s="14" t="b">
        <f t="shared" si="11"/>
        <v>0</v>
      </c>
      <c r="Q101" s="12" t="b">
        <v>0</v>
      </c>
      <c r="R101" s="12">
        <v>-25</v>
      </c>
      <c r="T101" s="12" t="s">
        <v>319</v>
      </c>
      <c r="U101" s="12" t="b">
        <v>0</v>
      </c>
    </row>
    <row r="102" spans="1:21" x14ac:dyDescent="0.25">
      <c r="A102" s="1">
        <v>41154</v>
      </c>
      <c r="B102" s="2">
        <v>0.16673611111111111</v>
      </c>
      <c r="C102" s="3">
        <v>538</v>
      </c>
      <c r="D102" s="4">
        <v>977</v>
      </c>
      <c r="E102" s="4">
        <f>-6.9*1</f>
        <v>-6.9</v>
      </c>
      <c r="F102" s="4">
        <v>90</v>
      </c>
      <c r="G102" s="4" t="s">
        <v>101</v>
      </c>
      <c r="H102" s="5" t="str">
        <f t="shared" si="6"/>
        <v>N03</v>
      </c>
      <c r="I102" s="5" t="str">
        <f t="shared" si="7"/>
        <v>W05</v>
      </c>
      <c r="K102" s="14" t="str">
        <f t="shared" si="8"/>
        <v>03</v>
      </c>
      <c r="L102" s="14" t="b">
        <f t="shared" si="9"/>
        <v>0</v>
      </c>
      <c r="N102" s="14" t="b">
        <f t="shared" si="10"/>
        <v>0</v>
      </c>
      <c r="O102" s="14">
        <f t="shared" si="11"/>
        <v>-5</v>
      </c>
      <c r="Q102" s="12" t="s">
        <v>321</v>
      </c>
      <c r="R102" s="12" t="b">
        <v>0</v>
      </c>
      <c r="T102" s="12" t="b">
        <v>0</v>
      </c>
      <c r="U102" s="12">
        <v>-5</v>
      </c>
    </row>
    <row r="103" spans="1:21" x14ac:dyDescent="0.25">
      <c r="A103" s="1">
        <v>41160</v>
      </c>
      <c r="B103" s="2">
        <v>0.41673611111111114</v>
      </c>
      <c r="C103" s="3">
        <v>734</v>
      </c>
      <c r="D103" s="4">
        <v>838</v>
      </c>
      <c r="E103" s="4">
        <v>-8.6999999999999993</v>
      </c>
      <c r="F103" s="4">
        <v>242</v>
      </c>
      <c r="G103" s="4" t="s">
        <v>102</v>
      </c>
      <c r="H103" s="5" t="str">
        <f t="shared" si="6"/>
        <v>S23</v>
      </c>
      <c r="I103" s="5" t="str">
        <f t="shared" si="7"/>
        <v>136</v>
      </c>
      <c r="K103" s="14" t="b">
        <f t="shared" si="8"/>
        <v>0</v>
      </c>
      <c r="L103" s="14">
        <f t="shared" si="9"/>
        <v>-23</v>
      </c>
      <c r="N103" s="14" t="b">
        <f t="shared" si="10"/>
        <v>0</v>
      </c>
      <c r="O103" s="14" t="b">
        <f t="shared" si="11"/>
        <v>0</v>
      </c>
      <c r="Q103" s="12" t="b">
        <v>0</v>
      </c>
      <c r="R103" s="12">
        <v>-23</v>
      </c>
      <c r="T103" s="12" t="b">
        <v>0</v>
      </c>
      <c r="U103" s="12" t="b">
        <v>0</v>
      </c>
    </row>
    <row r="104" spans="1:21" x14ac:dyDescent="0.25">
      <c r="A104" s="1">
        <v>41171</v>
      </c>
      <c r="B104" s="2">
        <v>0.48340277777777779</v>
      </c>
      <c r="C104" s="3">
        <v>616</v>
      </c>
      <c r="D104" s="4">
        <v>941</v>
      </c>
      <c r="E104" s="4">
        <f>-17.5*1</f>
        <v>-17.5</v>
      </c>
      <c r="F104" s="4">
        <v>151</v>
      </c>
      <c r="G104" s="4" t="s">
        <v>103</v>
      </c>
      <c r="H104" s="5" t="str">
        <f t="shared" si="6"/>
        <v>S15</v>
      </c>
      <c r="I104" s="5" t="str">
        <f t="shared" si="7"/>
        <v>170</v>
      </c>
      <c r="K104" s="14" t="b">
        <f t="shared" si="8"/>
        <v>0</v>
      </c>
      <c r="L104" s="14">
        <f t="shared" si="9"/>
        <v>-15</v>
      </c>
      <c r="N104" s="14" t="b">
        <f t="shared" si="10"/>
        <v>0</v>
      </c>
      <c r="O104" s="14" t="b">
        <f t="shared" si="11"/>
        <v>0</v>
      </c>
      <c r="Q104" s="12" t="b">
        <v>0</v>
      </c>
      <c r="R104" s="12">
        <v>-15</v>
      </c>
      <c r="T104" s="12" t="b">
        <v>0</v>
      </c>
      <c r="U104" s="12" t="b">
        <v>0</v>
      </c>
    </row>
    <row r="105" spans="1:21" x14ac:dyDescent="0.25">
      <c r="A105" s="1">
        <v>41172</v>
      </c>
      <c r="B105" s="2">
        <v>0.24173611111111112</v>
      </c>
      <c r="C105" s="3">
        <v>633</v>
      </c>
      <c r="D105" s="4">
        <v>891</v>
      </c>
      <c r="E105" s="4">
        <v>-23</v>
      </c>
      <c r="F105" s="4">
        <v>137</v>
      </c>
      <c r="G105" s="4" t="s">
        <v>104</v>
      </c>
      <c r="H105" s="5" t="str">
        <f t="shared" si="6"/>
        <v>S15</v>
      </c>
      <c r="I105" s="5" t="str">
        <f t="shared" si="7"/>
        <v>160</v>
      </c>
      <c r="K105" s="14" t="b">
        <f t="shared" si="8"/>
        <v>0</v>
      </c>
      <c r="L105" s="14">
        <f t="shared" si="9"/>
        <v>-15</v>
      </c>
      <c r="N105" s="14" t="b">
        <f t="shared" si="10"/>
        <v>0</v>
      </c>
      <c r="O105" s="14" t="b">
        <f t="shared" si="11"/>
        <v>0</v>
      </c>
      <c r="Q105" s="12" t="b">
        <v>0</v>
      </c>
      <c r="R105" s="12">
        <v>-15</v>
      </c>
      <c r="T105" s="12" t="b">
        <v>0</v>
      </c>
      <c r="U105" s="12" t="b">
        <v>0</v>
      </c>
    </row>
    <row r="106" spans="1:21" x14ac:dyDescent="0.25">
      <c r="A106" s="1">
        <v>41172</v>
      </c>
      <c r="B106" s="2">
        <v>0.63344907407407403</v>
      </c>
      <c r="C106" s="3">
        <v>1202</v>
      </c>
      <c r="D106" s="4">
        <v>1429</v>
      </c>
      <c r="E106" s="4">
        <v>-54.9</v>
      </c>
      <c r="F106" s="4">
        <v>131</v>
      </c>
      <c r="G106" s="4" t="s">
        <v>105</v>
      </c>
      <c r="H106" s="5" t="str">
        <f t="shared" si="6"/>
        <v>S15</v>
      </c>
      <c r="I106" s="5" t="str">
        <f t="shared" si="7"/>
        <v>155</v>
      </c>
      <c r="K106" s="14" t="b">
        <f t="shared" si="8"/>
        <v>0</v>
      </c>
      <c r="L106" s="14">
        <f t="shared" si="9"/>
        <v>-15</v>
      </c>
      <c r="N106" s="14" t="b">
        <f t="shared" si="10"/>
        <v>0</v>
      </c>
      <c r="O106" s="14" t="b">
        <f t="shared" si="11"/>
        <v>0</v>
      </c>
      <c r="Q106" s="12" t="b">
        <v>0</v>
      </c>
      <c r="R106" s="12">
        <v>-15</v>
      </c>
      <c r="T106" s="12" t="b">
        <v>0</v>
      </c>
      <c r="U106" s="12" t="b">
        <v>0</v>
      </c>
    </row>
    <row r="107" spans="1:21" x14ac:dyDescent="0.25">
      <c r="A107" s="1">
        <v>41173</v>
      </c>
      <c r="B107" s="2">
        <v>0.26672453703703702</v>
      </c>
      <c r="C107" s="3">
        <v>639</v>
      </c>
      <c r="D107" s="4">
        <v>784</v>
      </c>
      <c r="E107" s="4">
        <v>4.0999999999999996</v>
      </c>
      <c r="F107" s="4">
        <v>46</v>
      </c>
      <c r="G107" s="4" t="s">
        <v>106</v>
      </c>
      <c r="H107" s="5" t="str">
        <f t="shared" si="6"/>
        <v>S13</v>
      </c>
      <c r="I107" s="5" t="str">
        <f t="shared" si="7"/>
        <v>143</v>
      </c>
      <c r="K107" s="14" t="b">
        <f t="shared" si="8"/>
        <v>0</v>
      </c>
      <c r="L107" s="14">
        <f t="shared" si="9"/>
        <v>-13</v>
      </c>
      <c r="N107" s="14" t="b">
        <f t="shared" si="10"/>
        <v>0</v>
      </c>
      <c r="O107" s="14" t="b">
        <f t="shared" si="11"/>
        <v>0</v>
      </c>
      <c r="Q107" s="12" t="b">
        <v>0</v>
      </c>
      <c r="R107" s="12">
        <v>-13</v>
      </c>
      <c r="T107" s="12" t="b">
        <v>0</v>
      </c>
      <c r="U107" s="12" t="b">
        <v>0</v>
      </c>
    </row>
    <row r="108" spans="1:21" x14ac:dyDescent="0.25">
      <c r="A108" s="1">
        <v>41179</v>
      </c>
      <c r="B108" s="2">
        <v>0.42505787037037041</v>
      </c>
      <c r="C108" s="3">
        <v>1319</v>
      </c>
      <c r="D108" s="4">
        <v>1499</v>
      </c>
      <c r="E108" s="4">
        <v>-3.6</v>
      </c>
      <c r="F108" s="4">
        <v>227</v>
      </c>
      <c r="G108" s="4" t="s">
        <v>107</v>
      </c>
      <c r="H108" s="5" t="str">
        <f t="shared" si="6"/>
        <v>S25</v>
      </c>
      <c r="I108" s="5" t="str">
        <f t="shared" si="7"/>
        <v>151</v>
      </c>
      <c r="K108" s="14" t="b">
        <f t="shared" si="8"/>
        <v>0</v>
      </c>
      <c r="L108" s="14">
        <f t="shared" si="9"/>
        <v>-25</v>
      </c>
      <c r="N108" s="14" t="b">
        <f t="shared" si="10"/>
        <v>0</v>
      </c>
      <c r="O108" s="14" t="b">
        <f t="shared" si="11"/>
        <v>0</v>
      </c>
      <c r="Q108" s="12" t="b">
        <v>0</v>
      </c>
      <c r="R108" s="12">
        <v>-25</v>
      </c>
      <c r="T108" s="12" t="b">
        <v>0</v>
      </c>
      <c r="U108" s="12" t="b">
        <v>0</v>
      </c>
    </row>
    <row r="109" spans="1:21" x14ac:dyDescent="0.25">
      <c r="A109" s="1">
        <v>41180</v>
      </c>
      <c r="B109" s="2">
        <v>8.3912037037037045E-3</v>
      </c>
      <c r="C109" s="3">
        <v>947</v>
      </c>
      <c r="D109" s="4">
        <v>1093</v>
      </c>
      <c r="E109" s="4">
        <v>-27.1</v>
      </c>
      <c r="F109" s="4">
        <v>251</v>
      </c>
      <c r="G109" s="4" t="s">
        <v>108</v>
      </c>
      <c r="H109" s="5" t="str">
        <f t="shared" si="6"/>
        <v>N06</v>
      </c>
      <c r="I109" s="5" t="str">
        <f t="shared" si="7"/>
        <v>W34</v>
      </c>
      <c r="K109" s="14" t="str">
        <f t="shared" si="8"/>
        <v>06</v>
      </c>
      <c r="L109" s="14" t="b">
        <f t="shared" si="9"/>
        <v>0</v>
      </c>
      <c r="N109" s="14" t="b">
        <f t="shared" si="10"/>
        <v>0</v>
      </c>
      <c r="O109" s="14">
        <f t="shared" si="11"/>
        <v>-34</v>
      </c>
      <c r="Q109" s="12" t="s">
        <v>303</v>
      </c>
      <c r="R109" s="12" t="b">
        <v>0</v>
      </c>
      <c r="T109" s="12" t="b">
        <v>0</v>
      </c>
      <c r="U109" s="12">
        <v>-34</v>
      </c>
    </row>
    <row r="110" spans="1:21" x14ac:dyDescent="0.25">
      <c r="A110" s="1">
        <v>41180</v>
      </c>
      <c r="B110" s="2">
        <v>0.44172453703703707</v>
      </c>
      <c r="C110" s="3">
        <v>768</v>
      </c>
      <c r="D110" s="4">
        <v>1049</v>
      </c>
      <c r="E110" s="4">
        <f>-15.7*1</f>
        <v>-15.7</v>
      </c>
      <c r="F110" s="4">
        <v>220</v>
      </c>
      <c r="G110" s="4" t="s">
        <v>109</v>
      </c>
      <c r="H110" s="5" t="str">
        <f t="shared" si="6"/>
        <v>S24</v>
      </c>
      <c r="I110" s="5" t="str">
        <f t="shared" si="7"/>
        <v>166</v>
      </c>
      <c r="K110" s="14" t="b">
        <f t="shared" si="8"/>
        <v>0</v>
      </c>
      <c r="L110" s="14">
        <f t="shared" si="9"/>
        <v>-24</v>
      </c>
      <c r="N110" s="14" t="b">
        <f t="shared" si="10"/>
        <v>0</v>
      </c>
      <c r="O110" s="14" t="b">
        <f t="shared" si="11"/>
        <v>0</v>
      </c>
      <c r="Q110" s="12" t="b">
        <v>0</v>
      </c>
      <c r="R110" s="12">
        <v>-24</v>
      </c>
      <c r="T110" s="12" t="b">
        <v>0</v>
      </c>
      <c r="U110" s="12" t="b">
        <v>0</v>
      </c>
    </row>
    <row r="111" spans="1:21" x14ac:dyDescent="0.25">
      <c r="A111" s="1">
        <v>41181</v>
      </c>
      <c r="B111" s="2">
        <v>8.3912037037037045E-3</v>
      </c>
      <c r="C111" s="3">
        <v>755</v>
      </c>
      <c r="D111" s="4">
        <v>1072</v>
      </c>
      <c r="E111" s="4">
        <f>-34.4*1</f>
        <v>-34.4</v>
      </c>
      <c r="F111" s="4">
        <v>212</v>
      </c>
      <c r="G111" s="4" t="s">
        <v>110</v>
      </c>
      <c r="H111" s="5" t="str">
        <f t="shared" si="6"/>
        <v>S24</v>
      </c>
      <c r="I111" s="5" t="str">
        <f t="shared" si="7"/>
        <v>178</v>
      </c>
      <c r="K111" s="14" t="b">
        <f t="shared" si="8"/>
        <v>0</v>
      </c>
      <c r="L111" s="14">
        <f t="shared" si="9"/>
        <v>-24</v>
      </c>
      <c r="N111" s="14" t="b">
        <f t="shared" si="10"/>
        <v>0</v>
      </c>
      <c r="O111" s="14" t="b">
        <f t="shared" si="11"/>
        <v>0</v>
      </c>
      <c r="Q111" s="12" t="b">
        <v>0</v>
      </c>
      <c r="R111" s="12">
        <v>-24</v>
      </c>
      <c r="T111" s="12" t="b">
        <v>0</v>
      </c>
      <c r="U111" s="12" t="b">
        <v>0</v>
      </c>
    </row>
    <row r="112" spans="1:21" x14ac:dyDescent="0.25">
      <c r="A112" s="1">
        <v>41196</v>
      </c>
      <c r="B112" s="2">
        <v>3.3391203703703708E-2</v>
      </c>
      <c r="C112" s="3">
        <v>987</v>
      </c>
      <c r="D112" s="4">
        <v>1086</v>
      </c>
      <c r="E112" s="4">
        <v>-12</v>
      </c>
      <c r="F112" s="4">
        <v>54</v>
      </c>
      <c r="G112" s="4" t="s">
        <v>111</v>
      </c>
      <c r="H112" s="5" t="str">
        <f t="shared" si="6"/>
        <v>N13</v>
      </c>
      <c r="I112" s="5" t="str">
        <f t="shared" si="7"/>
        <v>137</v>
      </c>
      <c r="K112" s="14" t="str">
        <f t="shared" si="8"/>
        <v>13</v>
      </c>
      <c r="L112" s="14" t="b">
        <f t="shared" si="9"/>
        <v>0</v>
      </c>
      <c r="N112" s="14" t="b">
        <f t="shared" si="10"/>
        <v>0</v>
      </c>
      <c r="O112" s="14" t="b">
        <f t="shared" si="11"/>
        <v>0</v>
      </c>
      <c r="Q112" s="12" t="s">
        <v>289</v>
      </c>
      <c r="R112" s="12" t="b">
        <v>0</v>
      </c>
      <c r="T112" s="12" t="b">
        <v>0</v>
      </c>
      <c r="U112" s="12" t="b">
        <v>0</v>
      </c>
    </row>
    <row r="113" spans="1:21" x14ac:dyDescent="0.25">
      <c r="A113" s="1">
        <v>41221</v>
      </c>
      <c r="B113" s="2">
        <v>0.10840277777777778</v>
      </c>
      <c r="C113" s="3">
        <v>855</v>
      </c>
      <c r="D113" s="4">
        <v>855</v>
      </c>
      <c r="E113" s="4">
        <v>-15.2</v>
      </c>
      <c r="F113" s="4">
        <v>46</v>
      </c>
      <c r="G113" s="4" t="s">
        <v>112</v>
      </c>
      <c r="H113" s="5" t="str">
        <f t="shared" si="6"/>
        <v>N13</v>
      </c>
      <c r="I113" s="5" t="str">
        <f t="shared" si="7"/>
        <v>E89</v>
      </c>
      <c r="K113" s="14" t="str">
        <f t="shared" si="8"/>
        <v>13</v>
      </c>
      <c r="L113" s="14" t="b">
        <f t="shared" si="9"/>
        <v>0</v>
      </c>
      <c r="N113" s="14" t="str">
        <f t="shared" si="10"/>
        <v>89</v>
      </c>
      <c r="O113" s="14" t="b">
        <f t="shared" si="11"/>
        <v>0</v>
      </c>
      <c r="Q113" s="12" t="s">
        <v>289</v>
      </c>
      <c r="R113" s="12" t="b">
        <v>0</v>
      </c>
      <c r="T113" s="12" t="s">
        <v>294</v>
      </c>
      <c r="U113" s="12" t="b">
        <v>0</v>
      </c>
    </row>
    <row r="114" spans="1:21" x14ac:dyDescent="0.25">
      <c r="A114" s="1">
        <v>41221</v>
      </c>
      <c r="B114" s="2">
        <v>0.45842592592592596</v>
      </c>
      <c r="C114" s="3">
        <v>972</v>
      </c>
      <c r="D114" s="4">
        <v>1187</v>
      </c>
      <c r="E114" s="4">
        <v>-15.9</v>
      </c>
      <c r="F114" s="4">
        <v>216</v>
      </c>
      <c r="G114" s="4" t="s">
        <v>113</v>
      </c>
      <c r="H114" s="5" t="str">
        <f t="shared" si="6"/>
        <v>S14</v>
      </c>
      <c r="I114" s="5" t="str">
        <f t="shared" si="7"/>
        <v>160</v>
      </c>
      <c r="K114" s="14" t="b">
        <f t="shared" si="8"/>
        <v>0</v>
      </c>
      <c r="L114" s="14">
        <f t="shared" si="9"/>
        <v>-14</v>
      </c>
      <c r="N114" s="14" t="b">
        <f t="shared" si="10"/>
        <v>0</v>
      </c>
      <c r="O114" s="14" t="b">
        <f t="shared" si="11"/>
        <v>0</v>
      </c>
      <c r="Q114" s="12" t="b">
        <v>0</v>
      </c>
      <c r="R114" s="12">
        <v>-14</v>
      </c>
      <c r="T114" s="12" t="b">
        <v>0</v>
      </c>
      <c r="U114" s="12" t="b">
        <v>0</v>
      </c>
    </row>
    <row r="115" spans="1:21" x14ac:dyDescent="0.25">
      <c r="A115" s="1">
        <v>41229</v>
      </c>
      <c r="B115" s="2">
        <v>3.3402777777777774E-2</v>
      </c>
      <c r="C115" s="3">
        <v>667</v>
      </c>
      <c r="D115" s="4">
        <v>702</v>
      </c>
      <c r="E115" s="4">
        <v>-7.7</v>
      </c>
      <c r="F115" s="4">
        <v>107</v>
      </c>
      <c r="G115" s="4" t="s">
        <v>114</v>
      </c>
      <c r="H115" s="5" t="str">
        <f t="shared" si="6"/>
        <v>S29</v>
      </c>
      <c r="I115" s="5" t="str">
        <f t="shared" si="7"/>
        <v>120</v>
      </c>
      <c r="K115" s="14" t="b">
        <f t="shared" si="8"/>
        <v>0</v>
      </c>
      <c r="L115" s="14">
        <f t="shared" si="9"/>
        <v>-29</v>
      </c>
      <c r="N115" s="14" t="b">
        <f t="shared" si="10"/>
        <v>0</v>
      </c>
      <c r="O115" s="14" t="b">
        <f t="shared" si="11"/>
        <v>0</v>
      </c>
      <c r="Q115" s="12" t="b">
        <v>0</v>
      </c>
      <c r="R115" s="12">
        <v>-29</v>
      </c>
      <c r="T115" s="12" t="b">
        <v>0</v>
      </c>
      <c r="U115" s="12" t="b">
        <v>0</v>
      </c>
    </row>
    <row r="116" spans="1:21" x14ac:dyDescent="0.25">
      <c r="A116" s="1">
        <v>41229</v>
      </c>
      <c r="B116" s="2">
        <v>0.30849537037037039</v>
      </c>
      <c r="C116" s="3">
        <v>775</v>
      </c>
      <c r="D116" s="4">
        <v>797</v>
      </c>
      <c r="E116" s="4">
        <v>-1.8</v>
      </c>
      <c r="F116" s="4">
        <v>97</v>
      </c>
      <c r="G116" s="4" t="s">
        <v>115</v>
      </c>
      <c r="H116" s="5" t="str">
        <f t="shared" si="6"/>
        <v>S14</v>
      </c>
      <c r="I116" s="5" t="str">
        <f t="shared" si="7"/>
        <v>110</v>
      </c>
      <c r="K116" s="14" t="b">
        <f t="shared" si="8"/>
        <v>0</v>
      </c>
      <c r="L116" s="14">
        <f t="shared" si="9"/>
        <v>-14</v>
      </c>
      <c r="N116" s="14" t="b">
        <f t="shared" si="10"/>
        <v>0</v>
      </c>
      <c r="O116" s="14" t="b">
        <f t="shared" si="11"/>
        <v>0</v>
      </c>
      <c r="Q116" s="12" t="b">
        <v>0</v>
      </c>
      <c r="R116" s="12">
        <v>-14</v>
      </c>
      <c r="T116" s="12" t="b">
        <v>0</v>
      </c>
      <c r="U116" s="12" t="b">
        <v>0</v>
      </c>
    </row>
    <row r="117" spans="1:21" x14ac:dyDescent="0.25">
      <c r="A117" s="1">
        <v>41234</v>
      </c>
      <c r="B117" s="2">
        <v>0.18341435185185184</v>
      </c>
      <c r="C117" s="3">
        <v>920</v>
      </c>
      <c r="D117" s="4">
        <v>923</v>
      </c>
      <c r="E117" s="4">
        <f>-16.2*1</f>
        <v>-16.2</v>
      </c>
      <c r="F117" s="4">
        <v>317</v>
      </c>
      <c r="G117" s="4" t="s">
        <v>116</v>
      </c>
      <c r="H117" s="5" t="str">
        <f t="shared" si="6"/>
        <v>N11</v>
      </c>
      <c r="I117" s="5" t="str">
        <f t="shared" si="7"/>
        <v>W99</v>
      </c>
      <c r="K117" s="14" t="str">
        <f t="shared" si="8"/>
        <v>11</v>
      </c>
      <c r="L117" s="14" t="b">
        <f t="shared" si="9"/>
        <v>0</v>
      </c>
      <c r="N117" s="14" t="b">
        <f t="shared" si="10"/>
        <v>0</v>
      </c>
      <c r="O117" s="14">
        <f t="shared" si="11"/>
        <v>-99</v>
      </c>
      <c r="Q117" s="12" t="s">
        <v>282</v>
      </c>
      <c r="R117" s="12" t="b">
        <v>0</v>
      </c>
      <c r="T117" s="12" t="b">
        <v>0</v>
      </c>
      <c r="U117" s="12">
        <v>-99</v>
      </c>
    </row>
    <row r="118" spans="1:21" x14ac:dyDescent="0.25">
      <c r="A118" s="1">
        <v>41234</v>
      </c>
      <c r="B118" s="2">
        <v>0.66672453703703705</v>
      </c>
      <c r="C118" s="3">
        <v>529</v>
      </c>
      <c r="D118" s="4">
        <v>942</v>
      </c>
      <c r="E118" s="4">
        <f>-9.4*1</f>
        <v>-9.4</v>
      </c>
      <c r="F118" s="4">
        <v>194</v>
      </c>
      <c r="G118" s="4" t="s">
        <v>117</v>
      </c>
      <c r="H118" s="5" t="str">
        <f t="shared" si="6"/>
        <v>N05</v>
      </c>
      <c r="I118" s="5" t="str">
        <f t="shared" si="7"/>
        <v>E05</v>
      </c>
      <c r="K118" s="14" t="str">
        <f t="shared" si="8"/>
        <v>05</v>
      </c>
      <c r="L118" s="14" t="b">
        <f t="shared" si="9"/>
        <v>0</v>
      </c>
      <c r="N118" s="14" t="str">
        <f t="shared" si="10"/>
        <v>05</v>
      </c>
      <c r="O118" s="14" t="b">
        <f t="shared" si="11"/>
        <v>0</v>
      </c>
      <c r="Q118" s="12" t="s">
        <v>313</v>
      </c>
      <c r="R118" s="12" t="b">
        <v>0</v>
      </c>
      <c r="T118" s="12" t="s">
        <v>313</v>
      </c>
      <c r="U118" s="12" t="b">
        <v>0</v>
      </c>
    </row>
    <row r="119" spans="1:21" x14ac:dyDescent="0.25">
      <c r="A119" s="1">
        <v>41236</v>
      </c>
      <c r="B119" s="2">
        <v>0.57506944444444441</v>
      </c>
      <c r="C119" s="3">
        <v>519</v>
      </c>
      <c r="D119" s="4">
        <v>636</v>
      </c>
      <c r="E119" s="4">
        <f>-1.9*1</f>
        <v>-1.9</v>
      </c>
      <c r="F119" s="4">
        <v>136</v>
      </c>
      <c r="G119" s="4" t="s">
        <v>118</v>
      </c>
      <c r="H119" s="5" t="str">
        <f t="shared" si="6"/>
        <v>S38</v>
      </c>
      <c r="I119" s="5" t="str">
        <f t="shared" si="7"/>
        <v>W10</v>
      </c>
      <c r="K119" s="14" t="b">
        <f t="shared" si="8"/>
        <v>0</v>
      </c>
      <c r="L119" s="14">
        <f t="shared" si="9"/>
        <v>-38</v>
      </c>
      <c r="N119" s="14" t="b">
        <f t="shared" si="10"/>
        <v>0</v>
      </c>
      <c r="O119" s="14">
        <f t="shared" si="11"/>
        <v>-10</v>
      </c>
      <c r="Q119" s="12" t="b">
        <v>0</v>
      </c>
      <c r="R119" s="12">
        <v>-38</v>
      </c>
      <c r="T119" s="12" t="b">
        <v>0</v>
      </c>
      <c r="U119" s="12">
        <v>-10</v>
      </c>
    </row>
    <row r="120" spans="1:21" x14ac:dyDescent="0.25">
      <c r="A120" s="1">
        <v>41236</v>
      </c>
      <c r="B120" s="2">
        <v>0.97505787037037039</v>
      </c>
      <c r="C120" s="3">
        <v>1186</v>
      </c>
      <c r="D120" s="4">
        <v>1271</v>
      </c>
      <c r="E120" s="4">
        <v>-13.7</v>
      </c>
      <c r="F120" s="4">
        <v>319</v>
      </c>
      <c r="G120" s="4" t="s">
        <v>119</v>
      </c>
      <c r="H120" s="5" t="str">
        <f t="shared" si="6"/>
        <v>N14</v>
      </c>
      <c r="I120" s="5" t="str">
        <f t="shared" si="7"/>
        <v>130</v>
      </c>
      <c r="K120" s="14" t="str">
        <f t="shared" si="8"/>
        <v>14</v>
      </c>
      <c r="L120" s="14" t="b">
        <f t="shared" si="9"/>
        <v>0</v>
      </c>
      <c r="N120" s="14" t="b">
        <f t="shared" si="10"/>
        <v>0</v>
      </c>
      <c r="O120" s="14" t="b">
        <f t="shared" si="11"/>
        <v>0</v>
      </c>
      <c r="Q120" s="12" t="s">
        <v>316</v>
      </c>
      <c r="R120" s="12" t="b">
        <v>0</v>
      </c>
      <c r="T120" s="12" t="b">
        <v>0</v>
      </c>
      <c r="U120" s="12" t="b">
        <v>0</v>
      </c>
    </row>
    <row r="121" spans="1:21" x14ac:dyDescent="0.25">
      <c r="A121" s="1">
        <v>41240</v>
      </c>
      <c r="B121" s="2">
        <v>0.1083912037037037</v>
      </c>
      <c r="C121" s="3">
        <v>844</v>
      </c>
      <c r="D121" s="4">
        <v>874</v>
      </c>
      <c r="E121" s="4">
        <v>2.6</v>
      </c>
      <c r="F121" s="4">
        <v>42</v>
      </c>
      <c r="G121" s="4" t="s">
        <v>120</v>
      </c>
      <c r="H121" s="5" t="str">
        <f t="shared" si="6"/>
        <v>N13</v>
      </c>
      <c r="I121" s="5" t="str">
        <f t="shared" si="7"/>
        <v>E68</v>
      </c>
      <c r="K121" s="14" t="str">
        <f t="shared" si="8"/>
        <v>13</v>
      </c>
      <c r="L121" s="14" t="b">
        <f t="shared" si="9"/>
        <v>0</v>
      </c>
      <c r="N121" s="14" t="str">
        <f t="shared" si="10"/>
        <v>68</v>
      </c>
      <c r="O121" s="14" t="b">
        <f t="shared" si="11"/>
        <v>0</v>
      </c>
      <c r="Q121" s="12" t="s">
        <v>289</v>
      </c>
      <c r="R121" s="12" t="b">
        <v>0</v>
      </c>
      <c r="T121" s="12" t="s">
        <v>322</v>
      </c>
      <c r="U121" s="12" t="b">
        <v>0</v>
      </c>
    </row>
    <row r="122" spans="1:21" x14ac:dyDescent="0.25">
      <c r="A122" s="1">
        <v>41245</v>
      </c>
      <c r="B122" s="2">
        <v>0.69172453703703696</v>
      </c>
      <c r="C122" s="3">
        <v>678</v>
      </c>
      <c r="D122" s="4">
        <v>1043</v>
      </c>
      <c r="E122" s="4">
        <f>-5.8*1</f>
        <v>-5.8</v>
      </c>
      <c r="F122" s="4">
        <v>7</v>
      </c>
      <c r="G122" s="4" t="s">
        <v>121</v>
      </c>
      <c r="H122" s="5" t="str">
        <f t="shared" si="6"/>
        <v>N17</v>
      </c>
      <c r="I122" s="5" t="str">
        <f t="shared" si="7"/>
        <v>176</v>
      </c>
      <c r="K122" s="14" t="str">
        <f t="shared" si="8"/>
        <v>17</v>
      </c>
      <c r="L122" s="14" t="b">
        <f t="shared" si="9"/>
        <v>0</v>
      </c>
      <c r="N122" s="14" t="b">
        <f t="shared" si="10"/>
        <v>0</v>
      </c>
      <c r="O122" s="14" t="b">
        <f t="shared" si="11"/>
        <v>0</v>
      </c>
      <c r="Q122" s="12" t="s">
        <v>285</v>
      </c>
      <c r="R122" s="12" t="b">
        <v>0</v>
      </c>
      <c r="T122" s="12" t="b">
        <v>0</v>
      </c>
      <c r="U122" s="12" t="b">
        <v>0</v>
      </c>
    </row>
    <row r="123" spans="1:21" x14ac:dyDescent="0.25">
      <c r="A123" s="1">
        <v>41245</v>
      </c>
      <c r="B123" s="2">
        <v>0.79173611111111108</v>
      </c>
      <c r="C123" s="3">
        <v>478</v>
      </c>
      <c r="D123" s="4">
        <v>807</v>
      </c>
      <c r="E123" s="4">
        <f>-16.8*1</f>
        <v>-16.8</v>
      </c>
      <c r="F123" s="4">
        <v>16</v>
      </c>
      <c r="G123" s="4" t="s">
        <v>122</v>
      </c>
      <c r="H123" s="5" t="str">
        <f t="shared" si="6"/>
        <v>N18</v>
      </c>
      <c r="I123" s="5" t="str">
        <f t="shared" si="7"/>
        <v>172</v>
      </c>
      <c r="K123" s="14" t="str">
        <f t="shared" si="8"/>
        <v>18</v>
      </c>
      <c r="L123" s="14" t="b">
        <f t="shared" si="9"/>
        <v>0</v>
      </c>
      <c r="N123" s="14" t="b">
        <f t="shared" si="10"/>
        <v>0</v>
      </c>
      <c r="O123" s="14" t="b">
        <f t="shared" si="11"/>
        <v>0</v>
      </c>
      <c r="Q123" s="12" t="s">
        <v>302</v>
      </c>
      <c r="R123" s="12" t="b">
        <v>0</v>
      </c>
      <c r="T123" s="12" t="b">
        <v>0</v>
      </c>
      <c r="U123" s="12" t="b">
        <v>0</v>
      </c>
    </row>
    <row r="124" spans="1:21" x14ac:dyDescent="0.25">
      <c r="A124" s="1">
        <v>41281</v>
      </c>
      <c r="B124" s="2">
        <v>0.17506944444444442</v>
      </c>
      <c r="C124" s="3">
        <v>399</v>
      </c>
      <c r="D124" s="4">
        <v>701</v>
      </c>
      <c r="E124" s="4">
        <f>-17.8*1</f>
        <v>-17.8</v>
      </c>
      <c r="F124" s="4">
        <v>33</v>
      </c>
      <c r="G124" s="4" t="s">
        <v>123</v>
      </c>
      <c r="H124" s="5" t="str">
        <f t="shared" si="6"/>
        <v>N16</v>
      </c>
      <c r="I124" s="5" t="str">
        <f t="shared" si="7"/>
        <v>173</v>
      </c>
      <c r="K124" s="14" t="str">
        <f t="shared" si="8"/>
        <v>16</v>
      </c>
      <c r="L124" s="14" t="b">
        <f t="shared" si="9"/>
        <v>0</v>
      </c>
      <c r="N124" s="14" t="b">
        <f t="shared" si="10"/>
        <v>0</v>
      </c>
      <c r="O124" s="14" t="b">
        <f t="shared" si="11"/>
        <v>0</v>
      </c>
      <c r="Q124" s="12" t="s">
        <v>286</v>
      </c>
      <c r="R124" s="12" t="b">
        <v>0</v>
      </c>
      <c r="T124" s="12" t="b">
        <v>0</v>
      </c>
      <c r="U124" s="12" t="b">
        <v>0</v>
      </c>
    </row>
    <row r="125" spans="1:21" x14ac:dyDescent="0.25">
      <c r="A125" s="1">
        <v>41331</v>
      </c>
      <c r="B125" s="2">
        <v>0.38342592592592589</v>
      </c>
      <c r="C125" s="3">
        <v>987</v>
      </c>
      <c r="D125" s="4">
        <v>1037</v>
      </c>
      <c r="E125" s="4">
        <v>90.3</v>
      </c>
      <c r="F125" s="4">
        <v>272</v>
      </c>
      <c r="G125" s="4" t="s">
        <v>124</v>
      </c>
      <c r="H125" s="5" t="str">
        <f t="shared" si="6"/>
        <v>N07</v>
      </c>
      <c r="I125" s="5" t="str">
        <f t="shared" si="7"/>
        <v>123</v>
      </c>
      <c r="K125" s="14" t="str">
        <f t="shared" si="8"/>
        <v>07</v>
      </c>
      <c r="L125" s="14" t="b">
        <f t="shared" si="9"/>
        <v>0</v>
      </c>
      <c r="N125" s="14" t="b">
        <f t="shared" si="10"/>
        <v>0</v>
      </c>
      <c r="O125" s="14" t="b">
        <f t="shared" si="11"/>
        <v>0</v>
      </c>
      <c r="Q125" s="12" t="s">
        <v>287</v>
      </c>
      <c r="R125" s="12" t="b">
        <v>0</v>
      </c>
      <c r="T125" s="12" t="b">
        <v>0</v>
      </c>
      <c r="U125" s="12" t="b">
        <v>0</v>
      </c>
    </row>
    <row r="126" spans="1:21" x14ac:dyDescent="0.25">
      <c r="A126" s="1">
        <v>41348</v>
      </c>
      <c r="B126" s="2">
        <v>0.30005787037037041</v>
      </c>
      <c r="C126" s="3">
        <v>1063</v>
      </c>
      <c r="D126" s="4">
        <v>1366</v>
      </c>
      <c r="E126" s="4">
        <v>25.8</v>
      </c>
      <c r="F126" s="4">
        <v>112</v>
      </c>
      <c r="G126" s="4" t="s">
        <v>125</v>
      </c>
      <c r="H126" s="5" t="str">
        <f t="shared" si="6"/>
        <v>N11</v>
      </c>
      <c r="I126" s="5" t="str">
        <f t="shared" si="7"/>
        <v>E12</v>
      </c>
      <c r="K126" s="14" t="str">
        <f t="shared" si="8"/>
        <v>11</v>
      </c>
      <c r="L126" s="14" t="b">
        <f t="shared" si="9"/>
        <v>0</v>
      </c>
      <c r="N126" s="14" t="str">
        <f t="shared" si="10"/>
        <v>12</v>
      </c>
      <c r="O126" s="14" t="b">
        <f t="shared" si="11"/>
        <v>0</v>
      </c>
      <c r="Q126" s="12" t="s">
        <v>282</v>
      </c>
      <c r="R126" s="12" t="b">
        <v>0</v>
      </c>
      <c r="T126" s="12" t="s">
        <v>296</v>
      </c>
      <c r="U126" s="12" t="b">
        <v>0</v>
      </c>
    </row>
    <row r="127" spans="1:21" x14ac:dyDescent="0.25">
      <c r="A127" s="1">
        <v>41375</v>
      </c>
      <c r="B127" s="2">
        <v>0.30840277777777775</v>
      </c>
      <c r="C127" s="3">
        <v>861</v>
      </c>
      <c r="D127" s="4">
        <v>1369</v>
      </c>
      <c r="E127" s="4">
        <v>-8.1</v>
      </c>
      <c r="F127" s="4">
        <v>85</v>
      </c>
      <c r="G127" s="4" t="s">
        <v>126</v>
      </c>
      <c r="H127" s="5" t="str">
        <f t="shared" si="6"/>
        <v>N09</v>
      </c>
      <c r="I127" s="5" t="str">
        <f t="shared" si="7"/>
        <v>E12</v>
      </c>
      <c r="K127" s="14" t="str">
        <f t="shared" si="8"/>
        <v>09</v>
      </c>
      <c r="L127" s="14" t="b">
        <f t="shared" si="9"/>
        <v>0</v>
      </c>
      <c r="N127" s="14" t="str">
        <f t="shared" si="10"/>
        <v>12</v>
      </c>
      <c r="O127" s="14" t="b">
        <f t="shared" si="11"/>
        <v>0</v>
      </c>
      <c r="Q127" s="12" t="s">
        <v>293</v>
      </c>
      <c r="R127" s="12" t="b">
        <v>0</v>
      </c>
      <c r="T127" s="12" t="s">
        <v>296</v>
      </c>
      <c r="U127" s="12" t="b">
        <v>0</v>
      </c>
    </row>
    <row r="128" spans="1:21" x14ac:dyDescent="0.25">
      <c r="A128" s="1">
        <v>41407</v>
      </c>
      <c r="B128" s="2">
        <v>0.67216435185185175</v>
      </c>
      <c r="C128" s="3">
        <v>1850</v>
      </c>
      <c r="D128" s="4">
        <v>1852</v>
      </c>
      <c r="E128" s="4">
        <v>-76.599999999999994</v>
      </c>
      <c r="F128" s="4">
        <v>63</v>
      </c>
      <c r="G128" s="4" t="s">
        <v>127</v>
      </c>
      <c r="H128" s="5" t="str">
        <f t="shared" ref="H128:H188" si="12" xml:space="preserve"> LEFT(G128,3)</f>
        <v>N11</v>
      </c>
      <c r="I128" s="5" t="str">
        <f t="shared" ref="I128:I188" si="13" xml:space="preserve"> RIGHT(G128,3)</f>
        <v>E85</v>
      </c>
      <c r="K128" s="14" t="str">
        <f t="shared" si="8"/>
        <v>11</v>
      </c>
      <c r="L128" s="14" t="b">
        <f t="shared" si="9"/>
        <v>0</v>
      </c>
      <c r="N128" s="14" t="str">
        <f t="shared" si="10"/>
        <v>85</v>
      </c>
      <c r="O128" s="14" t="b">
        <f t="shared" si="11"/>
        <v>0</v>
      </c>
      <c r="Q128" s="12" t="s">
        <v>282</v>
      </c>
      <c r="R128" s="12" t="b">
        <v>0</v>
      </c>
      <c r="T128" s="12" t="s">
        <v>323</v>
      </c>
      <c r="U128" s="12" t="b">
        <v>0</v>
      </c>
    </row>
    <row r="129" spans="1:21" x14ac:dyDescent="0.25">
      <c r="A129" s="1">
        <v>41408</v>
      </c>
      <c r="B129" s="2">
        <v>5.9618055555555556E-2</v>
      </c>
      <c r="C129" s="3">
        <v>2625</v>
      </c>
      <c r="D129" s="4">
        <v>2645</v>
      </c>
      <c r="E129" s="4">
        <v>-51</v>
      </c>
      <c r="F129" s="4">
        <v>89</v>
      </c>
      <c r="G129" s="4" t="s">
        <v>128</v>
      </c>
      <c r="H129" s="5" t="str">
        <f t="shared" si="12"/>
        <v>N08</v>
      </c>
      <c r="I129" s="5" t="str">
        <f t="shared" si="13"/>
        <v>E77</v>
      </c>
      <c r="K129" s="14" t="str">
        <f t="shared" si="8"/>
        <v>08</v>
      </c>
      <c r="L129" s="14" t="b">
        <f t="shared" si="9"/>
        <v>0</v>
      </c>
      <c r="N129" s="14" t="str">
        <f t="shared" si="10"/>
        <v>77</v>
      </c>
      <c r="O129" s="14" t="b">
        <f t="shared" si="11"/>
        <v>0</v>
      </c>
      <c r="Q129" s="12" t="s">
        <v>304</v>
      </c>
      <c r="R129" s="12" t="b">
        <v>0</v>
      </c>
      <c r="T129" s="12" t="s">
        <v>324</v>
      </c>
      <c r="U129" s="12" t="b">
        <v>0</v>
      </c>
    </row>
    <row r="130" spans="1:21" x14ac:dyDescent="0.25">
      <c r="A130" s="1">
        <v>41411</v>
      </c>
      <c r="B130" s="2">
        <v>0.38344907407407408</v>
      </c>
      <c r="C130" s="3">
        <v>1345</v>
      </c>
      <c r="D130" s="4">
        <v>1412</v>
      </c>
      <c r="E130" s="4">
        <v>-3.7</v>
      </c>
      <c r="F130" s="4">
        <v>50</v>
      </c>
      <c r="G130" s="4" t="s">
        <v>129</v>
      </c>
      <c r="H130" s="5" t="str">
        <f t="shared" si="12"/>
        <v>N12</v>
      </c>
      <c r="I130" s="5" t="str">
        <f t="shared" si="13"/>
        <v>E57</v>
      </c>
      <c r="K130" s="14" t="str">
        <f t="shared" si="8"/>
        <v>12</v>
      </c>
      <c r="L130" s="14" t="b">
        <f t="shared" si="9"/>
        <v>0</v>
      </c>
      <c r="N130" s="14" t="str">
        <f t="shared" si="10"/>
        <v>57</v>
      </c>
      <c r="O130" s="14" t="b">
        <f t="shared" si="11"/>
        <v>0</v>
      </c>
      <c r="Q130" s="12" t="s">
        <v>296</v>
      </c>
      <c r="R130" s="12" t="b">
        <v>0</v>
      </c>
      <c r="T130" s="12" t="s">
        <v>325</v>
      </c>
      <c r="U130" s="12" t="b">
        <v>0</v>
      </c>
    </row>
    <row r="131" spans="1:21" x14ac:dyDescent="0.25">
      <c r="A131" s="1">
        <v>41416</v>
      </c>
      <c r="B131" s="2">
        <v>0.55960648148148151</v>
      </c>
      <c r="C131" s="3">
        <v>1466</v>
      </c>
      <c r="D131" s="4">
        <v>1491</v>
      </c>
      <c r="E131" s="4">
        <v>-13.2</v>
      </c>
      <c r="F131" s="4">
        <v>287</v>
      </c>
      <c r="G131" s="4" t="s">
        <v>130</v>
      </c>
      <c r="H131" s="5" t="str">
        <f t="shared" si="12"/>
        <v>N15</v>
      </c>
      <c r="I131" s="5" t="str">
        <f t="shared" si="13"/>
        <v>W70</v>
      </c>
      <c r="K131" s="14" t="str">
        <f t="shared" ref="K131:K194" si="14">IF(LEFT(H131)="N",RIGHT(H131,2))</f>
        <v>15</v>
      </c>
      <c r="L131" s="14" t="b">
        <f t="shared" ref="L131:L194" si="15">IF(LEFT(H131)="S",RIGHT(H131,2) * -1)</f>
        <v>0</v>
      </c>
      <c r="N131" s="14" t="b">
        <f t="shared" ref="N131:N194" si="16">IF(LEFT(I131)="E",RIGHT(I131,2))</f>
        <v>0</v>
      </c>
      <c r="O131" s="14">
        <f t="shared" ref="O131:O194" si="17">IF(LEFT(I131)="W",RIGHT(I131,2) * -1)</f>
        <v>-70</v>
      </c>
      <c r="Q131" s="12" t="s">
        <v>300</v>
      </c>
      <c r="R131" s="12" t="b">
        <v>0</v>
      </c>
      <c r="T131" s="12" t="b">
        <v>0</v>
      </c>
      <c r="U131" s="12">
        <v>-70</v>
      </c>
    </row>
    <row r="132" spans="1:21" x14ac:dyDescent="0.25">
      <c r="A132" s="1">
        <v>41438</v>
      </c>
      <c r="B132" s="2">
        <v>0.18341435185185184</v>
      </c>
      <c r="C132" s="3">
        <v>763</v>
      </c>
      <c r="D132" s="4">
        <v>1186</v>
      </c>
      <c r="E132" s="4">
        <f>-23.8*1</f>
        <v>-23.8</v>
      </c>
      <c r="F132" s="4">
        <v>177</v>
      </c>
      <c r="G132" s="4" t="s">
        <v>131</v>
      </c>
      <c r="H132" s="5" t="str">
        <f t="shared" si="12"/>
        <v>S14</v>
      </c>
      <c r="I132" s="5" t="str">
        <f t="shared" si="13"/>
        <v>171</v>
      </c>
      <c r="K132" s="14" t="b">
        <f t="shared" si="14"/>
        <v>0</v>
      </c>
      <c r="L132" s="14">
        <f t="shared" si="15"/>
        <v>-14</v>
      </c>
      <c r="N132" s="14" t="b">
        <f t="shared" si="16"/>
        <v>0</v>
      </c>
      <c r="O132" s="14" t="b">
        <f t="shared" si="17"/>
        <v>0</v>
      </c>
      <c r="Q132" s="12" t="b">
        <v>0</v>
      </c>
      <c r="R132" s="12">
        <v>-14</v>
      </c>
      <c r="T132" s="12" t="b">
        <v>0</v>
      </c>
      <c r="U132" s="12" t="b">
        <v>0</v>
      </c>
    </row>
    <row r="133" spans="1:21" x14ac:dyDescent="0.25">
      <c r="A133" s="1">
        <v>41449</v>
      </c>
      <c r="B133" s="2">
        <v>0.16672453703703705</v>
      </c>
      <c r="C133" s="3">
        <v>709</v>
      </c>
      <c r="D133" s="4">
        <v>1122</v>
      </c>
      <c r="E133" s="4">
        <f>-14*1</f>
        <v>-14</v>
      </c>
      <c r="F133" s="4">
        <v>235</v>
      </c>
      <c r="G133" s="4" t="s">
        <v>132</v>
      </c>
      <c r="H133" s="5" t="str">
        <f t="shared" si="12"/>
        <v>S13</v>
      </c>
      <c r="I133" s="5" t="str">
        <f t="shared" si="13"/>
        <v>172</v>
      </c>
      <c r="K133" s="14" t="b">
        <f t="shared" si="14"/>
        <v>0</v>
      </c>
      <c r="L133" s="14">
        <f t="shared" si="15"/>
        <v>-13</v>
      </c>
      <c r="N133" s="14" t="b">
        <f t="shared" si="16"/>
        <v>0</v>
      </c>
      <c r="O133" s="14" t="b">
        <f t="shared" si="17"/>
        <v>0</v>
      </c>
      <c r="Q133" s="12" t="b">
        <v>0</v>
      </c>
      <c r="R133" s="12">
        <v>-13</v>
      </c>
      <c r="T133" s="12" t="b">
        <v>0</v>
      </c>
      <c r="U133" s="12" t="b">
        <v>0</v>
      </c>
    </row>
    <row r="134" spans="1:21" x14ac:dyDescent="0.25">
      <c r="A134" s="1">
        <v>41450</v>
      </c>
      <c r="B134" s="2">
        <v>0.46672453703703703</v>
      </c>
      <c r="C134" s="3">
        <v>349</v>
      </c>
      <c r="D134" s="4">
        <v>650</v>
      </c>
      <c r="E134" s="4">
        <f>-7.6*1</f>
        <v>-7.6</v>
      </c>
      <c r="F134" s="4">
        <v>173</v>
      </c>
      <c r="G134" s="4" t="s">
        <v>133</v>
      </c>
      <c r="H134" s="5" t="str">
        <f t="shared" si="12"/>
        <v>S13</v>
      </c>
      <c r="I134" s="5" t="str">
        <f t="shared" si="13"/>
        <v>174</v>
      </c>
      <c r="K134" s="14" t="b">
        <f t="shared" si="14"/>
        <v>0</v>
      </c>
      <c r="L134" s="14">
        <f t="shared" si="15"/>
        <v>-13</v>
      </c>
      <c r="N134" s="14" t="b">
        <f t="shared" si="16"/>
        <v>0</v>
      </c>
      <c r="O134" s="14" t="b">
        <f t="shared" si="17"/>
        <v>0</v>
      </c>
      <c r="Q134" s="12" t="b">
        <v>0</v>
      </c>
      <c r="R134" s="12">
        <v>-13</v>
      </c>
      <c r="T134" s="12" t="b">
        <v>0</v>
      </c>
      <c r="U134" s="12" t="b">
        <v>0</v>
      </c>
    </row>
    <row r="135" spans="1:21" x14ac:dyDescent="0.25">
      <c r="A135" s="1">
        <v>41453</v>
      </c>
      <c r="B135" s="2">
        <v>8.3391203703703717E-2</v>
      </c>
      <c r="C135" s="3">
        <v>1037</v>
      </c>
      <c r="D135" s="4">
        <v>1254</v>
      </c>
      <c r="E135" s="4">
        <v>-22.8</v>
      </c>
      <c r="F135" s="4">
        <v>214</v>
      </c>
      <c r="G135" s="4" t="s">
        <v>134</v>
      </c>
      <c r="H135" s="5" t="str">
        <f t="shared" si="12"/>
        <v>S18</v>
      </c>
      <c r="I135" s="5" t="str">
        <f t="shared" si="13"/>
        <v>W19</v>
      </c>
      <c r="K135" s="14" t="b">
        <f t="shared" si="14"/>
        <v>0</v>
      </c>
      <c r="L135" s="14">
        <f t="shared" si="15"/>
        <v>-18</v>
      </c>
      <c r="N135" s="14" t="b">
        <f t="shared" si="16"/>
        <v>0</v>
      </c>
      <c r="O135" s="14">
        <f t="shared" si="17"/>
        <v>-19</v>
      </c>
      <c r="Q135" s="12" t="b">
        <v>0</v>
      </c>
      <c r="R135" s="12">
        <v>-18</v>
      </c>
      <c r="T135" s="12" t="b">
        <v>0</v>
      </c>
      <c r="U135" s="12">
        <v>-19</v>
      </c>
    </row>
    <row r="136" spans="1:21" x14ac:dyDescent="0.25">
      <c r="A136" s="1">
        <v>41464</v>
      </c>
      <c r="B136" s="2">
        <v>0.63343749999999999</v>
      </c>
      <c r="C136" s="3">
        <v>449</v>
      </c>
      <c r="D136" s="4">
        <v>713</v>
      </c>
      <c r="E136" s="4">
        <f>-7.7*1</f>
        <v>-7.7</v>
      </c>
      <c r="F136" s="4">
        <v>174</v>
      </c>
      <c r="G136" s="4" t="s">
        <v>135</v>
      </c>
      <c r="H136" s="5" t="str">
        <f t="shared" si="12"/>
        <v>N19</v>
      </c>
      <c r="I136" s="5" t="str">
        <f t="shared" si="13"/>
        <v>E14</v>
      </c>
      <c r="K136" s="14" t="str">
        <f t="shared" si="14"/>
        <v>19</v>
      </c>
      <c r="L136" s="14" t="b">
        <f t="shared" si="15"/>
        <v>0</v>
      </c>
      <c r="N136" s="14" t="str">
        <f t="shared" si="16"/>
        <v>14</v>
      </c>
      <c r="O136" s="14" t="b">
        <f t="shared" si="17"/>
        <v>0</v>
      </c>
      <c r="Q136" s="12" t="s">
        <v>292</v>
      </c>
      <c r="R136" s="12" t="b">
        <v>0</v>
      </c>
      <c r="T136" s="12" t="s">
        <v>316</v>
      </c>
      <c r="U136" s="12" t="b">
        <v>0</v>
      </c>
    </row>
    <row r="137" spans="1:21" x14ac:dyDescent="0.25">
      <c r="A137" s="1">
        <v>41477</v>
      </c>
      <c r="B137" s="2">
        <v>0.26672453703703702</v>
      </c>
      <c r="C137" s="3">
        <v>1004</v>
      </c>
      <c r="D137" s="4">
        <v>1190</v>
      </c>
      <c r="E137" s="4">
        <v>-3.4</v>
      </c>
      <c r="F137" s="4">
        <v>285</v>
      </c>
      <c r="G137" s="4" t="s">
        <v>136</v>
      </c>
      <c r="H137" s="5" t="str">
        <f t="shared" si="12"/>
        <v>N16</v>
      </c>
      <c r="I137" s="5" t="str">
        <f t="shared" si="13"/>
        <v>155</v>
      </c>
      <c r="K137" s="14" t="str">
        <f t="shared" si="14"/>
        <v>16</v>
      </c>
      <c r="L137" s="14" t="b">
        <f t="shared" si="15"/>
        <v>0</v>
      </c>
      <c r="N137" s="14" t="b">
        <f t="shared" si="16"/>
        <v>0</v>
      </c>
      <c r="O137" s="14" t="b">
        <f t="shared" si="17"/>
        <v>0</v>
      </c>
      <c r="Q137" s="12" t="s">
        <v>286</v>
      </c>
      <c r="R137" s="12" t="b">
        <v>0</v>
      </c>
      <c r="T137" s="12" t="b">
        <v>0</v>
      </c>
      <c r="U137" s="12" t="b">
        <v>0</v>
      </c>
    </row>
    <row r="138" spans="1:21" x14ac:dyDescent="0.25">
      <c r="A138" s="1">
        <v>41502</v>
      </c>
      <c r="B138" s="2">
        <v>0.49172453703703706</v>
      </c>
      <c r="C138" s="3">
        <v>478</v>
      </c>
      <c r="D138" s="4">
        <v>745</v>
      </c>
      <c r="E138" s="4">
        <f>-10.4*1</f>
        <v>-10.4</v>
      </c>
      <c r="F138" s="4">
        <v>126</v>
      </c>
      <c r="G138" s="4" t="s">
        <v>137</v>
      </c>
      <c r="H138" s="5" t="str">
        <f t="shared" si="12"/>
        <v>S18</v>
      </c>
      <c r="I138" s="5" t="str">
        <f t="shared" si="13"/>
        <v>163</v>
      </c>
      <c r="K138" s="14" t="b">
        <f t="shared" si="14"/>
        <v>0</v>
      </c>
      <c r="L138" s="14">
        <f t="shared" si="15"/>
        <v>-18</v>
      </c>
      <c r="N138" s="14" t="b">
        <f t="shared" si="16"/>
        <v>0</v>
      </c>
      <c r="O138" s="14" t="b">
        <f t="shared" si="17"/>
        <v>0</v>
      </c>
      <c r="Q138" s="12" t="b">
        <v>0</v>
      </c>
      <c r="R138" s="12">
        <v>-18</v>
      </c>
      <c r="T138" s="12" t="b">
        <v>0</v>
      </c>
      <c r="U138" s="12" t="b">
        <v>0</v>
      </c>
    </row>
    <row r="139" spans="1:21" x14ac:dyDescent="0.25">
      <c r="A139" s="1">
        <v>41503</v>
      </c>
      <c r="B139" s="2">
        <v>0.8000694444444445</v>
      </c>
      <c r="C139" s="3">
        <v>1202</v>
      </c>
      <c r="D139" s="4">
        <v>1418</v>
      </c>
      <c r="E139" s="4">
        <v>1.7</v>
      </c>
      <c r="F139" s="4">
        <v>274</v>
      </c>
      <c r="G139" s="4" t="s">
        <v>138</v>
      </c>
      <c r="H139" s="5" t="str">
        <f t="shared" si="12"/>
        <v>S05</v>
      </c>
      <c r="I139" s="5" t="str">
        <f t="shared" si="13"/>
        <v>W30</v>
      </c>
      <c r="K139" s="14" t="b">
        <f t="shared" si="14"/>
        <v>0</v>
      </c>
      <c r="L139" s="14">
        <f t="shared" si="15"/>
        <v>-5</v>
      </c>
      <c r="N139" s="14" t="b">
        <f t="shared" si="16"/>
        <v>0</v>
      </c>
      <c r="O139" s="14">
        <f t="shared" si="17"/>
        <v>-30</v>
      </c>
      <c r="Q139" s="12" t="b">
        <v>0</v>
      </c>
      <c r="R139" s="12">
        <v>-5</v>
      </c>
      <c r="T139" s="12" t="b">
        <v>0</v>
      </c>
      <c r="U139" s="12">
        <v>-30</v>
      </c>
    </row>
    <row r="140" spans="1:21" x14ac:dyDescent="0.25">
      <c r="A140" s="1">
        <v>41505</v>
      </c>
      <c r="B140" s="2">
        <v>0.96679398148148143</v>
      </c>
      <c r="C140" s="3">
        <v>877</v>
      </c>
      <c r="D140" s="4">
        <v>1448</v>
      </c>
      <c r="E140" s="4">
        <v>4</v>
      </c>
      <c r="F140" s="4">
        <v>282</v>
      </c>
      <c r="G140" s="4" t="s">
        <v>139</v>
      </c>
      <c r="H140" s="5" t="str">
        <f t="shared" si="12"/>
        <v>N12</v>
      </c>
      <c r="I140" s="5" t="str">
        <f t="shared" si="13"/>
        <v>178</v>
      </c>
      <c r="K140" s="14" t="str">
        <f t="shared" si="14"/>
        <v>12</v>
      </c>
      <c r="L140" s="14" t="b">
        <f t="shared" si="15"/>
        <v>0</v>
      </c>
      <c r="N140" s="14" t="b">
        <f t="shared" si="16"/>
        <v>0</v>
      </c>
      <c r="O140" s="14" t="b">
        <f t="shared" si="17"/>
        <v>0</v>
      </c>
      <c r="Q140" s="12" t="s">
        <v>296</v>
      </c>
      <c r="R140" s="12" t="b">
        <v>0</v>
      </c>
      <c r="T140" s="12" t="b">
        <v>0</v>
      </c>
      <c r="U140" s="12" t="b">
        <v>0</v>
      </c>
    </row>
    <row r="141" spans="1:21" x14ac:dyDescent="0.25">
      <c r="A141" s="1">
        <v>41506</v>
      </c>
      <c r="B141" s="2">
        <v>0.34172453703703703</v>
      </c>
      <c r="C141" s="3">
        <v>784</v>
      </c>
      <c r="D141" s="4">
        <v>993</v>
      </c>
      <c r="E141" s="4">
        <v>0.6</v>
      </c>
      <c r="F141" s="4">
        <v>210</v>
      </c>
      <c r="G141" s="4" t="s">
        <v>140</v>
      </c>
      <c r="H141" s="5" t="str">
        <f t="shared" si="12"/>
        <v>S31</v>
      </c>
      <c r="I141" s="5" t="str">
        <f t="shared" si="13"/>
        <v>W18</v>
      </c>
      <c r="K141" s="14" t="b">
        <f t="shared" si="14"/>
        <v>0</v>
      </c>
      <c r="L141" s="14">
        <f t="shared" si="15"/>
        <v>-31</v>
      </c>
      <c r="N141" s="14" t="b">
        <f t="shared" si="16"/>
        <v>0</v>
      </c>
      <c r="O141" s="14">
        <f t="shared" si="17"/>
        <v>-18</v>
      </c>
      <c r="Q141" s="12" t="b">
        <v>0</v>
      </c>
      <c r="R141" s="12">
        <v>-31</v>
      </c>
      <c r="T141" s="12" t="b">
        <v>0</v>
      </c>
      <c r="U141" s="12">
        <v>-18</v>
      </c>
    </row>
    <row r="142" spans="1:21" x14ac:dyDescent="0.25">
      <c r="A142" s="1">
        <v>41516</v>
      </c>
      <c r="B142" s="2">
        <v>0.11672453703703704</v>
      </c>
      <c r="C142" s="3">
        <v>949</v>
      </c>
      <c r="D142" s="4">
        <v>1031</v>
      </c>
      <c r="E142" s="4">
        <v>-17.100000000000001</v>
      </c>
      <c r="F142" s="4">
        <v>55</v>
      </c>
      <c r="G142" s="4" t="s">
        <v>141</v>
      </c>
      <c r="H142" s="5" t="str">
        <f t="shared" si="12"/>
        <v>N15</v>
      </c>
      <c r="I142" s="5" t="str">
        <f t="shared" si="13"/>
        <v>E46</v>
      </c>
      <c r="K142" s="14" t="str">
        <f t="shared" si="14"/>
        <v>15</v>
      </c>
      <c r="L142" s="14" t="b">
        <f t="shared" si="15"/>
        <v>0</v>
      </c>
      <c r="N142" s="14" t="str">
        <f t="shared" si="16"/>
        <v>46</v>
      </c>
      <c r="O142" s="14" t="b">
        <f t="shared" si="17"/>
        <v>0</v>
      </c>
      <c r="Q142" s="12" t="s">
        <v>300</v>
      </c>
      <c r="R142" s="12" t="b">
        <v>0</v>
      </c>
      <c r="T142" s="12" t="s">
        <v>326</v>
      </c>
      <c r="U142" s="12" t="b">
        <v>0</v>
      </c>
    </row>
    <row r="143" spans="1:21" x14ac:dyDescent="0.25">
      <c r="A143" s="1">
        <v>41521</v>
      </c>
      <c r="B143" s="2">
        <v>0.55961805555555555</v>
      </c>
      <c r="C143" s="3">
        <v>534</v>
      </c>
      <c r="D143" s="4">
        <v>621</v>
      </c>
      <c r="E143" s="4">
        <v>-7.9</v>
      </c>
      <c r="F143" s="4">
        <v>57</v>
      </c>
      <c r="G143" s="4" t="s">
        <v>142</v>
      </c>
      <c r="H143" s="5" t="str">
        <f t="shared" si="12"/>
        <v>N10</v>
      </c>
      <c r="I143" s="5" t="str">
        <f t="shared" si="13"/>
        <v>135</v>
      </c>
      <c r="K143" s="14" t="str">
        <f t="shared" si="14"/>
        <v>10</v>
      </c>
      <c r="L143" s="14" t="b">
        <f t="shared" si="15"/>
        <v>0</v>
      </c>
      <c r="N143" s="14" t="b">
        <f t="shared" si="16"/>
        <v>0</v>
      </c>
      <c r="O143" s="14" t="b">
        <f t="shared" si="17"/>
        <v>0</v>
      </c>
      <c r="Q143" s="12" t="s">
        <v>280</v>
      </c>
      <c r="R143" s="12" t="b">
        <v>0</v>
      </c>
      <c r="T143" s="12" t="b">
        <v>0</v>
      </c>
      <c r="U143" s="12" t="b">
        <v>0</v>
      </c>
    </row>
    <row r="144" spans="1:21" x14ac:dyDescent="0.25">
      <c r="A144" s="1">
        <v>41541</v>
      </c>
      <c r="B144" s="2">
        <v>0.8583912037037037</v>
      </c>
      <c r="C144" s="3">
        <v>919</v>
      </c>
      <c r="D144" s="4">
        <v>932</v>
      </c>
      <c r="E144" s="4">
        <v>-0.4</v>
      </c>
      <c r="F144" s="4">
        <v>43</v>
      </c>
      <c r="G144" s="4" t="s">
        <v>143</v>
      </c>
      <c r="H144" s="5" t="str">
        <f t="shared" si="12"/>
        <v>N26</v>
      </c>
      <c r="I144" s="5" t="str">
        <f t="shared" si="13"/>
        <v>E70</v>
      </c>
      <c r="K144" s="14" t="str">
        <f t="shared" si="14"/>
        <v>26</v>
      </c>
      <c r="L144" s="14" t="b">
        <f t="shared" si="15"/>
        <v>0</v>
      </c>
      <c r="N144" s="14" t="str">
        <f t="shared" si="16"/>
        <v>70</v>
      </c>
      <c r="O144" s="14" t="b">
        <f t="shared" si="17"/>
        <v>0</v>
      </c>
      <c r="Q144" s="12" t="s">
        <v>281</v>
      </c>
      <c r="R144" s="12" t="b">
        <v>0</v>
      </c>
      <c r="T144" s="12" t="s">
        <v>327</v>
      </c>
      <c r="U144" s="12" t="b">
        <v>0</v>
      </c>
    </row>
    <row r="145" spans="1:21" x14ac:dyDescent="0.25">
      <c r="A145" s="1">
        <v>41546</v>
      </c>
      <c r="B145" s="2">
        <v>0.92505787037037035</v>
      </c>
      <c r="C145" s="3">
        <v>1179</v>
      </c>
      <c r="D145" s="4">
        <v>1370</v>
      </c>
      <c r="E145" s="4">
        <v>-5.3</v>
      </c>
      <c r="F145" s="4">
        <v>343</v>
      </c>
      <c r="G145" s="4" t="s">
        <v>144</v>
      </c>
      <c r="H145" s="5" t="str">
        <f t="shared" si="12"/>
        <v>N17</v>
      </c>
      <c r="I145" s="5" t="str">
        <f t="shared" si="13"/>
        <v>W29</v>
      </c>
      <c r="K145" s="14" t="str">
        <f t="shared" si="14"/>
        <v>17</v>
      </c>
      <c r="L145" s="14" t="b">
        <f t="shared" si="15"/>
        <v>0</v>
      </c>
      <c r="N145" s="14" t="b">
        <f t="shared" si="16"/>
        <v>0</v>
      </c>
      <c r="O145" s="14">
        <f t="shared" si="17"/>
        <v>-29</v>
      </c>
      <c r="Q145" s="12" t="s">
        <v>285</v>
      </c>
      <c r="R145" s="12" t="b">
        <v>0</v>
      </c>
      <c r="T145" s="12" t="b">
        <v>0</v>
      </c>
      <c r="U145" s="12">
        <v>-29</v>
      </c>
    </row>
    <row r="146" spans="1:21" x14ac:dyDescent="0.25">
      <c r="A146" s="1">
        <v>41552</v>
      </c>
      <c r="B146" s="2">
        <v>0.29850694444444442</v>
      </c>
      <c r="C146" s="3">
        <v>964</v>
      </c>
      <c r="D146" s="4">
        <v>994</v>
      </c>
      <c r="E146" s="4">
        <v>1.9</v>
      </c>
      <c r="F146" s="4">
        <v>110</v>
      </c>
      <c r="G146" s="4" t="s">
        <v>145</v>
      </c>
      <c r="H146" s="5" t="str">
        <f t="shared" si="12"/>
        <v>S22</v>
      </c>
      <c r="I146" s="5" t="str">
        <f t="shared" si="13"/>
        <v>118</v>
      </c>
      <c r="K146" s="14" t="b">
        <f t="shared" si="14"/>
        <v>0</v>
      </c>
      <c r="L146" s="14">
        <f t="shared" si="15"/>
        <v>-22</v>
      </c>
      <c r="N146" s="14" t="b">
        <f t="shared" si="16"/>
        <v>0</v>
      </c>
      <c r="O146" s="14" t="b">
        <f t="shared" si="17"/>
        <v>0</v>
      </c>
      <c r="Q146" s="12" t="b">
        <v>0</v>
      </c>
      <c r="R146" s="12">
        <v>-22</v>
      </c>
      <c r="T146" s="12" t="b">
        <v>0</v>
      </c>
      <c r="U146" s="12" t="b">
        <v>0</v>
      </c>
    </row>
    <row r="147" spans="1:21" x14ac:dyDescent="0.25">
      <c r="A147" s="1">
        <v>41558</v>
      </c>
      <c r="B147" s="2">
        <v>0.30844907407407407</v>
      </c>
      <c r="C147" s="3">
        <v>1200</v>
      </c>
      <c r="D147" s="4">
        <v>1208</v>
      </c>
      <c r="E147" s="4">
        <v>-5.5</v>
      </c>
      <c r="F147" s="4">
        <v>92</v>
      </c>
      <c r="G147" s="4" t="s">
        <v>146</v>
      </c>
      <c r="H147" s="5" t="str">
        <f t="shared" si="12"/>
        <v>N21</v>
      </c>
      <c r="I147" s="5" t="str">
        <f t="shared" si="13"/>
        <v>103</v>
      </c>
      <c r="K147" s="14" t="str">
        <f t="shared" si="14"/>
        <v>21</v>
      </c>
      <c r="L147" s="14" t="b">
        <f t="shared" si="15"/>
        <v>0</v>
      </c>
      <c r="N147" s="14" t="b">
        <f t="shared" si="16"/>
        <v>0</v>
      </c>
      <c r="O147" s="14" t="b">
        <f t="shared" si="17"/>
        <v>0</v>
      </c>
      <c r="Q147" s="12" t="s">
        <v>279</v>
      </c>
      <c r="R147" s="12" t="b">
        <v>0</v>
      </c>
      <c r="T147" s="12" t="b">
        <v>0</v>
      </c>
      <c r="U147" s="12" t="b">
        <v>0</v>
      </c>
    </row>
    <row r="148" spans="1:21" x14ac:dyDescent="0.25">
      <c r="A148" s="1">
        <v>41569</v>
      </c>
      <c r="B148" s="2">
        <v>0.90840277777777778</v>
      </c>
      <c r="C148" s="3">
        <v>459</v>
      </c>
      <c r="D148" s="4">
        <v>1070</v>
      </c>
      <c r="E148" s="4">
        <f>-10.1*1</f>
        <v>-10.1</v>
      </c>
      <c r="F148" s="4">
        <v>190</v>
      </c>
      <c r="G148" s="4" t="s">
        <v>147</v>
      </c>
      <c r="H148" s="5" t="str">
        <f t="shared" si="12"/>
        <v>N04</v>
      </c>
      <c r="I148" s="5" t="str">
        <f t="shared" si="13"/>
        <v>W01</v>
      </c>
      <c r="K148" s="14" t="str">
        <f t="shared" si="14"/>
        <v>04</v>
      </c>
      <c r="L148" s="14" t="b">
        <f t="shared" si="15"/>
        <v>0</v>
      </c>
      <c r="N148" s="14" t="b">
        <f t="shared" si="16"/>
        <v>0</v>
      </c>
      <c r="O148" s="14">
        <f t="shared" si="17"/>
        <v>-1</v>
      </c>
      <c r="Q148" s="12" t="s">
        <v>328</v>
      </c>
      <c r="R148" s="12" t="b">
        <v>0</v>
      </c>
      <c r="T148" s="12" t="b">
        <v>0</v>
      </c>
      <c r="U148" s="12">
        <v>-1</v>
      </c>
    </row>
    <row r="149" spans="1:21" x14ac:dyDescent="0.25">
      <c r="A149" s="1">
        <v>41571</v>
      </c>
      <c r="B149" s="2">
        <v>5.9363425925925924E-2</v>
      </c>
      <c r="C149" s="3">
        <v>399</v>
      </c>
      <c r="D149" s="4">
        <v>766</v>
      </c>
      <c r="E149" s="4">
        <f>-17*1</f>
        <v>-17</v>
      </c>
      <c r="F149" s="4">
        <v>217</v>
      </c>
      <c r="G149" s="4" t="s">
        <v>148</v>
      </c>
      <c r="H149" s="5" t="str">
        <f t="shared" si="12"/>
        <v>S10</v>
      </c>
      <c r="I149" s="5" t="str">
        <f t="shared" si="13"/>
        <v>E08</v>
      </c>
      <c r="K149" s="14" t="b">
        <f t="shared" si="14"/>
        <v>0</v>
      </c>
      <c r="L149" s="14">
        <f t="shared" si="15"/>
        <v>-10</v>
      </c>
      <c r="N149" s="14" t="str">
        <f t="shared" si="16"/>
        <v>08</v>
      </c>
      <c r="O149" s="14" t="b">
        <f t="shared" si="17"/>
        <v>0</v>
      </c>
      <c r="Q149" s="12" t="b">
        <v>0</v>
      </c>
      <c r="R149" s="12">
        <v>-10</v>
      </c>
      <c r="T149" s="12" t="s">
        <v>304</v>
      </c>
      <c r="U149" s="12" t="b">
        <v>0</v>
      </c>
    </row>
    <row r="150" spans="1:21" x14ac:dyDescent="0.25">
      <c r="A150" s="1">
        <v>41572</v>
      </c>
      <c r="B150" s="2">
        <v>0.34172453703703703</v>
      </c>
      <c r="C150" s="3">
        <v>587</v>
      </c>
      <c r="D150" s="4">
        <v>599</v>
      </c>
      <c r="E150" s="4">
        <v>-13.7</v>
      </c>
      <c r="F150" s="4">
        <v>109</v>
      </c>
      <c r="G150" s="4" t="s">
        <v>149</v>
      </c>
      <c r="H150" s="5" t="str">
        <f t="shared" si="12"/>
        <v>S08</v>
      </c>
      <c r="I150" s="5" t="str">
        <f t="shared" si="13"/>
        <v>E73</v>
      </c>
      <c r="K150" s="14" t="b">
        <f t="shared" si="14"/>
        <v>0</v>
      </c>
      <c r="L150" s="14">
        <f t="shared" si="15"/>
        <v>-8</v>
      </c>
      <c r="N150" s="14" t="str">
        <f t="shared" si="16"/>
        <v>73</v>
      </c>
      <c r="O150" s="14" t="b">
        <f t="shared" si="17"/>
        <v>0</v>
      </c>
      <c r="Q150" s="12" t="b">
        <v>0</v>
      </c>
      <c r="R150" s="12">
        <v>-8</v>
      </c>
      <c r="T150" s="12" t="s">
        <v>329</v>
      </c>
      <c r="U150" s="12" t="b">
        <v>0</v>
      </c>
    </row>
    <row r="151" spans="1:21" x14ac:dyDescent="0.25">
      <c r="A151" s="1">
        <v>41572</v>
      </c>
      <c r="B151" s="2">
        <v>0.63343749999999999</v>
      </c>
      <c r="C151" s="3">
        <v>1081</v>
      </c>
      <c r="D151" s="4">
        <v>1103</v>
      </c>
      <c r="E151" s="4">
        <v>-25.2</v>
      </c>
      <c r="F151" s="4">
        <v>68</v>
      </c>
      <c r="G151" s="4" t="s">
        <v>150</v>
      </c>
      <c r="H151" s="5" t="str">
        <f t="shared" si="12"/>
        <v>S06</v>
      </c>
      <c r="I151" s="5" t="str">
        <f t="shared" si="13"/>
        <v>E69</v>
      </c>
      <c r="K151" s="14" t="b">
        <f t="shared" si="14"/>
        <v>0</v>
      </c>
      <c r="L151" s="14">
        <f t="shared" si="15"/>
        <v>-6</v>
      </c>
      <c r="N151" s="14" t="str">
        <f t="shared" si="16"/>
        <v>69</v>
      </c>
      <c r="O151" s="14" t="b">
        <f t="shared" si="17"/>
        <v>0</v>
      </c>
      <c r="Q151" s="12" t="b">
        <v>0</v>
      </c>
      <c r="R151" s="12">
        <v>-6</v>
      </c>
      <c r="T151" s="12" t="s">
        <v>330</v>
      </c>
      <c r="U151" s="12" t="b">
        <v>0</v>
      </c>
    </row>
    <row r="152" spans="1:21" x14ac:dyDescent="0.25">
      <c r="A152" s="1">
        <v>41573</v>
      </c>
      <c r="B152" s="2">
        <v>0.47505787037037034</v>
      </c>
      <c r="C152" s="3">
        <v>796</v>
      </c>
      <c r="D152" s="4">
        <v>861</v>
      </c>
      <c r="E152" s="4">
        <v>-14.4</v>
      </c>
      <c r="F152" s="4">
        <v>75</v>
      </c>
      <c r="G152" s="4" t="s">
        <v>151</v>
      </c>
      <c r="H152" s="5" t="str">
        <f t="shared" si="12"/>
        <v>S05</v>
      </c>
      <c r="I152" s="5" t="str">
        <f t="shared" si="13"/>
        <v>E58</v>
      </c>
      <c r="K152" s="14" t="b">
        <f t="shared" si="14"/>
        <v>0</v>
      </c>
      <c r="L152" s="14">
        <f t="shared" si="15"/>
        <v>-5</v>
      </c>
      <c r="N152" s="14" t="str">
        <f t="shared" si="16"/>
        <v>58</v>
      </c>
      <c r="O152" s="14" t="b">
        <f t="shared" si="17"/>
        <v>0</v>
      </c>
      <c r="Q152" s="12" t="b">
        <v>0</v>
      </c>
      <c r="R152" s="12">
        <v>-5</v>
      </c>
      <c r="T152" s="12" t="s">
        <v>331</v>
      </c>
      <c r="U152" s="12" t="b">
        <v>0</v>
      </c>
    </row>
    <row r="153" spans="1:21" x14ac:dyDescent="0.25">
      <c r="A153" s="1">
        <v>41575</v>
      </c>
      <c r="B153" s="2">
        <v>0.10005787037037038</v>
      </c>
      <c r="C153" s="3">
        <v>695</v>
      </c>
      <c r="D153" s="4">
        <v>726</v>
      </c>
      <c r="E153" s="4">
        <v>-12.1</v>
      </c>
      <c r="F153" s="4">
        <v>296</v>
      </c>
      <c r="G153" s="4" t="s">
        <v>152</v>
      </c>
      <c r="H153" s="5" t="str">
        <f t="shared" si="12"/>
        <v>N04</v>
      </c>
      <c r="I153" s="5" t="str">
        <f t="shared" si="13"/>
        <v>W66</v>
      </c>
      <c r="K153" s="14" t="str">
        <f t="shared" si="14"/>
        <v>04</v>
      </c>
      <c r="L153" s="14" t="b">
        <f t="shared" si="15"/>
        <v>0</v>
      </c>
      <c r="N153" s="14" t="b">
        <f t="shared" si="16"/>
        <v>0</v>
      </c>
      <c r="O153" s="14">
        <f t="shared" si="17"/>
        <v>-66</v>
      </c>
      <c r="Q153" s="12" t="s">
        <v>328</v>
      </c>
      <c r="R153" s="12" t="b">
        <v>0</v>
      </c>
      <c r="T153" s="12" t="b">
        <v>0</v>
      </c>
      <c r="U153" s="12">
        <v>-66</v>
      </c>
    </row>
    <row r="154" spans="1:21" x14ac:dyDescent="0.25">
      <c r="A154" s="1">
        <v>41575</v>
      </c>
      <c r="B154" s="2">
        <v>0.65005787037037044</v>
      </c>
      <c r="C154" s="3">
        <v>812</v>
      </c>
      <c r="D154" s="4">
        <v>1098</v>
      </c>
      <c r="E154" s="4">
        <v>-17.7</v>
      </c>
      <c r="F154" s="4">
        <v>86</v>
      </c>
      <c r="G154" s="4" t="s">
        <v>153</v>
      </c>
      <c r="H154" s="5" t="str">
        <f t="shared" si="12"/>
        <v>S06</v>
      </c>
      <c r="I154" s="5" t="str">
        <f t="shared" si="13"/>
        <v>E28</v>
      </c>
      <c r="K154" s="14" t="b">
        <f t="shared" si="14"/>
        <v>0</v>
      </c>
      <c r="L154" s="14">
        <f t="shared" si="15"/>
        <v>-6</v>
      </c>
      <c r="N154" s="14" t="str">
        <f t="shared" si="16"/>
        <v>28</v>
      </c>
      <c r="O154" s="14" t="b">
        <f t="shared" si="17"/>
        <v>0</v>
      </c>
      <c r="Q154" s="12" t="b">
        <v>0</v>
      </c>
      <c r="R154" s="12">
        <v>-6</v>
      </c>
      <c r="T154" s="12" t="s">
        <v>309</v>
      </c>
      <c r="U154" s="12" t="b">
        <v>0</v>
      </c>
    </row>
    <row r="155" spans="1:21" x14ac:dyDescent="0.25">
      <c r="A155" s="1">
        <v>41576</v>
      </c>
      <c r="B155" s="2">
        <v>0.91673611111111108</v>
      </c>
      <c r="C155" s="3">
        <v>1001</v>
      </c>
      <c r="D155" s="4">
        <v>1001</v>
      </c>
      <c r="E155" s="4">
        <v>-29.7</v>
      </c>
      <c r="F155" s="4">
        <v>249</v>
      </c>
      <c r="G155" s="4" t="s">
        <v>154</v>
      </c>
      <c r="H155" s="5" t="str">
        <f t="shared" si="12"/>
        <v>N05</v>
      </c>
      <c r="I155" s="5" t="str">
        <f t="shared" si="13"/>
        <v>W89</v>
      </c>
      <c r="K155" s="14" t="str">
        <f t="shared" si="14"/>
        <v>05</v>
      </c>
      <c r="L155" s="14" t="b">
        <f t="shared" si="15"/>
        <v>0</v>
      </c>
      <c r="N155" s="14" t="b">
        <f t="shared" si="16"/>
        <v>0</v>
      </c>
      <c r="O155" s="14">
        <f t="shared" si="17"/>
        <v>-89</v>
      </c>
      <c r="Q155" s="12" t="s">
        <v>313</v>
      </c>
      <c r="R155" s="12" t="b">
        <v>0</v>
      </c>
      <c r="T155" s="12" t="b">
        <v>0</v>
      </c>
      <c r="U155" s="12">
        <v>-89</v>
      </c>
    </row>
    <row r="156" spans="1:21" x14ac:dyDescent="0.25">
      <c r="A156" s="1">
        <v>41580</v>
      </c>
      <c r="B156" s="2">
        <v>0.20005787037037037</v>
      </c>
      <c r="C156" s="3">
        <v>828</v>
      </c>
      <c r="D156" s="4">
        <v>998</v>
      </c>
      <c r="E156" s="4">
        <v>-26.4</v>
      </c>
      <c r="F156" s="4">
        <v>239</v>
      </c>
      <c r="G156" s="4" t="s">
        <v>155</v>
      </c>
      <c r="H156" s="5" t="str">
        <f t="shared" si="12"/>
        <v>N03</v>
      </c>
      <c r="I156" s="5" t="str">
        <f t="shared" si="13"/>
        <v>139</v>
      </c>
      <c r="K156" s="14" t="str">
        <f t="shared" si="14"/>
        <v>03</v>
      </c>
      <c r="L156" s="14" t="b">
        <f t="shared" si="15"/>
        <v>0</v>
      </c>
      <c r="N156" s="14" t="b">
        <f t="shared" si="16"/>
        <v>0</v>
      </c>
      <c r="O156" s="14" t="b">
        <f t="shared" si="17"/>
        <v>0</v>
      </c>
      <c r="Q156" s="12" t="s">
        <v>321</v>
      </c>
      <c r="R156" s="12" t="b">
        <v>0</v>
      </c>
      <c r="T156" s="12" t="b">
        <v>0</v>
      </c>
      <c r="U156" s="12" t="b">
        <v>0</v>
      </c>
    </row>
    <row r="157" spans="1:21" x14ac:dyDescent="0.25">
      <c r="A157" s="1">
        <v>41582</v>
      </c>
      <c r="B157" s="2">
        <v>0.21672453703703706</v>
      </c>
      <c r="C157" s="3">
        <v>1040</v>
      </c>
      <c r="D157" s="4">
        <v>1344</v>
      </c>
      <c r="E157" s="4">
        <v>-40.4</v>
      </c>
      <c r="F157" s="4">
        <v>67</v>
      </c>
      <c r="G157" s="4" t="s">
        <v>156</v>
      </c>
      <c r="H157" s="5" t="str">
        <f t="shared" si="12"/>
        <v>N03</v>
      </c>
      <c r="I157" s="5" t="str">
        <f t="shared" si="13"/>
        <v>165</v>
      </c>
      <c r="K157" s="14" t="str">
        <f t="shared" si="14"/>
        <v>03</v>
      </c>
      <c r="L157" s="14" t="b">
        <f t="shared" si="15"/>
        <v>0</v>
      </c>
      <c r="N157" s="14" t="b">
        <f t="shared" si="16"/>
        <v>0</v>
      </c>
      <c r="O157" s="14" t="b">
        <f t="shared" si="17"/>
        <v>0</v>
      </c>
      <c r="Q157" s="12" t="s">
        <v>321</v>
      </c>
      <c r="R157" s="12" t="b">
        <v>0</v>
      </c>
      <c r="T157" s="12" t="b">
        <v>0</v>
      </c>
      <c r="U157" s="12" t="b">
        <v>0</v>
      </c>
    </row>
    <row r="158" spans="1:21" x14ac:dyDescent="0.25">
      <c r="A158" s="1">
        <v>41585</v>
      </c>
      <c r="B158" s="2">
        <v>6.9444444444444444E-5</v>
      </c>
      <c r="C158" s="3">
        <v>1033</v>
      </c>
      <c r="D158" s="4">
        <v>1035</v>
      </c>
      <c r="E158" s="4">
        <v>-45.5</v>
      </c>
      <c r="F158" s="4">
        <v>233</v>
      </c>
      <c r="G158" s="4" t="s">
        <v>157</v>
      </c>
      <c r="H158" s="5" t="str">
        <f t="shared" si="12"/>
        <v>S11</v>
      </c>
      <c r="I158" s="5" t="str">
        <f t="shared" si="13"/>
        <v>W97</v>
      </c>
      <c r="K158" s="14" t="b">
        <f t="shared" si="14"/>
        <v>0</v>
      </c>
      <c r="L158" s="14">
        <f t="shared" si="15"/>
        <v>-11</v>
      </c>
      <c r="N158" s="14" t="b">
        <f t="shared" si="16"/>
        <v>0</v>
      </c>
      <c r="O158" s="14">
        <f t="shared" si="17"/>
        <v>-97</v>
      </c>
      <c r="Q158" s="12" t="b">
        <v>0</v>
      </c>
      <c r="R158" s="12">
        <v>-11</v>
      </c>
      <c r="T158" s="12" t="b">
        <v>0</v>
      </c>
      <c r="U158" s="12">
        <v>-97</v>
      </c>
    </row>
    <row r="159" spans="1:21" x14ac:dyDescent="0.25">
      <c r="A159" s="1">
        <v>41585</v>
      </c>
      <c r="B159" s="2">
        <v>0.44172453703703707</v>
      </c>
      <c r="C159" s="3">
        <v>1405</v>
      </c>
      <c r="D159" s="4">
        <v>1669</v>
      </c>
      <c r="E159" s="4">
        <v>-50.8</v>
      </c>
      <c r="F159" s="4">
        <v>89</v>
      </c>
      <c r="G159" s="4" t="s">
        <v>158</v>
      </c>
      <c r="H159" s="5" t="str">
        <f t="shared" si="12"/>
        <v>N02</v>
      </c>
      <c r="I159" s="5" t="str">
        <f t="shared" si="13"/>
        <v>151</v>
      </c>
      <c r="K159" s="14" t="str">
        <f t="shared" si="14"/>
        <v>02</v>
      </c>
      <c r="L159" s="14" t="b">
        <f t="shared" si="15"/>
        <v>0</v>
      </c>
      <c r="N159" s="14" t="b">
        <f t="shared" si="16"/>
        <v>0</v>
      </c>
      <c r="O159" s="14" t="b">
        <f t="shared" si="17"/>
        <v>0</v>
      </c>
      <c r="Q159" s="12" t="s">
        <v>332</v>
      </c>
      <c r="R159" s="12" t="b">
        <v>0</v>
      </c>
      <c r="T159" s="12" t="b">
        <v>0</v>
      </c>
      <c r="U159" s="12" t="b">
        <v>0</v>
      </c>
    </row>
    <row r="160" spans="1:21" x14ac:dyDescent="0.25">
      <c r="A160" s="1">
        <v>41585</v>
      </c>
      <c r="B160" s="2">
        <v>0.63344907407407403</v>
      </c>
      <c r="C160" s="3">
        <v>411</v>
      </c>
      <c r="D160" s="4">
        <v>626</v>
      </c>
      <c r="E160" s="4">
        <f>-4.9*1</f>
        <v>-4.9000000000000004</v>
      </c>
      <c r="F160" s="4">
        <v>130</v>
      </c>
      <c r="G160" s="4" t="s">
        <v>159</v>
      </c>
      <c r="H160" s="5" t="str">
        <f t="shared" si="12"/>
        <v>S13</v>
      </c>
      <c r="I160" s="5" t="str">
        <f t="shared" si="13"/>
        <v>E23</v>
      </c>
      <c r="K160" s="14" t="b">
        <f t="shared" si="14"/>
        <v>0</v>
      </c>
      <c r="L160" s="14">
        <f t="shared" si="15"/>
        <v>-13</v>
      </c>
      <c r="N160" s="14" t="str">
        <f t="shared" si="16"/>
        <v>23</v>
      </c>
      <c r="O160" s="14" t="b">
        <f t="shared" si="17"/>
        <v>0</v>
      </c>
      <c r="Q160" s="12" t="b">
        <v>0</v>
      </c>
      <c r="R160" s="12">
        <v>-13</v>
      </c>
      <c r="T160" s="12" t="s">
        <v>333</v>
      </c>
      <c r="U160" s="12" t="b">
        <v>0</v>
      </c>
    </row>
    <row r="161" spans="1:21" x14ac:dyDescent="0.25">
      <c r="A161" s="1">
        <v>41586</v>
      </c>
      <c r="B161" s="2">
        <v>0.14174768518518518</v>
      </c>
      <c r="C161" s="3">
        <v>497</v>
      </c>
      <c r="D161" s="4">
        <v>759</v>
      </c>
      <c r="E161" s="4">
        <v>11.7</v>
      </c>
      <c r="F161" s="4">
        <v>199</v>
      </c>
      <c r="G161" s="4" t="s">
        <v>160</v>
      </c>
      <c r="H161" s="5" t="str">
        <f t="shared" si="12"/>
        <v>S26</v>
      </c>
      <c r="I161" s="5" t="str">
        <f t="shared" si="13"/>
        <v>180</v>
      </c>
      <c r="K161" s="14" t="b">
        <f t="shared" si="14"/>
        <v>0</v>
      </c>
      <c r="L161" s="14">
        <f t="shared" si="15"/>
        <v>-26</v>
      </c>
      <c r="N161" s="14" t="b">
        <f t="shared" si="16"/>
        <v>0</v>
      </c>
      <c r="O161" s="14" t="b">
        <f t="shared" si="17"/>
        <v>0</v>
      </c>
      <c r="Q161" s="12" t="b">
        <v>0</v>
      </c>
      <c r="R161" s="12">
        <v>-26</v>
      </c>
      <c r="T161" s="12" t="b">
        <v>0</v>
      </c>
      <c r="U161" s="12" t="b">
        <v>0</v>
      </c>
    </row>
    <row r="162" spans="1:21" x14ac:dyDescent="0.25">
      <c r="A162" s="1">
        <v>41588</v>
      </c>
      <c r="B162" s="2">
        <v>0.70840277777777771</v>
      </c>
      <c r="C162" s="3">
        <v>532</v>
      </c>
      <c r="D162" s="4">
        <v>767</v>
      </c>
      <c r="E162" s="4">
        <f>-17.2*1</f>
        <v>-17.2</v>
      </c>
      <c r="F162" s="4">
        <v>253</v>
      </c>
      <c r="G162" s="4" t="s">
        <v>161</v>
      </c>
      <c r="H162" s="5" t="str">
        <f t="shared" si="12"/>
        <v>S14</v>
      </c>
      <c r="I162" s="5" t="str">
        <f t="shared" si="13"/>
        <v>162</v>
      </c>
      <c r="K162" s="14" t="b">
        <f t="shared" si="14"/>
        <v>0</v>
      </c>
      <c r="L162" s="14">
        <f t="shared" si="15"/>
        <v>-14</v>
      </c>
      <c r="N162" s="14" t="b">
        <f t="shared" si="16"/>
        <v>0</v>
      </c>
      <c r="O162" s="14" t="b">
        <f t="shared" si="17"/>
        <v>0</v>
      </c>
      <c r="Q162" s="12" t="b">
        <v>0</v>
      </c>
      <c r="R162" s="12">
        <v>-14</v>
      </c>
      <c r="T162" s="12" t="b">
        <v>0</v>
      </c>
      <c r="U162" s="12" t="b">
        <v>0</v>
      </c>
    </row>
    <row r="163" spans="1:21" x14ac:dyDescent="0.25">
      <c r="A163" s="1">
        <v>41597</v>
      </c>
      <c r="B163" s="2">
        <v>0.44172453703703707</v>
      </c>
      <c r="C163" s="3">
        <v>740</v>
      </c>
      <c r="D163" s="4">
        <v>761</v>
      </c>
      <c r="E163" s="4">
        <v>-2</v>
      </c>
      <c r="F163" s="4">
        <v>222</v>
      </c>
      <c r="G163" s="4" t="s">
        <v>162</v>
      </c>
      <c r="H163" s="5" t="str">
        <f t="shared" si="12"/>
        <v>S14</v>
      </c>
      <c r="I163" s="5" t="str">
        <f t="shared" si="13"/>
        <v>W70</v>
      </c>
      <c r="K163" s="14" t="b">
        <f t="shared" si="14"/>
        <v>0</v>
      </c>
      <c r="L163" s="14">
        <f t="shared" si="15"/>
        <v>-14</v>
      </c>
      <c r="N163" s="14" t="b">
        <f t="shared" si="16"/>
        <v>0</v>
      </c>
      <c r="O163" s="14">
        <f t="shared" si="17"/>
        <v>-70</v>
      </c>
      <c r="Q163" s="12" t="b">
        <v>0</v>
      </c>
      <c r="R163" s="12">
        <v>-14</v>
      </c>
      <c r="T163" s="12" t="b">
        <v>0</v>
      </c>
      <c r="U163" s="12">
        <v>-70</v>
      </c>
    </row>
    <row r="164" spans="1:21" x14ac:dyDescent="0.25">
      <c r="A164" s="1">
        <v>41599</v>
      </c>
      <c r="B164" s="2">
        <v>6.6747685185185188E-2</v>
      </c>
      <c r="C164" s="3">
        <v>395</v>
      </c>
      <c r="D164" s="4">
        <v>431</v>
      </c>
      <c r="E164" s="4">
        <v>3.1</v>
      </c>
      <c r="F164" s="4">
        <v>346</v>
      </c>
      <c r="G164" s="4" t="s">
        <v>163</v>
      </c>
      <c r="H164" s="5" t="str">
        <f t="shared" si="12"/>
        <v>S22</v>
      </c>
      <c r="I164" s="5" t="str">
        <f t="shared" si="13"/>
        <v>123</v>
      </c>
      <c r="K164" s="14" t="b">
        <f t="shared" si="14"/>
        <v>0</v>
      </c>
      <c r="L164" s="14">
        <f t="shared" si="15"/>
        <v>-22</v>
      </c>
      <c r="N164" s="14" t="b">
        <f t="shared" si="16"/>
        <v>0</v>
      </c>
      <c r="O164" s="14" t="b">
        <f t="shared" si="17"/>
        <v>0</v>
      </c>
      <c r="Q164" s="12" t="b">
        <v>0</v>
      </c>
      <c r="R164" s="12">
        <v>-22</v>
      </c>
      <c r="T164" s="12" t="b">
        <v>0</v>
      </c>
      <c r="U164" s="12" t="b">
        <v>0</v>
      </c>
    </row>
    <row r="165" spans="1:21" x14ac:dyDescent="0.25">
      <c r="A165" s="1">
        <v>41615</v>
      </c>
      <c r="B165" s="2">
        <v>0.31672453703703701</v>
      </c>
      <c r="C165" s="3">
        <v>1085</v>
      </c>
      <c r="D165" s="4">
        <v>1165</v>
      </c>
      <c r="E165" s="4">
        <v>-41.7</v>
      </c>
      <c r="F165" s="4">
        <v>274</v>
      </c>
      <c r="G165" s="4" t="s">
        <v>164</v>
      </c>
      <c r="H165" s="5" t="str">
        <f t="shared" si="12"/>
        <v>S16</v>
      </c>
      <c r="I165" s="5" t="str">
        <f t="shared" si="13"/>
        <v>W49</v>
      </c>
      <c r="K165" s="14" t="b">
        <f t="shared" si="14"/>
        <v>0</v>
      </c>
      <c r="L165" s="14">
        <f t="shared" si="15"/>
        <v>-16</v>
      </c>
      <c r="N165" s="14" t="b">
        <f t="shared" si="16"/>
        <v>0</v>
      </c>
      <c r="O165" s="14">
        <f t="shared" si="17"/>
        <v>-49</v>
      </c>
      <c r="Q165" s="12" t="b">
        <v>0</v>
      </c>
      <c r="R165" s="12">
        <v>-16</v>
      </c>
      <c r="T165" s="12" t="b">
        <v>0</v>
      </c>
      <c r="U165" s="12">
        <v>-49</v>
      </c>
    </row>
    <row r="166" spans="1:21" x14ac:dyDescent="0.25">
      <c r="A166" s="1">
        <v>41621</v>
      </c>
      <c r="B166" s="2">
        <v>0.89172453703703702</v>
      </c>
      <c r="C166" s="3">
        <v>518</v>
      </c>
      <c r="D166" s="4">
        <v>723</v>
      </c>
      <c r="E166" s="4">
        <v>-2.5</v>
      </c>
      <c r="F166" s="4">
        <v>169</v>
      </c>
      <c r="G166" s="4" t="s">
        <v>165</v>
      </c>
      <c r="H166" s="5" t="str">
        <f t="shared" si="12"/>
        <v>S21</v>
      </c>
      <c r="I166" s="5" t="str">
        <f t="shared" si="13"/>
        <v>165</v>
      </c>
      <c r="K166" s="14" t="b">
        <f t="shared" si="14"/>
        <v>0</v>
      </c>
      <c r="L166" s="14">
        <f t="shared" si="15"/>
        <v>-21</v>
      </c>
      <c r="N166" s="14" t="b">
        <f t="shared" si="16"/>
        <v>0</v>
      </c>
      <c r="O166" s="14" t="b">
        <f t="shared" si="17"/>
        <v>0</v>
      </c>
      <c r="Q166" s="12" t="b">
        <v>0</v>
      </c>
      <c r="R166" s="12">
        <v>-21</v>
      </c>
      <c r="T166" s="12" t="b">
        <v>0</v>
      </c>
      <c r="U166" s="12" t="b">
        <v>0</v>
      </c>
    </row>
    <row r="167" spans="1:21" x14ac:dyDescent="0.25">
      <c r="A167" s="1">
        <v>41634</v>
      </c>
      <c r="B167" s="2">
        <v>0.14172453703703705</v>
      </c>
      <c r="C167" s="3">
        <v>1336</v>
      </c>
      <c r="D167" s="4">
        <v>1712</v>
      </c>
      <c r="E167" s="4">
        <v>-47.9</v>
      </c>
      <c r="F167" s="4">
        <v>36</v>
      </c>
      <c r="G167" s="4" t="s">
        <v>166</v>
      </c>
      <c r="H167" s="5" t="str">
        <f t="shared" si="12"/>
        <v>S09</v>
      </c>
      <c r="I167" s="5" t="str">
        <f t="shared" si="13"/>
        <v>166</v>
      </c>
      <c r="K167" s="14" t="b">
        <f t="shared" si="14"/>
        <v>0</v>
      </c>
      <c r="L167" s="14">
        <f t="shared" si="15"/>
        <v>-9</v>
      </c>
      <c r="N167" s="14" t="b">
        <f t="shared" si="16"/>
        <v>0</v>
      </c>
      <c r="O167" s="14" t="b">
        <f t="shared" si="17"/>
        <v>0</v>
      </c>
      <c r="Q167" s="12" t="b">
        <v>0</v>
      </c>
      <c r="R167" s="12">
        <v>-9</v>
      </c>
      <c r="T167" s="12" t="b">
        <v>0</v>
      </c>
      <c r="U167" s="12" t="b">
        <v>0</v>
      </c>
    </row>
    <row r="168" spans="1:21" x14ac:dyDescent="0.25">
      <c r="A168" s="1">
        <v>41636</v>
      </c>
      <c r="B168" s="2">
        <v>0.73340277777777774</v>
      </c>
      <c r="C168" s="3">
        <v>1118</v>
      </c>
      <c r="D168" s="4">
        <v>1178</v>
      </c>
      <c r="E168" s="4">
        <v>-26.7</v>
      </c>
      <c r="F168" s="4">
        <v>284</v>
      </c>
      <c r="G168" s="4" t="s">
        <v>167</v>
      </c>
      <c r="H168" s="5" t="str">
        <f t="shared" si="12"/>
        <v>S15</v>
      </c>
      <c r="I168" s="5" t="str">
        <f t="shared" si="13"/>
        <v>125</v>
      </c>
      <c r="K168" s="14" t="b">
        <f t="shared" si="14"/>
        <v>0</v>
      </c>
      <c r="L168" s="14">
        <f t="shared" si="15"/>
        <v>-15</v>
      </c>
      <c r="N168" s="14" t="b">
        <f t="shared" si="16"/>
        <v>0</v>
      </c>
      <c r="O168" s="14" t="b">
        <f t="shared" si="17"/>
        <v>0</v>
      </c>
      <c r="Q168" s="12" t="b">
        <v>0</v>
      </c>
      <c r="R168" s="12">
        <v>-15</v>
      </c>
      <c r="T168" s="12" t="b">
        <v>0</v>
      </c>
      <c r="U168" s="12" t="b">
        <v>0</v>
      </c>
    </row>
    <row r="169" spans="1:21" x14ac:dyDescent="0.25">
      <c r="A169" s="1">
        <v>41645</v>
      </c>
      <c r="B169" s="2">
        <v>0.33339120370370368</v>
      </c>
      <c r="C169" s="3">
        <v>1402</v>
      </c>
      <c r="D169" s="4">
        <v>1431</v>
      </c>
      <c r="E169" s="4">
        <v>-7.1</v>
      </c>
      <c r="F169" s="4">
        <v>274</v>
      </c>
      <c r="G169" s="4" t="s">
        <v>168</v>
      </c>
      <c r="H169" s="5" t="str">
        <f t="shared" si="12"/>
        <v>S15</v>
      </c>
      <c r="I169" s="5" t="str">
        <f t="shared" si="13"/>
        <v>112</v>
      </c>
      <c r="K169" s="14" t="b">
        <f t="shared" si="14"/>
        <v>0</v>
      </c>
      <c r="L169" s="14">
        <f t="shared" si="15"/>
        <v>-15</v>
      </c>
      <c r="N169" s="14" t="b">
        <f t="shared" si="16"/>
        <v>0</v>
      </c>
      <c r="O169" s="14" t="b">
        <f t="shared" si="17"/>
        <v>0</v>
      </c>
      <c r="Q169" s="12" t="b">
        <v>0</v>
      </c>
      <c r="R169" s="12">
        <v>-15</v>
      </c>
      <c r="T169" s="12" t="b">
        <v>0</v>
      </c>
      <c r="U169" s="12" t="b">
        <v>0</v>
      </c>
    </row>
    <row r="170" spans="1:21" x14ac:dyDescent="0.25">
      <c r="A170" s="1">
        <v>41646</v>
      </c>
      <c r="B170" s="2">
        <v>0.76672453703703702</v>
      </c>
      <c r="C170" s="3">
        <v>1830</v>
      </c>
      <c r="D170" s="4">
        <v>2246</v>
      </c>
      <c r="E170" s="4">
        <v>-60.8</v>
      </c>
      <c r="F170" s="4">
        <v>231</v>
      </c>
      <c r="G170" s="4" t="s">
        <v>169</v>
      </c>
      <c r="H170" s="5" t="str">
        <f t="shared" si="12"/>
        <v>S15</v>
      </c>
      <c r="I170" s="5" t="str">
        <f t="shared" si="13"/>
        <v>W11</v>
      </c>
      <c r="K170" s="14" t="b">
        <f t="shared" si="14"/>
        <v>0</v>
      </c>
      <c r="L170" s="14">
        <f t="shared" si="15"/>
        <v>-15</v>
      </c>
      <c r="N170" s="14" t="b">
        <f t="shared" si="16"/>
        <v>0</v>
      </c>
      <c r="O170" s="14">
        <f t="shared" si="17"/>
        <v>-11</v>
      </c>
      <c r="Q170" s="12" t="b">
        <v>0</v>
      </c>
      <c r="R170" s="12">
        <v>-15</v>
      </c>
      <c r="T170" s="12" t="b">
        <v>0</v>
      </c>
      <c r="U170" s="12">
        <v>-11</v>
      </c>
    </row>
    <row r="171" spans="1:21" x14ac:dyDescent="0.25">
      <c r="A171" s="1">
        <v>41659</v>
      </c>
      <c r="B171" s="2">
        <v>0.64172453703703702</v>
      </c>
      <c r="C171" s="3">
        <v>675</v>
      </c>
      <c r="D171" s="4">
        <v>1130</v>
      </c>
      <c r="E171" s="4">
        <f>-12*1</f>
        <v>-12</v>
      </c>
      <c r="F171" s="4">
        <v>165</v>
      </c>
      <c r="G171" s="4" t="s">
        <v>170</v>
      </c>
      <c r="H171" s="5" t="str">
        <f t="shared" si="12"/>
        <v>S10</v>
      </c>
      <c r="I171" s="5" t="str">
        <f t="shared" si="13"/>
        <v>175</v>
      </c>
      <c r="K171" s="14" t="b">
        <f t="shared" si="14"/>
        <v>0</v>
      </c>
      <c r="L171" s="14">
        <f t="shared" si="15"/>
        <v>-10</v>
      </c>
      <c r="N171" s="14" t="b">
        <f t="shared" si="16"/>
        <v>0</v>
      </c>
      <c r="O171" s="14" t="b">
        <f t="shared" si="17"/>
        <v>0</v>
      </c>
      <c r="Q171" s="12" t="b">
        <v>0</v>
      </c>
      <c r="R171" s="12">
        <v>-10</v>
      </c>
      <c r="T171" s="12" t="b">
        <v>0</v>
      </c>
      <c r="U171" s="12" t="b">
        <v>0</v>
      </c>
    </row>
    <row r="172" spans="1:21" x14ac:dyDescent="0.25">
      <c r="A172" s="1">
        <v>41659</v>
      </c>
      <c r="B172" s="2">
        <v>0.91672453703703705</v>
      </c>
      <c r="C172" s="3">
        <v>721</v>
      </c>
      <c r="D172" s="4">
        <v>750</v>
      </c>
      <c r="E172" s="4">
        <v>-2.1</v>
      </c>
      <c r="F172" s="4">
        <v>97</v>
      </c>
      <c r="G172" s="4" t="s">
        <v>171</v>
      </c>
      <c r="H172" s="5" t="str">
        <f t="shared" si="12"/>
        <v>S07</v>
      </c>
      <c r="I172" s="5" t="str">
        <f t="shared" si="13"/>
        <v>E67</v>
      </c>
      <c r="K172" s="14" t="b">
        <f t="shared" si="14"/>
        <v>0</v>
      </c>
      <c r="L172" s="14">
        <f t="shared" si="15"/>
        <v>-7</v>
      </c>
      <c r="N172" s="14" t="str">
        <f t="shared" si="16"/>
        <v>67</v>
      </c>
      <c r="O172" s="14" t="b">
        <f t="shared" si="17"/>
        <v>0</v>
      </c>
      <c r="Q172" s="12" t="b">
        <v>0</v>
      </c>
      <c r="R172" s="12">
        <v>-7</v>
      </c>
      <c r="T172" s="12" t="s">
        <v>334</v>
      </c>
      <c r="U172" s="12" t="b">
        <v>0</v>
      </c>
    </row>
    <row r="173" spans="1:21" x14ac:dyDescent="0.25">
      <c r="A173" s="1">
        <v>41668</v>
      </c>
      <c r="B173" s="2">
        <v>2.5057870370370373E-2</v>
      </c>
      <c r="C173" s="3">
        <v>640</v>
      </c>
      <c r="D173" s="4">
        <v>973</v>
      </c>
      <c r="E173" s="4">
        <v>-3.5</v>
      </c>
      <c r="F173" s="4">
        <v>177</v>
      </c>
      <c r="G173" s="4" t="s">
        <v>172</v>
      </c>
      <c r="H173" s="5" t="str">
        <f t="shared" si="12"/>
        <v>S17</v>
      </c>
      <c r="I173" s="5" t="str">
        <f t="shared" si="13"/>
        <v>173</v>
      </c>
      <c r="K173" s="14" t="b">
        <f t="shared" si="14"/>
        <v>0</v>
      </c>
      <c r="L173" s="14">
        <f t="shared" si="15"/>
        <v>-17</v>
      </c>
      <c r="N173" s="14" t="b">
        <f t="shared" si="16"/>
        <v>0</v>
      </c>
      <c r="O173" s="14" t="b">
        <f t="shared" si="17"/>
        <v>0</v>
      </c>
      <c r="Q173" s="12" t="b">
        <v>0</v>
      </c>
      <c r="R173" s="12">
        <v>-17</v>
      </c>
      <c r="T173" s="12" t="b">
        <v>0</v>
      </c>
      <c r="U173" s="12" t="b">
        <v>0</v>
      </c>
    </row>
    <row r="174" spans="1:21" x14ac:dyDescent="0.25">
      <c r="A174" s="1">
        <v>41669</v>
      </c>
      <c r="B174" s="2">
        <v>0.35005787037037034</v>
      </c>
      <c r="C174" s="3">
        <v>458</v>
      </c>
      <c r="D174" s="4">
        <v>523</v>
      </c>
      <c r="E174" s="4">
        <v>-11</v>
      </c>
      <c r="F174" s="4">
        <v>112</v>
      </c>
      <c r="G174" s="4" t="s">
        <v>173</v>
      </c>
      <c r="H174" s="5" t="str">
        <f t="shared" si="12"/>
        <v>S12</v>
      </c>
      <c r="I174" s="5" t="str">
        <f t="shared" si="13"/>
        <v>E52</v>
      </c>
      <c r="K174" s="14" t="b">
        <f t="shared" si="14"/>
        <v>0</v>
      </c>
      <c r="L174" s="14">
        <f t="shared" si="15"/>
        <v>-12</v>
      </c>
      <c r="N174" s="14" t="str">
        <f t="shared" si="16"/>
        <v>52</v>
      </c>
      <c r="O174" s="14" t="b">
        <f t="shared" si="17"/>
        <v>0</v>
      </c>
      <c r="Q174" s="12" t="b">
        <v>0</v>
      </c>
      <c r="R174" s="12">
        <v>-12</v>
      </c>
      <c r="T174" s="12" t="s">
        <v>315</v>
      </c>
      <c r="U174" s="12" t="b">
        <v>0</v>
      </c>
    </row>
    <row r="175" spans="1:21" x14ac:dyDescent="0.25">
      <c r="A175" s="1">
        <v>41669</v>
      </c>
      <c r="B175" s="2">
        <v>0.68339120370370365</v>
      </c>
      <c r="C175" s="3">
        <v>1087</v>
      </c>
      <c r="D175" s="4">
        <v>1137</v>
      </c>
      <c r="E175" s="4">
        <v>-39.1</v>
      </c>
      <c r="F175" s="4">
        <v>117</v>
      </c>
      <c r="G175" s="4" t="s">
        <v>174</v>
      </c>
      <c r="H175" s="5" t="str">
        <f t="shared" si="12"/>
        <v>S13</v>
      </c>
      <c r="I175" s="5" t="str">
        <f t="shared" si="13"/>
        <v>E58</v>
      </c>
      <c r="K175" s="14" t="b">
        <f t="shared" si="14"/>
        <v>0</v>
      </c>
      <c r="L175" s="14">
        <f t="shared" si="15"/>
        <v>-13</v>
      </c>
      <c r="N175" s="14" t="str">
        <f t="shared" si="16"/>
        <v>58</v>
      </c>
      <c r="O175" s="14" t="b">
        <f t="shared" si="17"/>
        <v>0</v>
      </c>
      <c r="Q175" s="12" t="b">
        <v>0</v>
      </c>
      <c r="R175" s="12">
        <v>-13</v>
      </c>
      <c r="T175" s="12" t="s">
        <v>331</v>
      </c>
      <c r="U175" s="12" t="b">
        <v>0</v>
      </c>
    </row>
    <row r="176" spans="1:21" x14ac:dyDescent="0.25">
      <c r="A176" s="1">
        <v>41679</v>
      </c>
      <c r="B176" s="2">
        <v>0.66673611111111108</v>
      </c>
      <c r="C176" s="3">
        <v>908</v>
      </c>
      <c r="D176" s="4">
        <v>914</v>
      </c>
      <c r="E176" s="4">
        <v>-12.7</v>
      </c>
      <c r="F176" s="4">
        <v>104</v>
      </c>
      <c r="G176" s="4" t="s">
        <v>175</v>
      </c>
      <c r="H176" s="5" t="str">
        <f t="shared" si="12"/>
        <v>S15</v>
      </c>
      <c r="I176" s="5" t="str">
        <f t="shared" si="13"/>
        <v>103</v>
      </c>
      <c r="K176" s="14" t="b">
        <f t="shared" si="14"/>
        <v>0</v>
      </c>
      <c r="L176" s="14">
        <f t="shared" si="15"/>
        <v>-15</v>
      </c>
      <c r="N176" s="14" t="b">
        <f t="shared" si="16"/>
        <v>0</v>
      </c>
      <c r="O176" s="14" t="b">
        <f t="shared" si="17"/>
        <v>0</v>
      </c>
      <c r="Q176" s="12" t="b">
        <v>0</v>
      </c>
      <c r="R176" s="12">
        <v>-15</v>
      </c>
      <c r="T176" s="12" t="b">
        <v>0</v>
      </c>
      <c r="U176" s="12" t="b">
        <v>0</v>
      </c>
    </row>
    <row r="177" spans="1:21" x14ac:dyDescent="0.25">
      <c r="A177" s="1">
        <v>41680</v>
      </c>
      <c r="B177" s="2">
        <v>0.90006944444444448</v>
      </c>
      <c r="C177" s="3">
        <v>557</v>
      </c>
      <c r="D177" s="4">
        <v>698</v>
      </c>
      <c r="E177" s="4">
        <f>-13.6*1</f>
        <v>-13.6</v>
      </c>
      <c r="F177" s="4">
        <v>100</v>
      </c>
      <c r="G177" s="4" t="s">
        <v>176</v>
      </c>
      <c r="H177" s="5" t="str">
        <f t="shared" si="12"/>
        <v>S14</v>
      </c>
      <c r="I177" s="5" t="str">
        <f t="shared" si="13"/>
        <v>146</v>
      </c>
      <c r="K177" s="14" t="b">
        <f t="shared" si="14"/>
        <v>0</v>
      </c>
      <c r="L177" s="14">
        <f t="shared" si="15"/>
        <v>-14</v>
      </c>
      <c r="N177" s="14" t="b">
        <f t="shared" si="16"/>
        <v>0</v>
      </c>
      <c r="O177" s="14" t="b">
        <f t="shared" si="17"/>
        <v>0</v>
      </c>
      <c r="Q177" s="12" t="b">
        <v>0</v>
      </c>
      <c r="R177" s="12">
        <v>-14</v>
      </c>
      <c r="T177" s="12" t="b">
        <v>0</v>
      </c>
      <c r="U177" s="12" t="b">
        <v>0</v>
      </c>
    </row>
    <row r="178" spans="1:21" x14ac:dyDescent="0.25">
      <c r="A178" s="1">
        <v>41682</v>
      </c>
      <c r="B178" s="2">
        <v>0.96265046296296297</v>
      </c>
      <c r="C178" s="3">
        <v>872</v>
      </c>
      <c r="D178" s="4">
        <v>949</v>
      </c>
      <c r="E178" s="4">
        <f>-23.3*1</f>
        <v>-23.3</v>
      </c>
      <c r="F178" s="4">
        <v>256</v>
      </c>
      <c r="G178" s="4" t="s">
        <v>177</v>
      </c>
      <c r="H178" s="5" t="str">
        <f t="shared" si="12"/>
        <v>S12</v>
      </c>
      <c r="I178" s="5" t="str">
        <f t="shared" si="13"/>
        <v>124</v>
      </c>
      <c r="K178" s="14" t="b">
        <f t="shared" si="14"/>
        <v>0</v>
      </c>
      <c r="L178" s="14">
        <f t="shared" si="15"/>
        <v>-12</v>
      </c>
      <c r="N178" s="14" t="b">
        <f t="shared" si="16"/>
        <v>0</v>
      </c>
      <c r="O178" s="14" t="b">
        <f t="shared" si="17"/>
        <v>0</v>
      </c>
      <c r="Q178" s="12" t="b">
        <v>0</v>
      </c>
      <c r="R178" s="12">
        <v>-12</v>
      </c>
      <c r="T178" s="12" t="b">
        <v>0</v>
      </c>
      <c r="U178" s="12" t="b">
        <v>0</v>
      </c>
    </row>
    <row r="179" spans="1:21" x14ac:dyDescent="0.25">
      <c r="A179" s="1">
        <v>41684</v>
      </c>
      <c r="B179" s="2">
        <v>0.3669675925925926</v>
      </c>
      <c r="C179" s="3">
        <v>1165</v>
      </c>
      <c r="D179" s="4">
        <v>1309</v>
      </c>
      <c r="E179" s="4">
        <v>-32.5</v>
      </c>
      <c r="F179" s="4">
        <v>250</v>
      </c>
      <c r="G179" s="4" t="s">
        <v>178</v>
      </c>
      <c r="H179" s="5" t="str">
        <f t="shared" si="12"/>
        <v>S13</v>
      </c>
      <c r="I179" s="5" t="str">
        <f t="shared" si="13"/>
        <v>142</v>
      </c>
      <c r="K179" s="14" t="b">
        <f t="shared" si="14"/>
        <v>0</v>
      </c>
      <c r="L179" s="14">
        <f t="shared" si="15"/>
        <v>-13</v>
      </c>
      <c r="N179" s="14" t="b">
        <f t="shared" si="16"/>
        <v>0</v>
      </c>
      <c r="O179" s="14" t="b">
        <f t="shared" si="17"/>
        <v>0</v>
      </c>
      <c r="Q179" s="12" t="b">
        <v>0</v>
      </c>
      <c r="R179" s="12">
        <v>-13</v>
      </c>
      <c r="T179" s="12" t="b">
        <v>0</v>
      </c>
      <c r="U179" s="12" t="b">
        <v>0</v>
      </c>
    </row>
    <row r="180" spans="1:21" x14ac:dyDescent="0.25">
      <c r="A180" s="1">
        <v>41686</v>
      </c>
      <c r="B180" s="2">
        <v>0.41672453703703699</v>
      </c>
      <c r="C180" s="3">
        <v>634</v>
      </c>
      <c r="D180" s="4">
        <v>1064</v>
      </c>
      <c r="E180" s="4">
        <f>-151.2*1</f>
        <v>-151.19999999999999</v>
      </c>
      <c r="F180" s="4">
        <v>227</v>
      </c>
      <c r="G180" s="4" t="s">
        <v>179</v>
      </c>
      <c r="H180" s="5" t="str">
        <f t="shared" si="12"/>
        <v>S11</v>
      </c>
      <c r="I180" s="5" t="str">
        <f t="shared" si="13"/>
        <v>E01</v>
      </c>
      <c r="K180" s="14" t="b">
        <f t="shared" si="14"/>
        <v>0</v>
      </c>
      <c r="L180" s="14">
        <f t="shared" si="15"/>
        <v>-11</v>
      </c>
      <c r="N180" s="14" t="str">
        <f t="shared" si="16"/>
        <v>01</v>
      </c>
      <c r="O180" s="14" t="b">
        <f t="shared" si="17"/>
        <v>0</v>
      </c>
      <c r="Q180" s="12" t="b">
        <v>0</v>
      </c>
      <c r="R180" s="12">
        <v>-11</v>
      </c>
      <c r="T180" s="12" t="s">
        <v>335</v>
      </c>
      <c r="U180" s="12" t="b">
        <v>0</v>
      </c>
    </row>
    <row r="181" spans="1:21" x14ac:dyDescent="0.25">
      <c r="A181" s="1">
        <v>41688</v>
      </c>
      <c r="B181" s="2">
        <v>6.6909722222222232E-2</v>
      </c>
      <c r="C181" s="3">
        <v>779</v>
      </c>
      <c r="D181" s="4">
        <v>942</v>
      </c>
      <c r="E181" s="4">
        <v>-11.3</v>
      </c>
      <c r="F181" s="4">
        <v>44</v>
      </c>
      <c r="G181" s="4" t="s">
        <v>180</v>
      </c>
      <c r="H181" s="5" t="str">
        <f t="shared" si="12"/>
        <v>S24</v>
      </c>
      <c r="I181" s="5" t="str">
        <f t="shared" si="13"/>
        <v>E34</v>
      </c>
      <c r="K181" s="14" t="b">
        <f t="shared" si="14"/>
        <v>0</v>
      </c>
      <c r="L181" s="14">
        <f t="shared" si="15"/>
        <v>-24</v>
      </c>
      <c r="N181" s="14" t="str">
        <f t="shared" si="16"/>
        <v>34</v>
      </c>
      <c r="O181" s="14" t="b">
        <f t="shared" si="17"/>
        <v>0</v>
      </c>
      <c r="Q181" s="12" t="b">
        <v>0</v>
      </c>
      <c r="R181" s="12">
        <v>-24</v>
      </c>
      <c r="T181" s="12" t="s">
        <v>284</v>
      </c>
      <c r="U181" s="12" t="b">
        <v>0</v>
      </c>
    </row>
    <row r="182" spans="1:21" x14ac:dyDescent="0.25">
      <c r="A182" s="1">
        <v>41689</v>
      </c>
      <c r="B182" s="2">
        <v>0.20005787037037037</v>
      </c>
      <c r="C182" s="3">
        <v>612</v>
      </c>
      <c r="D182" s="4">
        <v>817</v>
      </c>
      <c r="E182" s="4">
        <v>-30.8</v>
      </c>
      <c r="F182" s="4">
        <v>90</v>
      </c>
      <c r="G182" s="4" t="s">
        <v>181</v>
      </c>
      <c r="H182" s="5" t="str">
        <f t="shared" si="12"/>
        <v>S13</v>
      </c>
      <c r="I182" s="5" t="str">
        <f t="shared" si="13"/>
        <v>153</v>
      </c>
      <c r="K182" s="14" t="b">
        <f t="shared" si="14"/>
        <v>0</v>
      </c>
      <c r="L182" s="14">
        <f t="shared" si="15"/>
        <v>-13</v>
      </c>
      <c r="N182" s="14" t="b">
        <f t="shared" si="16"/>
        <v>0</v>
      </c>
      <c r="O182" s="14" t="b">
        <f t="shared" si="17"/>
        <v>0</v>
      </c>
      <c r="Q182" s="12" t="b">
        <v>0</v>
      </c>
      <c r="R182" s="12">
        <v>-13</v>
      </c>
      <c r="T182" s="12" t="b">
        <v>0</v>
      </c>
      <c r="U182" s="12" t="b">
        <v>0</v>
      </c>
    </row>
    <row r="183" spans="1:21" x14ac:dyDescent="0.25">
      <c r="A183" s="1">
        <v>41690</v>
      </c>
      <c r="B183" s="2">
        <v>0.13343750000000001</v>
      </c>
      <c r="C183" s="3">
        <v>993</v>
      </c>
      <c r="D183" s="4">
        <v>1115</v>
      </c>
      <c r="E183" s="4">
        <v>-48.8</v>
      </c>
      <c r="F183" s="4">
        <v>89</v>
      </c>
      <c r="G183" s="4" t="s">
        <v>182</v>
      </c>
      <c r="H183" s="5" t="str">
        <f t="shared" si="12"/>
        <v>S17</v>
      </c>
      <c r="I183" s="5" t="str">
        <f t="shared" si="13"/>
        <v>143</v>
      </c>
      <c r="K183" s="14" t="b">
        <f t="shared" si="14"/>
        <v>0</v>
      </c>
      <c r="L183" s="14">
        <f t="shared" si="15"/>
        <v>-17</v>
      </c>
      <c r="N183" s="14" t="b">
        <f t="shared" si="16"/>
        <v>0</v>
      </c>
      <c r="O183" s="14" t="b">
        <f t="shared" si="17"/>
        <v>0</v>
      </c>
      <c r="Q183" s="12" t="b">
        <v>0</v>
      </c>
      <c r="R183" s="12">
        <v>-17</v>
      </c>
      <c r="T183" s="12" t="b">
        <v>0</v>
      </c>
      <c r="U183" s="12" t="b">
        <v>0</v>
      </c>
    </row>
    <row r="184" spans="1:21" x14ac:dyDescent="0.25">
      <c r="A184" s="1">
        <v>41690</v>
      </c>
      <c r="B184" s="2">
        <v>0.33341435185185181</v>
      </c>
      <c r="C184" s="3">
        <v>948</v>
      </c>
      <c r="D184" s="4">
        <v>960</v>
      </c>
      <c r="E184" s="4">
        <v>-9.5</v>
      </c>
      <c r="F184" s="4">
        <v>268</v>
      </c>
      <c r="G184" s="4" t="s">
        <v>183</v>
      </c>
      <c r="H184" s="5" t="str">
        <f t="shared" si="12"/>
        <v>S15</v>
      </c>
      <c r="I184" s="5" t="str">
        <f t="shared" si="13"/>
        <v>W73</v>
      </c>
      <c r="K184" s="14" t="b">
        <f t="shared" si="14"/>
        <v>0</v>
      </c>
      <c r="L184" s="14">
        <f t="shared" si="15"/>
        <v>-15</v>
      </c>
      <c r="N184" s="14" t="b">
        <f t="shared" si="16"/>
        <v>0</v>
      </c>
      <c r="O184" s="14">
        <f t="shared" si="17"/>
        <v>-73</v>
      </c>
      <c r="Q184" s="12" t="b">
        <v>0</v>
      </c>
      <c r="R184" s="12">
        <v>-15</v>
      </c>
      <c r="T184" s="12" t="b">
        <v>0</v>
      </c>
      <c r="U184" s="12">
        <v>-73</v>
      </c>
    </row>
    <row r="185" spans="1:21" x14ac:dyDescent="0.25">
      <c r="A185" s="1">
        <v>41691</v>
      </c>
      <c r="B185" s="2">
        <v>0.66672453703703705</v>
      </c>
      <c r="C185" s="3">
        <v>1252</v>
      </c>
      <c r="D185" s="4">
        <v>1305</v>
      </c>
      <c r="E185" s="4">
        <v>-61.9</v>
      </c>
      <c r="F185" s="4">
        <v>139</v>
      </c>
      <c r="G185" s="4" t="s">
        <v>184</v>
      </c>
      <c r="H185" s="5" t="str">
        <f t="shared" si="12"/>
        <v>S15</v>
      </c>
      <c r="I185" s="5" t="str">
        <f t="shared" si="13"/>
        <v>121</v>
      </c>
      <c r="K185" s="14" t="b">
        <f t="shared" si="14"/>
        <v>0</v>
      </c>
      <c r="L185" s="14">
        <f t="shared" si="15"/>
        <v>-15</v>
      </c>
      <c r="N185" s="14" t="b">
        <f t="shared" si="16"/>
        <v>0</v>
      </c>
      <c r="O185" s="14" t="b">
        <f t="shared" si="17"/>
        <v>0</v>
      </c>
      <c r="Q185" s="12" t="b">
        <v>0</v>
      </c>
      <c r="R185" s="12">
        <v>-15</v>
      </c>
      <c r="T185" s="12" t="b">
        <v>0</v>
      </c>
      <c r="U185" s="12" t="b">
        <v>0</v>
      </c>
    </row>
    <row r="186" spans="1:21" x14ac:dyDescent="0.25">
      <c r="A186" s="1">
        <v>41695</v>
      </c>
      <c r="B186" s="2">
        <v>5.9606481481481483E-2</v>
      </c>
      <c r="C186" s="3">
        <v>2147</v>
      </c>
      <c r="D186" s="4">
        <v>2153</v>
      </c>
      <c r="E186" s="4">
        <v>-158.1</v>
      </c>
      <c r="F186" s="4">
        <v>73</v>
      </c>
      <c r="G186" s="4" t="s">
        <v>185</v>
      </c>
      <c r="H186" s="5" t="str">
        <f t="shared" si="12"/>
        <v>S12</v>
      </c>
      <c r="I186" s="5" t="str">
        <f t="shared" si="13"/>
        <v>E82</v>
      </c>
      <c r="K186" s="14" t="b">
        <f t="shared" si="14"/>
        <v>0</v>
      </c>
      <c r="L186" s="14">
        <f t="shared" si="15"/>
        <v>-12</v>
      </c>
      <c r="N186" s="14" t="str">
        <f t="shared" si="16"/>
        <v>82</v>
      </c>
      <c r="O186" s="14" t="b">
        <f t="shared" si="17"/>
        <v>0</v>
      </c>
      <c r="Q186" s="12" t="b">
        <v>0</v>
      </c>
      <c r="R186" s="12">
        <v>-12</v>
      </c>
      <c r="T186" s="12" t="s">
        <v>336</v>
      </c>
      <c r="U186" s="12" t="b">
        <v>0</v>
      </c>
    </row>
    <row r="187" spans="1:21" x14ac:dyDescent="0.25">
      <c r="A187" s="1">
        <v>41702</v>
      </c>
      <c r="B187" s="2">
        <v>0.78339120370370363</v>
      </c>
      <c r="C187" s="3">
        <v>794</v>
      </c>
      <c r="D187" s="4">
        <v>1238</v>
      </c>
      <c r="E187" s="4">
        <v>-30.3</v>
      </c>
      <c r="F187" s="4">
        <v>356</v>
      </c>
      <c r="G187" s="4" t="s">
        <v>186</v>
      </c>
      <c r="H187" s="5" t="str">
        <f t="shared" si="12"/>
        <v>N13</v>
      </c>
      <c r="I187" s="5" t="str">
        <f t="shared" si="13"/>
        <v>170</v>
      </c>
      <c r="K187" s="14" t="str">
        <f t="shared" si="14"/>
        <v>13</v>
      </c>
      <c r="L187" s="14" t="b">
        <f t="shared" si="15"/>
        <v>0</v>
      </c>
      <c r="N187" s="14" t="b">
        <f t="shared" si="16"/>
        <v>0</v>
      </c>
      <c r="O187" s="14" t="b">
        <f t="shared" si="17"/>
        <v>0</v>
      </c>
      <c r="Q187" s="12" t="s">
        <v>289</v>
      </c>
      <c r="R187" s="12" t="b">
        <v>0</v>
      </c>
      <c r="T187" s="12" t="b">
        <v>0</v>
      </c>
      <c r="U187" s="12" t="b">
        <v>0</v>
      </c>
    </row>
    <row r="188" spans="1:21" x14ac:dyDescent="0.25">
      <c r="A188" s="1">
        <v>41703</v>
      </c>
      <c r="B188" s="2">
        <v>0.39172453703703702</v>
      </c>
      <c r="C188" s="3">
        <v>864</v>
      </c>
      <c r="D188" s="4">
        <v>1200</v>
      </c>
      <c r="E188" s="4">
        <v>-13.4</v>
      </c>
      <c r="F188" s="4">
        <v>174</v>
      </c>
      <c r="G188" s="4" t="s">
        <v>187</v>
      </c>
      <c r="H188" s="5" t="str">
        <f t="shared" si="12"/>
        <v>S20</v>
      </c>
      <c r="I188" s="5" t="str">
        <f t="shared" si="13"/>
        <v>163</v>
      </c>
      <c r="K188" s="14" t="b">
        <f t="shared" si="14"/>
        <v>0</v>
      </c>
      <c r="L188" s="14">
        <f t="shared" si="15"/>
        <v>-20</v>
      </c>
      <c r="N188" s="14" t="b">
        <f t="shared" si="16"/>
        <v>0</v>
      </c>
      <c r="O188" s="14" t="b">
        <f t="shared" si="17"/>
        <v>0</v>
      </c>
      <c r="Q188" s="12" t="b">
        <v>0</v>
      </c>
      <c r="R188" s="12">
        <v>-20</v>
      </c>
      <c r="T188" s="12" t="b">
        <v>0</v>
      </c>
      <c r="U188" s="12" t="b">
        <v>0</v>
      </c>
    </row>
    <row r="189" spans="1:21" x14ac:dyDescent="0.25">
      <c r="A189" s="1">
        <v>41703</v>
      </c>
      <c r="B189" s="2">
        <v>0.57505787037037037</v>
      </c>
      <c r="C189" s="3">
        <v>828</v>
      </c>
      <c r="D189" s="4">
        <v>1333</v>
      </c>
      <c r="E189" s="4">
        <v>-21.8</v>
      </c>
      <c r="F189" s="4">
        <v>358</v>
      </c>
      <c r="G189" s="4" t="s">
        <v>188</v>
      </c>
      <c r="H189" s="5" t="str">
        <f t="shared" ref="H189:H240" si="18" xml:space="preserve"> LEFT(G189,3)</f>
        <v>N14</v>
      </c>
      <c r="I189" s="5" t="str">
        <f t="shared" ref="I189:I240" si="19" xml:space="preserve"> RIGHT(G189,3)</f>
        <v>180</v>
      </c>
      <c r="K189" s="14" t="str">
        <f t="shared" si="14"/>
        <v>14</v>
      </c>
      <c r="L189" s="14" t="b">
        <f t="shared" si="15"/>
        <v>0</v>
      </c>
      <c r="N189" s="14" t="b">
        <f t="shared" si="16"/>
        <v>0</v>
      </c>
      <c r="O189" s="14" t="b">
        <f t="shared" si="17"/>
        <v>0</v>
      </c>
      <c r="Q189" s="12" t="s">
        <v>316</v>
      </c>
      <c r="R189" s="12" t="b">
        <v>0</v>
      </c>
      <c r="T189" s="12" t="b">
        <v>0</v>
      </c>
      <c r="U189" s="12" t="b">
        <v>0</v>
      </c>
    </row>
    <row r="190" spans="1:21" x14ac:dyDescent="0.25">
      <c r="A190" s="1">
        <v>41710</v>
      </c>
      <c r="B190" s="2">
        <v>0.616724537037037</v>
      </c>
      <c r="C190" s="3">
        <v>972</v>
      </c>
      <c r="D190" s="4">
        <v>1160</v>
      </c>
      <c r="E190" s="4">
        <v>-26.3</v>
      </c>
      <c r="F190" s="4">
        <v>9</v>
      </c>
      <c r="G190" s="4" t="s">
        <v>189</v>
      </c>
      <c r="H190" s="5" t="str">
        <f t="shared" si="18"/>
        <v>N18</v>
      </c>
      <c r="I190" s="5" t="str">
        <f t="shared" si="19"/>
        <v>158</v>
      </c>
      <c r="K190" s="14" t="str">
        <f t="shared" si="14"/>
        <v>18</v>
      </c>
      <c r="L190" s="14" t="b">
        <f t="shared" si="15"/>
        <v>0</v>
      </c>
      <c r="N190" s="14" t="b">
        <f t="shared" si="16"/>
        <v>0</v>
      </c>
      <c r="O190" s="14" t="b">
        <f t="shared" si="17"/>
        <v>0</v>
      </c>
      <c r="Q190" s="12" t="s">
        <v>302</v>
      </c>
      <c r="R190" s="12" t="b">
        <v>0</v>
      </c>
      <c r="T190" s="12" t="b">
        <v>0</v>
      </c>
      <c r="U190" s="12" t="b">
        <v>0</v>
      </c>
    </row>
    <row r="191" spans="1:21" x14ac:dyDescent="0.25">
      <c r="A191" s="1">
        <v>41718</v>
      </c>
      <c r="B191" s="2">
        <v>0.19173611111111111</v>
      </c>
      <c r="C191" s="3">
        <v>740</v>
      </c>
      <c r="D191" s="4">
        <v>921</v>
      </c>
      <c r="E191" s="4">
        <f>-2*1</f>
        <v>-2</v>
      </c>
      <c r="F191" s="4">
        <v>140</v>
      </c>
      <c r="G191" s="4" t="s">
        <v>190</v>
      </c>
      <c r="H191" s="5" t="str">
        <f t="shared" si="18"/>
        <v>S14</v>
      </c>
      <c r="I191" s="5" t="str">
        <f t="shared" si="19"/>
        <v>E35</v>
      </c>
      <c r="K191" s="14" t="b">
        <f t="shared" si="14"/>
        <v>0</v>
      </c>
      <c r="L191" s="14">
        <f t="shared" si="15"/>
        <v>-14</v>
      </c>
      <c r="N191" s="14" t="str">
        <f t="shared" si="16"/>
        <v>35</v>
      </c>
      <c r="O191" s="14" t="b">
        <f t="shared" si="17"/>
        <v>0</v>
      </c>
      <c r="Q191" s="12" t="b">
        <v>0</v>
      </c>
      <c r="R191" s="12">
        <v>-14</v>
      </c>
      <c r="T191" s="12" t="s">
        <v>298</v>
      </c>
      <c r="U191" s="12" t="b">
        <v>0</v>
      </c>
    </row>
    <row r="192" spans="1:21" x14ac:dyDescent="0.25">
      <c r="A192" s="1">
        <v>41721</v>
      </c>
      <c r="B192" s="2">
        <v>0.15005787037037036</v>
      </c>
      <c r="C192" s="3">
        <v>820</v>
      </c>
      <c r="D192" s="4">
        <v>986</v>
      </c>
      <c r="E192" s="4">
        <v>2.2999999999999998</v>
      </c>
      <c r="F192" s="4">
        <v>97</v>
      </c>
      <c r="G192" s="4" t="s">
        <v>191</v>
      </c>
      <c r="H192" s="5" t="str">
        <f t="shared" si="18"/>
        <v>S12</v>
      </c>
      <c r="I192" s="5" t="str">
        <f t="shared" si="19"/>
        <v>E40</v>
      </c>
      <c r="K192" s="14" t="b">
        <f t="shared" si="14"/>
        <v>0</v>
      </c>
      <c r="L192" s="14">
        <f t="shared" si="15"/>
        <v>-12</v>
      </c>
      <c r="N192" s="14" t="str">
        <f t="shared" si="16"/>
        <v>40</v>
      </c>
      <c r="O192" s="14" t="b">
        <f t="shared" si="17"/>
        <v>0</v>
      </c>
      <c r="Q192" s="12" t="b">
        <v>0</v>
      </c>
      <c r="R192" s="12">
        <v>-12</v>
      </c>
      <c r="T192" s="12" t="s">
        <v>337</v>
      </c>
      <c r="U192" s="12" t="b">
        <v>0</v>
      </c>
    </row>
    <row r="193" spans="1:21" x14ac:dyDescent="0.25">
      <c r="A193" s="1">
        <v>41726</v>
      </c>
      <c r="B193" s="2">
        <v>0.72505787037037039</v>
      </c>
      <c r="C193" s="3">
        <v>762</v>
      </c>
      <c r="D193" s="4">
        <v>1025</v>
      </c>
      <c r="E193" s="4">
        <f>-34.3*1</f>
        <v>-34.299999999999997</v>
      </c>
      <c r="F193" s="4">
        <v>249</v>
      </c>
      <c r="G193" s="4" t="s">
        <v>192</v>
      </c>
      <c r="H193" s="5" t="str">
        <f t="shared" si="18"/>
        <v>S08</v>
      </c>
      <c r="I193" s="5" t="str">
        <f t="shared" si="19"/>
        <v>152</v>
      </c>
      <c r="K193" s="14" t="b">
        <f t="shared" si="14"/>
        <v>0</v>
      </c>
      <c r="L193" s="14">
        <f t="shared" si="15"/>
        <v>-8</v>
      </c>
      <c r="N193" s="14" t="b">
        <f t="shared" si="16"/>
        <v>0</v>
      </c>
      <c r="O193" s="14" t="b">
        <f t="shared" si="17"/>
        <v>0</v>
      </c>
      <c r="Q193" s="12" t="b">
        <v>0</v>
      </c>
      <c r="R193" s="12">
        <v>-8</v>
      </c>
      <c r="T193" s="12" t="b">
        <v>0</v>
      </c>
      <c r="U193" s="12" t="b">
        <v>0</v>
      </c>
    </row>
    <row r="194" spans="1:21" x14ac:dyDescent="0.25">
      <c r="A194" s="1">
        <v>41727</v>
      </c>
      <c r="B194" s="2">
        <v>0.75839120370370372</v>
      </c>
      <c r="C194" s="3">
        <v>528</v>
      </c>
      <c r="D194" s="4">
        <v>679</v>
      </c>
      <c r="E194" s="4">
        <v>-4.0999999999999996</v>
      </c>
      <c r="F194" s="4">
        <v>325</v>
      </c>
      <c r="G194" s="4" t="s">
        <v>193</v>
      </c>
      <c r="H194" s="5" t="str">
        <f t="shared" si="18"/>
        <v>N11</v>
      </c>
      <c r="I194" s="5" t="str">
        <f t="shared" si="19"/>
        <v>W32</v>
      </c>
      <c r="K194" s="14" t="str">
        <f t="shared" si="14"/>
        <v>11</v>
      </c>
      <c r="L194" s="14" t="b">
        <f t="shared" si="15"/>
        <v>0</v>
      </c>
      <c r="N194" s="14" t="b">
        <f t="shared" si="16"/>
        <v>0</v>
      </c>
      <c r="O194" s="14">
        <f t="shared" si="17"/>
        <v>-32</v>
      </c>
      <c r="Q194" s="12" t="s">
        <v>282</v>
      </c>
      <c r="R194" s="12" t="b">
        <v>0</v>
      </c>
      <c r="T194" s="12" t="b">
        <v>0</v>
      </c>
      <c r="U194" s="12">
        <v>-32</v>
      </c>
    </row>
    <row r="195" spans="1:21" x14ac:dyDescent="0.25">
      <c r="A195" s="1">
        <v>41731</v>
      </c>
      <c r="B195" s="2">
        <v>0.56689814814814821</v>
      </c>
      <c r="C195" s="3">
        <v>1471</v>
      </c>
      <c r="D195" s="4">
        <v>1564</v>
      </c>
      <c r="E195" s="4">
        <v>-1.2</v>
      </c>
      <c r="F195" s="4">
        <v>60</v>
      </c>
      <c r="G195" s="4" t="s">
        <v>194</v>
      </c>
      <c r="H195" s="5" t="str">
        <f t="shared" si="18"/>
        <v>N11</v>
      </c>
      <c r="I195" s="5" t="str">
        <f t="shared" si="19"/>
        <v>E53</v>
      </c>
      <c r="K195" s="14" t="str">
        <f t="shared" ref="K195:K250" si="20">IF(LEFT(H195)="N",RIGHT(H195,2))</f>
        <v>11</v>
      </c>
      <c r="L195" s="14" t="b">
        <f t="shared" ref="L195:L250" si="21">IF(LEFT(H195)="S",RIGHT(H195,2) * -1)</f>
        <v>0</v>
      </c>
      <c r="N195" s="14" t="str">
        <f t="shared" ref="N195:N250" si="22">IF(LEFT(I195)="E",RIGHT(I195,2))</f>
        <v>53</v>
      </c>
      <c r="O195" s="14" t="b">
        <f t="shared" ref="O195:O250" si="23">IF(LEFT(I195)="W",RIGHT(I195,2) * -1)</f>
        <v>0</v>
      </c>
      <c r="Q195" s="12" t="s">
        <v>282</v>
      </c>
      <c r="R195" s="12" t="b">
        <v>0</v>
      </c>
      <c r="T195" s="12" t="s">
        <v>338</v>
      </c>
      <c r="U195" s="12" t="b">
        <v>0</v>
      </c>
    </row>
    <row r="196" spans="1:21" x14ac:dyDescent="0.25">
      <c r="A196" s="1">
        <v>41737</v>
      </c>
      <c r="B196" s="2">
        <v>0.96680555555555558</v>
      </c>
      <c r="C196" s="3">
        <v>514</v>
      </c>
      <c r="D196" s="4">
        <v>709</v>
      </c>
      <c r="E196" s="4">
        <v>-13.5</v>
      </c>
      <c r="F196" s="4">
        <v>115</v>
      </c>
      <c r="G196" s="4" t="s">
        <v>195</v>
      </c>
      <c r="H196" s="5" t="str">
        <f t="shared" si="18"/>
        <v>S06</v>
      </c>
      <c r="I196" s="5" t="str">
        <f t="shared" si="19"/>
        <v>154</v>
      </c>
      <c r="K196" s="14" t="b">
        <f t="shared" si="20"/>
        <v>0</v>
      </c>
      <c r="L196" s="14">
        <f t="shared" si="21"/>
        <v>-6</v>
      </c>
      <c r="N196" s="14" t="b">
        <f t="shared" si="22"/>
        <v>0</v>
      </c>
      <c r="O196" s="14" t="b">
        <f t="shared" si="23"/>
        <v>0</v>
      </c>
      <c r="Q196" s="12" t="b">
        <v>0</v>
      </c>
      <c r="R196" s="12">
        <v>-6</v>
      </c>
      <c r="T196" s="12" t="b">
        <v>0</v>
      </c>
      <c r="U196" s="12" t="b">
        <v>0</v>
      </c>
    </row>
    <row r="197" spans="1:21" x14ac:dyDescent="0.25">
      <c r="A197" s="1">
        <v>41747</v>
      </c>
      <c r="B197" s="2">
        <v>0.55961805555555555</v>
      </c>
      <c r="C197" s="3">
        <v>1203</v>
      </c>
      <c r="D197" s="4">
        <v>1359</v>
      </c>
      <c r="E197" s="4">
        <v>13.5</v>
      </c>
      <c r="F197" s="4">
        <v>238</v>
      </c>
      <c r="G197" s="4" t="s">
        <v>196</v>
      </c>
      <c r="H197" s="5" t="str">
        <f t="shared" si="18"/>
        <v>S20</v>
      </c>
      <c r="I197" s="5" t="str">
        <f t="shared" si="19"/>
        <v>W34</v>
      </c>
      <c r="K197" s="14" t="b">
        <f t="shared" si="20"/>
        <v>0</v>
      </c>
      <c r="L197" s="14">
        <f t="shared" si="21"/>
        <v>-20</v>
      </c>
      <c r="N197" s="14" t="b">
        <f t="shared" si="22"/>
        <v>0</v>
      </c>
      <c r="O197" s="14">
        <f t="shared" si="23"/>
        <v>-34</v>
      </c>
      <c r="Q197" s="12" t="b">
        <v>0</v>
      </c>
      <c r="R197" s="12">
        <v>-20</v>
      </c>
      <c r="T197" s="12" t="b">
        <v>0</v>
      </c>
      <c r="U197" s="12">
        <v>-34</v>
      </c>
    </row>
    <row r="198" spans="1:21" x14ac:dyDescent="0.25">
      <c r="A198" s="1">
        <v>41758</v>
      </c>
      <c r="B198" s="2">
        <v>0.97505787037037039</v>
      </c>
      <c r="C198" s="3">
        <v>553</v>
      </c>
      <c r="D198" s="4">
        <v>833</v>
      </c>
      <c r="E198" s="4">
        <f>-18.3*1</f>
        <v>-18.3</v>
      </c>
      <c r="F198" s="4">
        <v>180</v>
      </c>
      <c r="G198" s="4" t="s">
        <v>197</v>
      </c>
      <c r="H198" s="5" t="str">
        <f t="shared" si="18"/>
        <v>S12</v>
      </c>
      <c r="I198" s="5" t="str">
        <f t="shared" si="19"/>
        <v>E15</v>
      </c>
      <c r="K198" s="14" t="b">
        <f t="shared" si="20"/>
        <v>0</v>
      </c>
      <c r="L198" s="14">
        <f t="shared" si="21"/>
        <v>-12</v>
      </c>
      <c r="N198" s="14" t="str">
        <f t="shared" si="22"/>
        <v>15</v>
      </c>
      <c r="O198" s="14" t="b">
        <f t="shared" si="23"/>
        <v>0</v>
      </c>
      <c r="Q198" s="12" t="b">
        <v>0</v>
      </c>
      <c r="R198" s="12">
        <v>-12</v>
      </c>
      <c r="T198" s="12" t="s">
        <v>300</v>
      </c>
      <c r="U198" s="12" t="b">
        <v>0</v>
      </c>
    </row>
    <row r="199" spans="1:21" x14ac:dyDescent="0.25">
      <c r="A199" s="1">
        <v>41766</v>
      </c>
      <c r="B199" s="2">
        <v>0.68339120370370365</v>
      </c>
      <c r="C199" s="3">
        <v>923</v>
      </c>
      <c r="D199" s="4">
        <v>927</v>
      </c>
      <c r="E199" s="4">
        <v>-22.1</v>
      </c>
      <c r="F199" s="4">
        <v>260</v>
      </c>
      <c r="G199" s="4" t="s">
        <v>198</v>
      </c>
      <c r="H199" s="5" t="str">
        <f t="shared" si="18"/>
        <v>S11</v>
      </c>
      <c r="I199" s="5" t="str">
        <f t="shared" si="19"/>
        <v>100</v>
      </c>
      <c r="K199" s="14" t="b">
        <f t="shared" si="20"/>
        <v>0</v>
      </c>
      <c r="L199" s="14">
        <f t="shared" si="21"/>
        <v>-11</v>
      </c>
      <c r="N199" s="14" t="b">
        <f t="shared" si="22"/>
        <v>0</v>
      </c>
      <c r="O199" s="14" t="b">
        <f t="shared" si="23"/>
        <v>0</v>
      </c>
      <c r="Q199" s="12" t="b">
        <v>0</v>
      </c>
      <c r="R199" s="12">
        <v>-11</v>
      </c>
      <c r="T199" s="12" t="b">
        <v>0</v>
      </c>
      <c r="U199" s="12" t="b">
        <v>0</v>
      </c>
    </row>
    <row r="200" spans="1:21" x14ac:dyDescent="0.25">
      <c r="A200" s="1">
        <v>41767</v>
      </c>
      <c r="B200" s="2">
        <v>0.14172453703703705</v>
      </c>
      <c r="C200" s="3">
        <v>847</v>
      </c>
      <c r="D200" s="4">
        <v>867</v>
      </c>
      <c r="E200" s="4">
        <v>-28.4</v>
      </c>
      <c r="F200" s="4">
        <v>265</v>
      </c>
      <c r="G200" s="4" t="s">
        <v>199</v>
      </c>
      <c r="H200" s="5" t="str">
        <f t="shared" si="18"/>
        <v>S09</v>
      </c>
      <c r="I200" s="5" t="str">
        <f t="shared" si="19"/>
        <v>108</v>
      </c>
      <c r="K200" s="14" t="b">
        <f t="shared" si="20"/>
        <v>0</v>
      </c>
      <c r="L200" s="14">
        <f t="shared" si="21"/>
        <v>-9</v>
      </c>
      <c r="N200" s="14" t="b">
        <f t="shared" si="22"/>
        <v>0</v>
      </c>
      <c r="O200" s="14" t="b">
        <f t="shared" si="23"/>
        <v>0</v>
      </c>
      <c r="Q200" s="12" t="b">
        <v>0</v>
      </c>
      <c r="R200" s="12">
        <v>-9</v>
      </c>
      <c r="T200" s="12" t="b">
        <v>0</v>
      </c>
      <c r="U200" s="12" t="b">
        <v>0</v>
      </c>
    </row>
    <row r="201" spans="1:21" x14ac:dyDescent="0.25">
      <c r="A201" s="1">
        <v>41768</v>
      </c>
      <c r="B201" s="2">
        <v>0.11672453703703704</v>
      </c>
      <c r="C201" s="3">
        <v>1099</v>
      </c>
      <c r="D201" s="4">
        <v>1150</v>
      </c>
      <c r="E201" s="4">
        <v>-19.8</v>
      </c>
      <c r="F201" s="4">
        <v>262</v>
      </c>
      <c r="G201" s="4" t="s">
        <v>200</v>
      </c>
      <c r="H201" s="5" t="str">
        <f t="shared" si="18"/>
        <v>S11</v>
      </c>
      <c r="I201" s="5" t="str">
        <f t="shared" si="19"/>
        <v>122</v>
      </c>
      <c r="K201" s="14" t="b">
        <f t="shared" si="20"/>
        <v>0</v>
      </c>
      <c r="L201" s="14">
        <f t="shared" si="21"/>
        <v>-11</v>
      </c>
      <c r="N201" s="14" t="b">
        <f t="shared" si="22"/>
        <v>0</v>
      </c>
      <c r="O201" s="14" t="b">
        <f t="shared" si="23"/>
        <v>0</v>
      </c>
      <c r="Q201" s="12" t="b">
        <v>0</v>
      </c>
      <c r="R201" s="12">
        <v>-11</v>
      </c>
      <c r="T201" s="12" t="b">
        <v>0</v>
      </c>
      <c r="U201" s="12" t="b">
        <v>0</v>
      </c>
    </row>
    <row r="202" spans="1:21" x14ac:dyDescent="0.25">
      <c r="A202" s="1">
        <v>41769</v>
      </c>
      <c r="B202" s="2">
        <v>0.19172453703703704</v>
      </c>
      <c r="C202" s="3">
        <v>1086</v>
      </c>
      <c r="D202" s="4">
        <v>1193</v>
      </c>
      <c r="E202" s="4">
        <v>-29.9</v>
      </c>
      <c r="F202" s="4">
        <v>255</v>
      </c>
      <c r="G202" s="4" t="s">
        <v>201</v>
      </c>
      <c r="H202" s="5" t="str">
        <f t="shared" si="18"/>
        <v>S11</v>
      </c>
      <c r="I202" s="5" t="str">
        <f t="shared" si="19"/>
        <v>136</v>
      </c>
      <c r="K202" s="14" t="b">
        <f t="shared" si="20"/>
        <v>0</v>
      </c>
      <c r="L202" s="14">
        <f t="shared" si="21"/>
        <v>-11</v>
      </c>
      <c r="N202" s="14" t="b">
        <f t="shared" si="22"/>
        <v>0</v>
      </c>
      <c r="O202" s="14" t="b">
        <f t="shared" si="23"/>
        <v>0</v>
      </c>
      <c r="Q202" s="12" t="b">
        <v>0</v>
      </c>
      <c r="R202" s="12">
        <v>-11</v>
      </c>
      <c r="T202" s="12" t="b">
        <v>0</v>
      </c>
      <c r="U202" s="12" t="b">
        <v>0</v>
      </c>
    </row>
    <row r="203" spans="1:21" x14ac:dyDescent="0.25">
      <c r="A203" s="1">
        <v>41794</v>
      </c>
      <c r="B203" s="2">
        <v>0.53339120370370374</v>
      </c>
      <c r="C203" s="3">
        <v>467</v>
      </c>
      <c r="D203" s="4">
        <v>555</v>
      </c>
      <c r="E203" s="4">
        <v>43.7</v>
      </c>
      <c r="F203" s="4">
        <v>160</v>
      </c>
      <c r="G203" s="4" t="s">
        <v>202</v>
      </c>
      <c r="H203" s="5" t="str">
        <f t="shared" si="18"/>
        <v>S29</v>
      </c>
      <c r="I203" s="5" t="str">
        <f t="shared" si="19"/>
        <v>E40</v>
      </c>
      <c r="K203" s="14" t="b">
        <f t="shared" si="20"/>
        <v>0</v>
      </c>
      <c r="L203" s="14">
        <f t="shared" si="21"/>
        <v>-29</v>
      </c>
      <c r="N203" s="14" t="str">
        <f t="shared" si="22"/>
        <v>40</v>
      </c>
      <c r="O203" s="14" t="b">
        <f t="shared" si="23"/>
        <v>0</v>
      </c>
      <c r="Q203" s="12" t="b">
        <v>0</v>
      </c>
      <c r="R203" s="12">
        <v>-29</v>
      </c>
      <c r="T203" s="12" t="s">
        <v>337</v>
      </c>
      <c r="U203" s="12" t="b">
        <v>0</v>
      </c>
    </row>
    <row r="204" spans="1:21" x14ac:dyDescent="0.25">
      <c r="A204" s="1">
        <v>41795</v>
      </c>
      <c r="B204" s="2">
        <v>0.48339120370370375</v>
      </c>
      <c r="C204" s="3">
        <v>266</v>
      </c>
      <c r="D204" s="4">
        <v>328</v>
      </c>
      <c r="E204" s="4">
        <f>-16.4*1</f>
        <v>-16.399999999999999</v>
      </c>
      <c r="F204" s="4">
        <v>74</v>
      </c>
      <c r="G204" s="4" t="s">
        <v>203</v>
      </c>
      <c r="H204" s="5" t="str">
        <f t="shared" si="18"/>
        <v>S16</v>
      </c>
      <c r="I204" s="5" t="str">
        <f t="shared" si="19"/>
        <v>139</v>
      </c>
      <c r="K204" s="14" t="b">
        <f t="shared" si="20"/>
        <v>0</v>
      </c>
      <c r="L204" s="14">
        <f t="shared" si="21"/>
        <v>-16</v>
      </c>
      <c r="N204" s="14" t="b">
        <f t="shared" si="22"/>
        <v>0</v>
      </c>
      <c r="O204" s="14" t="b">
        <f t="shared" si="23"/>
        <v>0</v>
      </c>
      <c r="Q204" s="12" t="b">
        <v>0</v>
      </c>
      <c r="R204" s="12">
        <v>-16</v>
      </c>
      <c r="T204" s="12" t="b">
        <v>0</v>
      </c>
      <c r="U204" s="12" t="b">
        <v>0</v>
      </c>
    </row>
    <row r="205" spans="1:21" x14ac:dyDescent="0.25">
      <c r="A205" s="1">
        <v>41796</v>
      </c>
      <c r="B205" s="2">
        <v>0.57505787037037037</v>
      </c>
      <c r="C205" s="3">
        <v>1200</v>
      </c>
      <c r="D205" s="4">
        <v>1289</v>
      </c>
      <c r="E205" s="4">
        <f>-21.7*1</f>
        <v>-21.7</v>
      </c>
      <c r="F205" s="4">
        <v>166</v>
      </c>
      <c r="G205" s="4" t="s">
        <v>204</v>
      </c>
      <c r="H205" s="5" t="str">
        <f t="shared" si="18"/>
        <v>S19</v>
      </c>
      <c r="I205" s="5" t="str">
        <f t="shared" si="19"/>
        <v>132</v>
      </c>
      <c r="K205" s="14" t="b">
        <f t="shared" si="20"/>
        <v>0</v>
      </c>
      <c r="L205" s="14">
        <f t="shared" si="21"/>
        <v>-19</v>
      </c>
      <c r="N205" s="14" t="b">
        <f t="shared" si="22"/>
        <v>0</v>
      </c>
      <c r="O205" s="14" t="b">
        <f t="shared" si="23"/>
        <v>0</v>
      </c>
      <c r="Q205" s="12" t="b">
        <v>0</v>
      </c>
      <c r="R205" s="12">
        <v>-19</v>
      </c>
      <c r="T205" s="12" t="b">
        <v>0</v>
      </c>
      <c r="U205" s="12" t="b">
        <v>0</v>
      </c>
    </row>
    <row r="206" spans="1:21" x14ac:dyDescent="0.25">
      <c r="A206" s="1">
        <v>41798</v>
      </c>
      <c r="B206" s="2">
        <v>0.15005787037037036</v>
      </c>
      <c r="C206" s="3">
        <v>471</v>
      </c>
      <c r="D206" s="4">
        <v>744</v>
      </c>
      <c r="E206" s="4">
        <f>-7.5*1</f>
        <v>-7.5</v>
      </c>
      <c r="F206" s="4">
        <v>280</v>
      </c>
      <c r="G206" s="4" t="s">
        <v>205</v>
      </c>
      <c r="H206" s="5" t="str">
        <f t="shared" si="18"/>
        <v>S13</v>
      </c>
      <c r="I206" s="5" t="str">
        <f t="shared" si="19"/>
        <v>160</v>
      </c>
      <c r="K206" s="14" t="b">
        <f t="shared" si="20"/>
        <v>0</v>
      </c>
      <c r="L206" s="14">
        <f t="shared" si="21"/>
        <v>-13</v>
      </c>
      <c r="N206" s="14" t="b">
        <f t="shared" si="22"/>
        <v>0</v>
      </c>
      <c r="O206" s="14" t="b">
        <f t="shared" si="23"/>
        <v>0</v>
      </c>
      <c r="Q206" s="12" t="b">
        <v>0</v>
      </c>
      <c r="R206" s="12">
        <v>-13</v>
      </c>
      <c r="T206" s="12" t="b">
        <v>0</v>
      </c>
      <c r="U206" s="12" t="b">
        <v>0</v>
      </c>
    </row>
    <row r="207" spans="1:21" x14ac:dyDescent="0.25">
      <c r="A207" s="1">
        <v>41800</v>
      </c>
      <c r="B207" s="2">
        <v>0.56276620370370367</v>
      </c>
      <c r="C207" s="3">
        <v>1469</v>
      </c>
      <c r="D207" s="4">
        <v>1473</v>
      </c>
      <c r="E207" s="4">
        <v>36.1</v>
      </c>
      <c r="F207" s="4">
        <v>156</v>
      </c>
      <c r="G207" s="4" t="s">
        <v>206</v>
      </c>
      <c r="H207" s="5" t="str">
        <f t="shared" si="18"/>
        <v>S17</v>
      </c>
      <c r="I207" s="5" t="str">
        <f t="shared" si="19"/>
        <v>E82</v>
      </c>
      <c r="K207" s="14" t="b">
        <f t="shared" si="20"/>
        <v>0</v>
      </c>
      <c r="L207" s="14">
        <f t="shared" si="21"/>
        <v>-17</v>
      </c>
      <c r="N207" s="14" t="str">
        <f t="shared" si="22"/>
        <v>82</v>
      </c>
      <c r="O207" s="14" t="b">
        <f t="shared" si="23"/>
        <v>0</v>
      </c>
      <c r="Q207" s="12" t="b">
        <v>0</v>
      </c>
      <c r="R207" s="12">
        <v>-17</v>
      </c>
      <c r="T207" s="12" t="s">
        <v>336</v>
      </c>
      <c r="U207" s="12" t="b">
        <v>0</v>
      </c>
    </row>
    <row r="208" spans="1:21" x14ac:dyDescent="0.25">
      <c r="A208" s="1">
        <v>41807</v>
      </c>
      <c r="B208" s="2">
        <v>0.38343750000000004</v>
      </c>
      <c r="C208" s="3">
        <v>1198</v>
      </c>
      <c r="D208" s="4">
        <v>1256</v>
      </c>
      <c r="E208" s="4">
        <v>-11.1</v>
      </c>
      <c r="F208" s="4">
        <v>229</v>
      </c>
      <c r="G208" s="4" t="s">
        <v>207</v>
      </c>
      <c r="H208" s="5" t="str">
        <f t="shared" si="18"/>
        <v>S13</v>
      </c>
      <c r="I208" s="5" t="str">
        <f t="shared" si="19"/>
        <v>123</v>
      </c>
      <c r="K208" s="14" t="b">
        <f t="shared" si="20"/>
        <v>0</v>
      </c>
      <c r="L208" s="14">
        <f t="shared" si="21"/>
        <v>-13</v>
      </c>
      <c r="N208" s="14" t="b">
        <f t="shared" si="22"/>
        <v>0</v>
      </c>
      <c r="O208" s="14" t="b">
        <f t="shared" si="23"/>
        <v>0</v>
      </c>
      <c r="Q208" s="12" t="b">
        <v>0</v>
      </c>
      <c r="R208" s="12">
        <v>-13</v>
      </c>
      <c r="T208" s="12" t="b">
        <v>0</v>
      </c>
      <c r="U208" s="12" t="b">
        <v>0</v>
      </c>
    </row>
    <row r="209" spans="1:21" x14ac:dyDescent="0.25">
      <c r="A209" s="1">
        <v>41828</v>
      </c>
      <c r="B209" s="2">
        <v>0.69172453703703696</v>
      </c>
      <c r="C209" s="3">
        <v>773</v>
      </c>
      <c r="D209" s="4">
        <v>841</v>
      </c>
      <c r="E209" s="4">
        <v>-12.1</v>
      </c>
      <c r="F209" s="4">
        <v>67</v>
      </c>
      <c r="G209" s="4" t="s">
        <v>208</v>
      </c>
      <c r="H209" s="5" t="str">
        <f t="shared" si="18"/>
        <v>N12</v>
      </c>
      <c r="I209" s="5" t="str">
        <f t="shared" si="19"/>
        <v>E56</v>
      </c>
      <c r="K209" s="14" t="str">
        <f t="shared" si="20"/>
        <v>12</v>
      </c>
      <c r="L209" s="14" t="b">
        <f t="shared" si="21"/>
        <v>0</v>
      </c>
      <c r="N209" s="14" t="str">
        <f t="shared" si="22"/>
        <v>56</v>
      </c>
      <c r="O209" s="14" t="b">
        <f t="shared" si="23"/>
        <v>0</v>
      </c>
      <c r="Q209" s="12" t="s">
        <v>296</v>
      </c>
      <c r="R209" s="12" t="b">
        <v>0</v>
      </c>
      <c r="T209" s="12" t="s">
        <v>295</v>
      </c>
      <c r="U209" s="12" t="b">
        <v>0</v>
      </c>
    </row>
    <row r="210" spans="1:21" x14ac:dyDescent="0.25">
      <c r="A210" s="1">
        <v>41852</v>
      </c>
      <c r="B210" s="2">
        <v>0.77505787037037033</v>
      </c>
      <c r="C210" s="3">
        <v>789</v>
      </c>
      <c r="D210" s="4">
        <v>1256</v>
      </c>
      <c r="E210" s="4">
        <v>-15.2</v>
      </c>
      <c r="F210" s="4">
        <v>131</v>
      </c>
      <c r="G210" s="4" t="s">
        <v>209</v>
      </c>
      <c r="H210" s="5" t="str">
        <f t="shared" si="18"/>
        <v>S10</v>
      </c>
      <c r="I210" s="5" t="str">
        <f t="shared" si="19"/>
        <v>E11</v>
      </c>
      <c r="K210" s="14" t="b">
        <f t="shared" si="20"/>
        <v>0</v>
      </c>
      <c r="L210" s="14">
        <f t="shared" si="21"/>
        <v>-10</v>
      </c>
      <c r="N210" s="14" t="str">
        <f t="shared" si="22"/>
        <v>11</v>
      </c>
      <c r="O210" s="14" t="b">
        <f t="shared" si="23"/>
        <v>0</v>
      </c>
      <c r="Q210" s="12" t="b">
        <v>0</v>
      </c>
      <c r="R210" s="12">
        <v>-10</v>
      </c>
      <c r="T210" s="12" t="s">
        <v>282</v>
      </c>
      <c r="U210" s="12" t="b">
        <v>0</v>
      </c>
    </row>
    <row r="211" spans="1:21" x14ac:dyDescent="0.25">
      <c r="A211" s="1">
        <v>41859</v>
      </c>
      <c r="B211" s="2">
        <v>0.69172453703703696</v>
      </c>
      <c r="C211" s="3">
        <v>1137</v>
      </c>
      <c r="D211" s="4">
        <v>1405</v>
      </c>
      <c r="E211" s="4">
        <f>-28.9*1</f>
        <v>-28.9</v>
      </c>
      <c r="F211" s="4">
        <v>192</v>
      </c>
      <c r="G211" s="4" t="s">
        <v>210</v>
      </c>
      <c r="H211" s="5" t="str">
        <f t="shared" si="18"/>
        <v>S10</v>
      </c>
      <c r="I211" s="5" t="str">
        <f t="shared" si="19"/>
        <v>160</v>
      </c>
      <c r="K211" s="14" t="b">
        <f t="shared" si="20"/>
        <v>0</v>
      </c>
      <c r="L211" s="14">
        <f t="shared" si="21"/>
        <v>-10</v>
      </c>
      <c r="N211" s="14" t="b">
        <f t="shared" si="22"/>
        <v>0</v>
      </c>
      <c r="O211" s="14" t="b">
        <f t="shared" si="23"/>
        <v>0</v>
      </c>
      <c r="Q211" s="12" t="b">
        <v>0</v>
      </c>
      <c r="R211" s="12">
        <v>-10</v>
      </c>
      <c r="T211" s="12" t="b">
        <v>0</v>
      </c>
      <c r="U211" s="12" t="b">
        <v>0</v>
      </c>
    </row>
    <row r="212" spans="1:21" x14ac:dyDescent="0.25">
      <c r="A212" s="1">
        <v>41863</v>
      </c>
      <c r="B212" s="2">
        <v>0.2333912037037037</v>
      </c>
      <c r="C212" s="3">
        <v>641</v>
      </c>
      <c r="D212" s="4">
        <v>928</v>
      </c>
      <c r="E212" s="4">
        <v>-5.5</v>
      </c>
      <c r="F212" s="4">
        <v>38</v>
      </c>
      <c r="G212" s="4" t="s">
        <v>211</v>
      </c>
      <c r="H212" s="5" t="str">
        <f t="shared" si="18"/>
        <v>N12</v>
      </c>
      <c r="I212" s="5" t="str">
        <f t="shared" si="19"/>
        <v>161</v>
      </c>
      <c r="K212" s="14" t="str">
        <f t="shared" si="20"/>
        <v>12</v>
      </c>
      <c r="L212" s="14" t="b">
        <f t="shared" si="21"/>
        <v>0</v>
      </c>
      <c r="N212" s="14" t="b">
        <f t="shared" si="22"/>
        <v>0</v>
      </c>
      <c r="O212" s="14" t="b">
        <f t="shared" si="23"/>
        <v>0</v>
      </c>
      <c r="Q212" s="12" t="s">
        <v>296</v>
      </c>
      <c r="R212" s="12" t="b">
        <v>0</v>
      </c>
      <c r="T212" s="12" t="b">
        <v>0</v>
      </c>
      <c r="U212" s="12" t="b">
        <v>0</v>
      </c>
    </row>
    <row r="213" spans="1:21" x14ac:dyDescent="0.25">
      <c r="A213" s="1">
        <v>41866</v>
      </c>
      <c r="B213" s="2">
        <v>0.74174768518518519</v>
      </c>
      <c r="C213" s="3">
        <v>342</v>
      </c>
      <c r="D213" s="4">
        <v>679</v>
      </c>
      <c r="E213" s="4">
        <f>-1.8*1</f>
        <v>-1.8</v>
      </c>
      <c r="F213" s="4">
        <v>323</v>
      </c>
      <c r="G213" s="4" t="s">
        <v>212</v>
      </c>
      <c r="H213" s="5" t="str">
        <f t="shared" si="18"/>
        <v>S10</v>
      </c>
      <c r="I213" s="5" t="str">
        <f t="shared" si="19"/>
        <v>W05</v>
      </c>
      <c r="K213" s="14" t="b">
        <f t="shared" si="20"/>
        <v>0</v>
      </c>
      <c r="L213" s="14">
        <f t="shared" si="21"/>
        <v>-10</v>
      </c>
      <c r="N213" s="14" t="b">
        <f t="shared" si="22"/>
        <v>0</v>
      </c>
      <c r="O213" s="14">
        <f t="shared" si="23"/>
        <v>-5</v>
      </c>
      <c r="Q213" s="12" t="b">
        <v>0</v>
      </c>
      <c r="R213" s="12">
        <v>-10</v>
      </c>
      <c r="T213" s="12" t="b">
        <v>0</v>
      </c>
      <c r="U213" s="12">
        <v>-5</v>
      </c>
    </row>
    <row r="214" spans="1:21" x14ac:dyDescent="0.25">
      <c r="A214" s="1">
        <v>41873</v>
      </c>
      <c r="B214" s="2">
        <v>0.46672453703703703</v>
      </c>
      <c r="C214" s="3">
        <v>600</v>
      </c>
      <c r="D214" s="4">
        <v>993</v>
      </c>
      <c r="E214" s="4">
        <f>-9.6*1</f>
        <v>-9.6</v>
      </c>
      <c r="F214" s="4">
        <v>359</v>
      </c>
      <c r="G214" s="4" t="s">
        <v>213</v>
      </c>
      <c r="H214" s="5" t="str">
        <f t="shared" si="18"/>
        <v>N12</v>
      </c>
      <c r="I214" s="5" t="str">
        <f t="shared" si="19"/>
        <v>E01</v>
      </c>
      <c r="K214" s="14" t="str">
        <f t="shared" si="20"/>
        <v>12</v>
      </c>
      <c r="L214" s="14" t="b">
        <f t="shared" si="21"/>
        <v>0</v>
      </c>
      <c r="N214" s="14" t="str">
        <f t="shared" si="22"/>
        <v>01</v>
      </c>
      <c r="O214" s="14" t="b">
        <f t="shared" si="23"/>
        <v>0</v>
      </c>
      <c r="Q214" s="12" t="s">
        <v>296</v>
      </c>
      <c r="R214" s="12" t="b">
        <v>0</v>
      </c>
      <c r="T214" s="12" t="s">
        <v>335</v>
      </c>
      <c r="U214" s="12" t="b">
        <v>0</v>
      </c>
    </row>
    <row r="215" spans="1:21" x14ac:dyDescent="0.25">
      <c r="A215" s="1">
        <v>41875</v>
      </c>
      <c r="B215" s="2">
        <v>0.52505787037037044</v>
      </c>
      <c r="C215" s="3">
        <v>551</v>
      </c>
      <c r="D215" s="4">
        <v>569</v>
      </c>
      <c r="E215" s="4">
        <v>-0.7</v>
      </c>
      <c r="F215" s="4">
        <v>100</v>
      </c>
      <c r="G215" s="4" t="s">
        <v>214</v>
      </c>
      <c r="H215" s="5" t="str">
        <f t="shared" si="18"/>
        <v>S07</v>
      </c>
      <c r="I215" s="5" t="str">
        <f t="shared" si="19"/>
        <v>E75</v>
      </c>
      <c r="K215" s="14" t="b">
        <f t="shared" si="20"/>
        <v>0</v>
      </c>
      <c r="L215" s="14">
        <f t="shared" si="21"/>
        <v>-7</v>
      </c>
      <c r="N215" s="14" t="str">
        <f t="shared" si="22"/>
        <v>75</v>
      </c>
      <c r="O215" s="14" t="b">
        <f t="shared" si="23"/>
        <v>0</v>
      </c>
      <c r="Q215" s="12" t="b">
        <v>0</v>
      </c>
      <c r="R215" s="12">
        <v>-7</v>
      </c>
      <c r="T215" s="12" t="s">
        <v>339</v>
      </c>
      <c r="U215" s="12" t="b">
        <v>0</v>
      </c>
    </row>
    <row r="216" spans="1:21" x14ac:dyDescent="0.25">
      <c r="A216" s="1">
        <v>41876</v>
      </c>
      <c r="B216" s="2">
        <v>0.65005787037037044</v>
      </c>
      <c r="C216" s="3">
        <v>555</v>
      </c>
      <c r="D216" s="4">
        <v>697</v>
      </c>
      <c r="E216" s="4">
        <v>-12.2</v>
      </c>
      <c r="F216" s="4">
        <v>270</v>
      </c>
      <c r="G216" s="4" t="s">
        <v>215</v>
      </c>
      <c r="H216" s="5" t="str">
        <f t="shared" si="18"/>
        <v>N05</v>
      </c>
      <c r="I216" s="5" t="str">
        <f t="shared" si="19"/>
        <v>W36</v>
      </c>
      <c r="K216" s="14" t="str">
        <f t="shared" si="20"/>
        <v>05</v>
      </c>
      <c r="L216" s="14" t="b">
        <f t="shared" si="21"/>
        <v>0</v>
      </c>
      <c r="N216" s="14" t="b">
        <f t="shared" si="22"/>
        <v>0</v>
      </c>
      <c r="O216" s="14">
        <f t="shared" si="23"/>
        <v>-36</v>
      </c>
      <c r="Q216" s="12" t="s">
        <v>313</v>
      </c>
      <c r="R216" s="12" t="b">
        <v>0</v>
      </c>
      <c r="T216" s="12" t="b">
        <v>0</v>
      </c>
      <c r="U216" s="12">
        <v>-36</v>
      </c>
    </row>
    <row r="217" spans="1:21" x14ac:dyDescent="0.25">
      <c r="A217" s="1">
        <v>41879</v>
      </c>
      <c r="B217" s="2">
        <v>0.72505787037037039</v>
      </c>
      <c r="C217" s="3">
        <v>766</v>
      </c>
      <c r="D217" s="4">
        <v>1065</v>
      </c>
      <c r="E217" s="4">
        <v>-15.5</v>
      </c>
      <c r="F217" s="4">
        <v>77</v>
      </c>
      <c r="G217" s="4" t="s">
        <v>216</v>
      </c>
      <c r="H217" s="5" t="str">
        <f t="shared" si="18"/>
        <v>S19</v>
      </c>
      <c r="I217" s="5" t="str">
        <f t="shared" si="19"/>
        <v>162</v>
      </c>
      <c r="K217" s="14" t="b">
        <f t="shared" si="20"/>
        <v>0</v>
      </c>
      <c r="L217" s="14">
        <f t="shared" si="21"/>
        <v>-19</v>
      </c>
      <c r="N217" s="14" t="b">
        <f t="shared" si="22"/>
        <v>0</v>
      </c>
      <c r="O217" s="14" t="b">
        <f t="shared" si="23"/>
        <v>0</v>
      </c>
      <c r="Q217" s="12" t="b">
        <v>0</v>
      </c>
      <c r="R217" s="12">
        <v>-19</v>
      </c>
      <c r="T217" s="12" t="b">
        <v>0</v>
      </c>
      <c r="U217" s="12" t="b">
        <v>0</v>
      </c>
    </row>
    <row r="218" spans="1:21" x14ac:dyDescent="0.25">
      <c r="A218" s="1">
        <v>41883</v>
      </c>
      <c r="B218" s="2">
        <v>0.46672453703703703</v>
      </c>
      <c r="C218" s="3">
        <v>1901</v>
      </c>
      <c r="D218" s="4">
        <v>2017</v>
      </c>
      <c r="E218" s="4">
        <v>-240.1</v>
      </c>
      <c r="F218" s="4">
        <v>65</v>
      </c>
      <c r="G218" s="4" t="s">
        <v>217</v>
      </c>
      <c r="H218" s="5" t="str">
        <f t="shared" si="18"/>
        <v>N14</v>
      </c>
      <c r="I218" s="5" t="str">
        <f t="shared" si="19"/>
        <v>127</v>
      </c>
      <c r="K218" s="14" t="str">
        <f t="shared" si="20"/>
        <v>14</v>
      </c>
      <c r="L218" s="14" t="b">
        <f t="shared" si="21"/>
        <v>0</v>
      </c>
      <c r="N218" s="14" t="b">
        <f t="shared" si="22"/>
        <v>0</v>
      </c>
      <c r="O218" s="14" t="b">
        <f t="shared" si="23"/>
        <v>0</v>
      </c>
      <c r="Q218" s="12" t="s">
        <v>316</v>
      </c>
      <c r="R218" s="12" t="b">
        <v>0</v>
      </c>
      <c r="T218" s="12" t="b">
        <v>0</v>
      </c>
      <c r="U218" s="12" t="b">
        <v>0</v>
      </c>
    </row>
    <row r="219" spans="1:21" x14ac:dyDescent="0.25">
      <c r="A219" s="1">
        <v>41883</v>
      </c>
      <c r="B219" s="2">
        <v>0.93339120370370365</v>
      </c>
      <c r="C219" s="3">
        <v>1404</v>
      </c>
      <c r="D219" s="4">
        <v>1437</v>
      </c>
      <c r="E219" s="4">
        <f>-79.2*1</f>
        <v>-79.2</v>
      </c>
      <c r="F219" s="4">
        <v>146</v>
      </c>
      <c r="G219" s="4" t="s">
        <v>218</v>
      </c>
      <c r="H219" s="5" t="str">
        <f t="shared" si="18"/>
        <v>S13</v>
      </c>
      <c r="I219" s="5" t="str">
        <f t="shared" si="19"/>
        <v>113</v>
      </c>
      <c r="K219" s="14" t="b">
        <f t="shared" si="20"/>
        <v>0</v>
      </c>
      <c r="L219" s="14">
        <f t="shared" si="21"/>
        <v>-13</v>
      </c>
      <c r="N219" s="14" t="b">
        <f t="shared" si="22"/>
        <v>0</v>
      </c>
      <c r="O219" s="14" t="b">
        <f t="shared" si="23"/>
        <v>0</v>
      </c>
      <c r="Q219" s="12" t="b">
        <v>0</v>
      </c>
      <c r="R219" s="12">
        <v>-13</v>
      </c>
      <c r="T219" s="12" t="b">
        <v>0</v>
      </c>
      <c r="U219" s="12" t="b">
        <v>0</v>
      </c>
    </row>
    <row r="220" spans="1:21" x14ac:dyDescent="0.25">
      <c r="A220" s="1">
        <v>41891</v>
      </c>
      <c r="B220" s="2">
        <v>4.4675925925925933E-3</v>
      </c>
      <c r="C220" s="3">
        <v>920</v>
      </c>
      <c r="D220" s="4">
        <v>1080</v>
      </c>
      <c r="E220" s="4">
        <v>-8.4</v>
      </c>
      <c r="F220" s="4">
        <v>59</v>
      </c>
      <c r="G220" s="4" t="s">
        <v>219</v>
      </c>
      <c r="H220" s="5" t="str">
        <f t="shared" si="18"/>
        <v>N12</v>
      </c>
      <c r="I220" s="5" t="str">
        <f t="shared" si="19"/>
        <v>E29</v>
      </c>
      <c r="K220" s="14" t="str">
        <f t="shared" si="20"/>
        <v>12</v>
      </c>
      <c r="L220" s="14" t="b">
        <f t="shared" si="21"/>
        <v>0</v>
      </c>
      <c r="N220" s="14" t="str">
        <f t="shared" si="22"/>
        <v>29</v>
      </c>
      <c r="O220" s="14" t="b">
        <f t="shared" si="23"/>
        <v>0</v>
      </c>
      <c r="Q220" s="12" t="s">
        <v>296</v>
      </c>
      <c r="R220" s="12" t="b">
        <v>0</v>
      </c>
      <c r="T220" s="12" t="s">
        <v>305</v>
      </c>
      <c r="U220" s="12" t="b">
        <v>0</v>
      </c>
    </row>
    <row r="221" spans="1:21" x14ac:dyDescent="0.25">
      <c r="A221" s="1">
        <v>41892</v>
      </c>
      <c r="B221" s="2">
        <v>0.75005787037037042</v>
      </c>
      <c r="C221" s="3">
        <v>1267</v>
      </c>
      <c r="D221" s="4">
        <v>1652</v>
      </c>
      <c r="E221" s="4">
        <v>-51.6</v>
      </c>
      <c r="F221" s="4">
        <v>175</v>
      </c>
      <c r="G221" s="4" t="s">
        <v>220</v>
      </c>
      <c r="H221" s="5" t="str">
        <f t="shared" si="18"/>
        <v>N14</v>
      </c>
      <c r="I221" s="5" t="str">
        <f t="shared" si="19"/>
        <v>E02</v>
      </c>
      <c r="K221" s="14" t="str">
        <f t="shared" si="20"/>
        <v>14</v>
      </c>
      <c r="L221" s="14" t="b">
        <f t="shared" si="21"/>
        <v>0</v>
      </c>
      <c r="N221" s="14" t="str">
        <f t="shared" si="22"/>
        <v>02</v>
      </c>
      <c r="O221" s="14" t="b">
        <f t="shared" si="23"/>
        <v>0</v>
      </c>
      <c r="Q221" s="12" t="s">
        <v>316</v>
      </c>
      <c r="R221" s="12" t="b">
        <v>0</v>
      </c>
      <c r="T221" s="12" t="s">
        <v>332</v>
      </c>
      <c r="U221" s="12" t="b">
        <v>0</v>
      </c>
    </row>
    <row r="222" spans="1:21" x14ac:dyDescent="0.25">
      <c r="A222" s="1">
        <v>41904</v>
      </c>
      <c r="B222" s="2">
        <v>0.3667361111111111</v>
      </c>
      <c r="C222" s="3">
        <v>761</v>
      </c>
      <c r="D222" s="4">
        <v>1080</v>
      </c>
      <c r="E222" s="4">
        <f>-13.3*1</f>
        <v>-13.3</v>
      </c>
      <c r="F222" s="4">
        <v>23</v>
      </c>
      <c r="G222" s="4" t="s">
        <v>221</v>
      </c>
      <c r="H222" s="5" t="str">
        <f t="shared" si="18"/>
        <v>S15</v>
      </c>
      <c r="I222" s="5" t="str">
        <f t="shared" si="19"/>
        <v>161</v>
      </c>
      <c r="K222" s="14" t="b">
        <f t="shared" si="20"/>
        <v>0</v>
      </c>
      <c r="L222" s="14">
        <f t="shared" si="21"/>
        <v>-15</v>
      </c>
      <c r="N222" s="14" t="b">
        <f t="shared" si="22"/>
        <v>0</v>
      </c>
      <c r="O222" s="14" t="b">
        <f t="shared" si="23"/>
        <v>0</v>
      </c>
      <c r="Q222" s="12" t="b">
        <v>0</v>
      </c>
      <c r="R222" s="12">
        <v>-15</v>
      </c>
      <c r="T222" s="12" t="b">
        <v>0</v>
      </c>
      <c r="U222" s="12" t="b">
        <v>0</v>
      </c>
    </row>
    <row r="223" spans="1:21" x14ac:dyDescent="0.25">
      <c r="A223" s="1">
        <v>41905</v>
      </c>
      <c r="B223" s="2">
        <v>0.30839120370370371</v>
      </c>
      <c r="C223" s="3">
        <v>773</v>
      </c>
      <c r="D223" s="4">
        <v>982</v>
      </c>
      <c r="E223" s="4">
        <f>-8.2*1</f>
        <v>-8.1999999999999993</v>
      </c>
      <c r="F223" s="4">
        <v>85</v>
      </c>
      <c r="G223" s="4" t="s">
        <v>222</v>
      </c>
      <c r="H223" s="5" t="str">
        <f t="shared" si="18"/>
        <v>S15</v>
      </c>
      <c r="I223" s="5" t="str">
        <f t="shared" si="19"/>
        <v>148</v>
      </c>
      <c r="K223" s="14" t="b">
        <f t="shared" si="20"/>
        <v>0</v>
      </c>
      <c r="L223" s="14">
        <f t="shared" si="21"/>
        <v>-15</v>
      </c>
      <c r="N223" s="14" t="b">
        <f t="shared" si="22"/>
        <v>0</v>
      </c>
      <c r="O223" s="14" t="b">
        <f t="shared" si="23"/>
        <v>0</v>
      </c>
      <c r="Q223" s="12" t="b">
        <v>0</v>
      </c>
      <c r="R223" s="12">
        <v>-15</v>
      </c>
      <c r="T223" s="12" t="b">
        <v>0</v>
      </c>
      <c r="U223" s="12" t="b">
        <v>0</v>
      </c>
    </row>
    <row r="224" spans="1:21" x14ac:dyDescent="0.25">
      <c r="A224" s="1">
        <v>41905</v>
      </c>
      <c r="B224" s="2">
        <v>0.79172453703703705</v>
      </c>
      <c r="C224" s="3">
        <v>887</v>
      </c>
      <c r="D224" s="4">
        <v>1083</v>
      </c>
      <c r="E224" s="4">
        <f>-35.2*1</f>
        <v>-35.200000000000003</v>
      </c>
      <c r="F224" s="4">
        <v>82</v>
      </c>
      <c r="G224" s="4" t="s">
        <v>223</v>
      </c>
      <c r="H224" s="5" t="str">
        <f t="shared" si="18"/>
        <v>S12</v>
      </c>
      <c r="I224" s="5" t="str">
        <f t="shared" si="19"/>
        <v>142</v>
      </c>
      <c r="K224" s="14" t="b">
        <f t="shared" si="20"/>
        <v>0</v>
      </c>
      <c r="L224" s="14">
        <f t="shared" si="21"/>
        <v>-12</v>
      </c>
      <c r="N224" s="14" t="b">
        <f t="shared" si="22"/>
        <v>0</v>
      </c>
      <c r="O224" s="14" t="b">
        <f t="shared" si="23"/>
        <v>0</v>
      </c>
      <c r="Q224" s="12" t="b">
        <v>0</v>
      </c>
      <c r="R224" s="12">
        <v>-12</v>
      </c>
      <c r="T224" s="12" t="b">
        <v>0</v>
      </c>
      <c r="U224" s="12" t="b">
        <v>0</v>
      </c>
    </row>
    <row r="225" spans="1:21" x14ac:dyDescent="0.25">
      <c r="A225" s="1">
        <v>41906</v>
      </c>
      <c r="B225" s="2">
        <v>0.89590277777777771</v>
      </c>
      <c r="C225" s="3">
        <v>1350</v>
      </c>
      <c r="D225" s="4">
        <v>1773</v>
      </c>
      <c r="E225" s="4">
        <v>-23.7</v>
      </c>
      <c r="F225" s="4">
        <v>190</v>
      </c>
      <c r="G225" s="4" t="s">
        <v>224</v>
      </c>
      <c r="H225" s="5" t="str">
        <f t="shared" si="18"/>
        <v>N13</v>
      </c>
      <c r="I225" s="5" t="str">
        <f t="shared" si="19"/>
        <v>179</v>
      </c>
      <c r="K225" s="14" t="str">
        <f t="shared" si="20"/>
        <v>13</v>
      </c>
      <c r="L225" s="14" t="b">
        <f t="shared" si="21"/>
        <v>0</v>
      </c>
      <c r="N225" s="14" t="b">
        <f t="shared" si="22"/>
        <v>0</v>
      </c>
      <c r="O225" s="14" t="b">
        <f t="shared" si="23"/>
        <v>0</v>
      </c>
      <c r="Q225" s="12" t="s">
        <v>289</v>
      </c>
      <c r="R225" s="12" t="b">
        <v>0</v>
      </c>
      <c r="T225" s="12" t="b">
        <v>0</v>
      </c>
      <c r="U225" s="12" t="b">
        <v>0</v>
      </c>
    </row>
    <row r="226" spans="1:21" x14ac:dyDescent="0.25">
      <c r="A226" s="1">
        <v>41908</v>
      </c>
      <c r="B226" s="2">
        <v>0.18629629629629629</v>
      </c>
      <c r="C226" s="3">
        <v>1469</v>
      </c>
      <c r="D226" s="4">
        <v>1497</v>
      </c>
      <c r="E226" s="4">
        <v>-12.5</v>
      </c>
      <c r="F226" s="4">
        <v>88</v>
      </c>
      <c r="G226" s="4" t="s">
        <v>225</v>
      </c>
      <c r="H226" s="5" t="str">
        <f t="shared" si="18"/>
        <v>S13</v>
      </c>
      <c r="I226" s="5" t="str">
        <f t="shared" si="19"/>
        <v>111</v>
      </c>
      <c r="K226" s="14" t="b">
        <f t="shared" si="20"/>
        <v>0</v>
      </c>
      <c r="L226" s="14">
        <f t="shared" si="21"/>
        <v>-13</v>
      </c>
      <c r="N226" s="14" t="b">
        <f t="shared" si="22"/>
        <v>0</v>
      </c>
      <c r="O226" s="14" t="b">
        <f t="shared" si="23"/>
        <v>0</v>
      </c>
      <c r="Q226" s="12" t="b">
        <v>0</v>
      </c>
      <c r="R226" s="12">
        <v>-13</v>
      </c>
      <c r="T226" s="12" t="b">
        <v>0</v>
      </c>
      <c r="U226" s="12" t="b">
        <v>0</v>
      </c>
    </row>
    <row r="227" spans="1:21" x14ac:dyDescent="0.25">
      <c r="A227" s="1">
        <v>41926</v>
      </c>
      <c r="B227" s="2">
        <v>0.78340277777777778</v>
      </c>
      <c r="C227" s="3">
        <v>848</v>
      </c>
      <c r="D227" s="4">
        <v>848</v>
      </c>
      <c r="E227" s="4">
        <v>14.9</v>
      </c>
      <c r="F227" s="4">
        <v>90</v>
      </c>
      <c r="G227" s="4" t="s">
        <v>226</v>
      </c>
      <c r="H227" s="5" t="str">
        <f t="shared" si="18"/>
        <v>S15</v>
      </c>
      <c r="I227" s="5" t="str">
        <f t="shared" si="19"/>
        <v>111</v>
      </c>
      <c r="K227" s="14" t="b">
        <f t="shared" si="20"/>
        <v>0</v>
      </c>
      <c r="L227" s="14">
        <f t="shared" si="21"/>
        <v>-15</v>
      </c>
      <c r="N227" s="14" t="b">
        <f t="shared" si="22"/>
        <v>0</v>
      </c>
      <c r="O227" s="14" t="b">
        <f t="shared" si="23"/>
        <v>0</v>
      </c>
      <c r="Q227" s="12" t="b">
        <v>0</v>
      </c>
      <c r="R227" s="12">
        <v>-15</v>
      </c>
      <c r="T227" s="12" t="b">
        <v>0</v>
      </c>
      <c r="U227" s="12" t="b">
        <v>0</v>
      </c>
    </row>
    <row r="228" spans="1:21" x14ac:dyDescent="0.25">
      <c r="A228" s="1">
        <v>41986</v>
      </c>
      <c r="B228" s="2">
        <v>0.60005787037037039</v>
      </c>
      <c r="C228" s="3">
        <v>2222</v>
      </c>
      <c r="D228" s="4">
        <v>2222</v>
      </c>
      <c r="E228" s="4">
        <v>-84.4</v>
      </c>
      <c r="F228" s="4">
        <v>265</v>
      </c>
      <c r="G228" s="4" t="s">
        <v>227</v>
      </c>
      <c r="H228" s="5" t="str">
        <f t="shared" si="18"/>
        <v>S20</v>
      </c>
      <c r="I228" s="5" t="str">
        <f t="shared" si="19"/>
        <v>143</v>
      </c>
      <c r="K228" s="14" t="b">
        <f t="shared" si="20"/>
        <v>0</v>
      </c>
      <c r="L228" s="14">
        <f t="shared" si="21"/>
        <v>-20</v>
      </c>
      <c r="N228" s="14" t="b">
        <f t="shared" si="22"/>
        <v>0</v>
      </c>
      <c r="O228" s="14" t="b">
        <f t="shared" si="23"/>
        <v>0</v>
      </c>
      <c r="Q228" s="12" t="b">
        <v>0</v>
      </c>
      <c r="R228" s="12">
        <v>-20</v>
      </c>
      <c r="T228" s="12" t="b">
        <v>0</v>
      </c>
      <c r="U228" s="12" t="b">
        <v>0</v>
      </c>
    </row>
    <row r="229" spans="1:21" x14ac:dyDescent="0.25">
      <c r="A229" s="1">
        <v>41990</v>
      </c>
      <c r="B229" s="2">
        <v>0.2083912037037037</v>
      </c>
      <c r="C229" s="3">
        <v>587</v>
      </c>
      <c r="D229" s="4">
        <v>855</v>
      </c>
      <c r="E229" s="4">
        <v>-2.1</v>
      </c>
      <c r="F229" s="4">
        <v>162</v>
      </c>
      <c r="G229" s="4" t="s">
        <v>228</v>
      </c>
      <c r="H229" s="5" t="str">
        <f t="shared" si="18"/>
        <v>S20</v>
      </c>
      <c r="I229" s="5" t="str">
        <f t="shared" si="19"/>
        <v>E09</v>
      </c>
      <c r="K229" s="14" t="b">
        <f t="shared" si="20"/>
        <v>0</v>
      </c>
      <c r="L229" s="14">
        <f t="shared" si="21"/>
        <v>-20</v>
      </c>
      <c r="N229" s="14" t="str">
        <f t="shared" si="22"/>
        <v>09</v>
      </c>
      <c r="O229" s="14" t="b">
        <f t="shared" si="23"/>
        <v>0</v>
      </c>
      <c r="Q229" s="12" t="b">
        <v>0</v>
      </c>
      <c r="R229" s="12">
        <v>-20</v>
      </c>
      <c r="T229" s="12" t="s">
        <v>293</v>
      </c>
      <c r="U229" s="12" t="b">
        <v>0</v>
      </c>
    </row>
    <row r="230" spans="1:21" x14ac:dyDescent="0.25">
      <c r="A230" s="1">
        <v>41992</v>
      </c>
      <c r="B230" s="2">
        <v>4.4930555555555557E-2</v>
      </c>
      <c r="C230" s="3">
        <v>1195</v>
      </c>
      <c r="D230" s="4">
        <v>1513</v>
      </c>
      <c r="E230" s="4">
        <v>-57</v>
      </c>
      <c r="F230" s="4">
        <v>98</v>
      </c>
      <c r="G230" s="4" t="s">
        <v>229</v>
      </c>
      <c r="H230" s="5" t="str">
        <f t="shared" si="18"/>
        <v>S11</v>
      </c>
      <c r="I230" s="5" t="str">
        <f t="shared" si="19"/>
        <v>E15</v>
      </c>
      <c r="K230" s="14" t="b">
        <f t="shared" si="20"/>
        <v>0</v>
      </c>
      <c r="L230" s="14">
        <f t="shared" si="21"/>
        <v>-11</v>
      </c>
      <c r="N230" s="14" t="str">
        <f t="shared" si="22"/>
        <v>15</v>
      </c>
      <c r="O230" s="14" t="b">
        <f t="shared" si="23"/>
        <v>0</v>
      </c>
      <c r="Q230" s="12" t="b">
        <v>0</v>
      </c>
      <c r="R230" s="12">
        <v>-11</v>
      </c>
      <c r="T230" s="12" t="s">
        <v>300</v>
      </c>
      <c r="U230" s="12" t="b">
        <v>0</v>
      </c>
    </row>
    <row r="231" spans="1:21" x14ac:dyDescent="0.25">
      <c r="A231" s="1">
        <v>41994</v>
      </c>
      <c r="B231" s="2">
        <v>0.50839120370370372</v>
      </c>
      <c r="C231" s="3">
        <v>669</v>
      </c>
      <c r="D231" s="4">
        <v>906</v>
      </c>
      <c r="E231" s="4">
        <f>-13*1</f>
        <v>-13</v>
      </c>
      <c r="F231" s="4">
        <v>189</v>
      </c>
      <c r="G231" s="4" t="s">
        <v>230</v>
      </c>
      <c r="H231" s="5" t="str">
        <f t="shared" si="18"/>
        <v>S14</v>
      </c>
      <c r="I231" s="5" t="str">
        <f t="shared" si="19"/>
        <v>W25</v>
      </c>
      <c r="K231" s="14" t="b">
        <f t="shared" si="20"/>
        <v>0</v>
      </c>
      <c r="L231" s="14">
        <f t="shared" si="21"/>
        <v>-14</v>
      </c>
      <c r="N231" s="14" t="b">
        <f t="shared" si="22"/>
        <v>0</v>
      </c>
      <c r="O231" s="14">
        <f t="shared" si="23"/>
        <v>-25</v>
      </c>
      <c r="Q231" s="12" t="b">
        <v>0</v>
      </c>
      <c r="R231" s="12">
        <v>-14</v>
      </c>
      <c r="T231" s="12" t="b">
        <v>0</v>
      </c>
      <c r="U231" s="12">
        <v>-25</v>
      </c>
    </row>
    <row r="232" spans="1:21" x14ac:dyDescent="0.25">
      <c r="A232" s="1">
        <v>42044</v>
      </c>
      <c r="B232" s="2">
        <v>0.97505787037037039</v>
      </c>
      <c r="C232" s="3">
        <v>1106</v>
      </c>
      <c r="D232" s="4">
        <v>1148</v>
      </c>
      <c r="E232" s="4">
        <v>-1.9</v>
      </c>
      <c r="F232" s="4">
        <v>51</v>
      </c>
      <c r="G232" s="4" t="s">
        <v>231</v>
      </c>
      <c r="H232" s="5" t="str">
        <f t="shared" si="18"/>
        <v>N12</v>
      </c>
      <c r="I232" s="5" t="str">
        <f t="shared" si="19"/>
        <v>E61</v>
      </c>
      <c r="K232" s="14" t="str">
        <f t="shared" si="20"/>
        <v>12</v>
      </c>
      <c r="L232" s="14" t="b">
        <f t="shared" si="21"/>
        <v>0</v>
      </c>
      <c r="N232" s="14" t="str">
        <f t="shared" si="22"/>
        <v>61</v>
      </c>
      <c r="O232" s="14" t="b">
        <f t="shared" si="23"/>
        <v>0</v>
      </c>
      <c r="Q232" s="12" t="s">
        <v>296</v>
      </c>
      <c r="R232" s="12" t="b">
        <v>0</v>
      </c>
      <c r="T232" s="12" t="s">
        <v>314</v>
      </c>
      <c r="U232" s="12" t="b">
        <v>0</v>
      </c>
    </row>
    <row r="233" spans="1:21" x14ac:dyDescent="0.25">
      <c r="A233" s="1">
        <v>42056</v>
      </c>
      <c r="B233" s="2">
        <v>0.39174768518518516</v>
      </c>
      <c r="C233" s="3">
        <v>1120</v>
      </c>
      <c r="D233" s="4">
        <v>1120</v>
      </c>
      <c r="E233" s="4">
        <v>5.5</v>
      </c>
      <c r="F233" s="4">
        <v>215</v>
      </c>
      <c r="G233" s="4" t="s">
        <v>232</v>
      </c>
      <c r="H233" s="5" t="str">
        <f t="shared" si="18"/>
        <v>S16</v>
      </c>
      <c r="I233" s="5" t="str">
        <f t="shared" si="19"/>
        <v>164</v>
      </c>
      <c r="K233" s="14" t="b">
        <f t="shared" si="20"/>
        <v>0</v>
      </c>
      <c r="L233" s="14">
        <f t="shared" si="21"/>
        <v>-16</v>
      </c>
      <c r="N233" s="14" t="b">
        <f t="shared" si="22"/>
        <v>0</v>
      </c>
      <c r="O233" s="14" t="b">
        <f t="shared" si="23"/>
        <v>0</v>
      </c>
      <c r="Q233" s="12" t="b">
        <v>0</v>
      </c>
      <c r="R233" s="12">
        <v>-16</v>
      </c>
      <c r="T233" s="12" t="b">
        <v>0</v>
      </c>
      <c r="U233" s="12" t="b">
        <v>0</v>
      </c>
    </row>
    <row r="234" spans="1:21" x14ac:dyDescent="0.25">
      <c r="A234" s="1">
        <v>42063</v>
      </c>
      <c r="B234" s="2">
        <v>0.18339120370370368</v>
      </c>
      <c r="C234" s="3">
        <v>280</v>
      </c>
      <c r="D234" s="4">
        <v>280</v>
      </c>
      <c r="E234" s="4">
        <f>-1.4*1</f>
        <v>-1.4</v>
      </c>
      <c r="F234" s="4">
        <v>171</v>
      </c>
      <c r="G234" s="4" t="s">
        <v>1</v>
      </c>
      <c r="H234" s="5" t="str">
        <f t="shared" si="18"/>
        <v>Bac</v>
      </c>
      <c r="I234" s="5" t="str">
        <f t="shared" si="19"/>
        <v>ide</v>
      </c>
      <c r="K234" s="14" t="b">
        <f t="shared" si="20"/>
        <v>0</v>
      </c>
      <c r="L234" s="14" t="b">
        <f t="shared" si="21"/>
        <v>0</v>
      </c>
      <c r="N234" s="14" t="b">
        <f t="shared" si="22"/>
        <v>0</v>
      </c>
      <c r="O234" s="14" t="b">
        <f t="shared" si="23"/>
        <v>0</v>
      </c>
      <c r="Q234" s="12" t="b">
        <v>0</v>
      </c>
      <c r="R234" s="12" t="b">
        <v>0</v>
      </c>
      <c r="T234" s="12" t="b">
        <v>0</v>
      </c>
      <c r="U234" s="12" t="b">
        <v>0</v>
      </c>
    </row>
    <row r="235" spans="1:21" x14ac:dyDescent="0.25">
      <c r="A235" s="1">
        <v>42070</v>
      </c>
      <c r="B235" s="2">
        <v>0.92505787037037035</v>
      </c>
      <c r="C235" s="3">
        <v>1261</v>
      </c>
      <c r="D235" s="4">
        <v>1304</v>
      </c>
      <c r="E235" s="4">
        <v>-7.3</v>
      </c>
      <c r="F235" s="4">
        <v>125</v>
      </c>
      <c r="G235" s="4" t="s">
        <v>233</v>
      </c>
      <c r="H235" s="5" t="str">
        <f t="shared" si="18"/>
        <v>S19</v>
      </c>
      <c r="I235" s="5" t="str">
        <f t="shared" si="19"/>
        <v>E74</v>
      </c>
      <c r="K235" s="14" t="b">
        <f t="shared" si="20"/>
        <v>0</v>
      </c>
      <c r="L235" s="14">
        <f t="shared" si="21"/>
        <v>-19</v>
      </c>
      <c r="N235" s="14" t="str">
        <f t="shared" si="22"/>
        <v>74</v>
      </c>
      <c r="O235" s="14" t="b">
        <f t="shared" si="23"/>
        <v>0</v>
      </c>
      <c r="Q235" s="12" t="b">
        <v>0</v>
      </c>
      <c r="R235" s="12">
        <v>-19</v>
      </c>
      <c r="T235" s="12" t="s">
        <v>340</v>
      </c>
      <c r="U235" s="12" t="b">
        <v>0</v>
      </c>
    </row>
    <row r="236" spans="1:21" x14ac:dyDescent="0.25">
      <c r="A236" s="1">
        <v>42073</v>
      </c>
      <c r="B236" s="2">
        <v>5.7870370370370366E-5</v>
      </c>
      <c r="C236" s="3">
        <v>995</v>
      </c>
      <c r="D236" s="4">
        <v>1081</v>
      </c>
      <c r="E236" s="4">
        <v>-10.199999999999999</v>
      </c>
      <c r="F236" s="4">
        <v>107</v>
      </c>
      <c r="G236" s="4" t="s">
        <v>234</v>
      </c>
      <c r="H236" s="5" t="str">
        <f t="shared" si="18"/>
        <v>S18</v>
      </c>
      <c r="I236" s="5" t="str">
        <f t="shared" si="19"/>
        <v>E45</v>
      </c>
      <c r="K236" s="14" t="b">
        <f t="shared" si="20"/>
        <v>0</v>
      </c>
      <c r="L236" s="14">
        <f t="shared" si="21"/>
        <v>-18</v>
      </c>
      <c r="N236" s="14" t="str">
        <f t="shared" si="22"/>
        <v>45</v>
      </c>
      <c r="O236" s="14" t="b">
        <f t="shared" si="23"/>
        <v>0</v>
      </c>
      <c r="Q236" s="12" t="b">
        <v>0</v>
      </c>
      <c r="R236" s="12">
        <v>-18</v>
      </c>
      <c r="T236" s="12" t="s">
        <v>341</v>
      </c>
      <c r="U236" s="12" t="b">
        <v>0</v>
      </c>
    </row>
    <row r="237" spans="1:21" x14ac:dyDescent="0.25">
      <c r="A237" s="1">
        <v>42073</v>
      </c>
      <c r="B237" s="2">
        <v>0.15005787037037036</v>
      </c>
      <c r="C237" s="3">
        <v>1040</v>
      </c>
      <c r="D237" s="4" t="s">
        <v>0</v>
      </c>
      <c r="E237" s="4">
        <f>-20.4*1</f>
        <v>-20.399999999999999</v>
      </c>
      <c r="F237" s="4">
        <v>71</v>
      </c>
      <c r="G237" s="4" t="s">
        <v>235</v>
      </c>
      <c r="H237" s="5" t="str">
        <f t="shared" si="18"/>
        <v>S15</v>
      </c>
      <c r="I237" s="5" t="str">
        <f t="shared" si="19"/>
        <v>E40</v>
      </c>
      <c r="K237" s="14" t="b">
        <f t="shared" si="20"/>
        <v>0</v>
      </c>
      <c r="L237" s="14">
        <f t="shared" si="21"/>
        <v>-15</v>
      </c>
      <c r="N237" s="14" t="str">
        <f t="shared" si="22"/>
        <v>40</v>
      </c>
      <c r="O237" s="14" t="b">
        <f t="shared" si="23"/>
        <v>0</v>
      </c>
      <c r="Q237" s="12" t="b">
        <v>0</v>
      </c>
      <c r="R237" s="12">
        <v>-15</v>
      </c>
      <c r="T237" s="12" t="s">
        <v>337</v>
      </c>
      <c r="U237" s="12" t="b">
        <v>0</v>
      </c>
    </row>
    <row r="238" spans="1:21" x14ac:dyDescent="0.25">
      <c r="A238" s="1">
        <v>42078</v>
      </c>
      <c r="B238" s="2">
        <v>7.5057870370370372E-2</v>
      </c>
      <c r="C238" s="3">
        <v>719</v>
      </c>
      <c r="D238" s="4">
        <v>932</v>
      </c>
      <c r="E238" s="4">
        <v>-9</v>
      </c>
      <c r="F238" s="4">
        <v>240</v>
      </c>
      <c r="G238" s="4" t="s">
        <v>236</v>
      </c>
      <c r="H238" s="5" t="str">
        <f t="shared" si="18"/>
        <v>S22</v>
      </c>
      <c r="I238" s="5" t="str">
        <f t="shared" si="19"/>
        <v>W25</v>
      </c>
      <c r="K238" s="14" t="b">
        <f t="shared" si="20"/>
        <v>0</v>
      </c>
      <c r="L238" s="14">
        <f t="shared" si="21"/>
        <v>-22</v>
      </c>
      <c r="N238" s="14" t="b">
        <f t="shared" si="22"/>
        <v>0</v>
      </c>
      <c r="O238" s="14">
        <f t="shared" si="23"/>
        <v>-25</v>
      </c>
      <c r="Q238" s="12" t="b">
        <v>0</v>
      </c>
      <c r="R238" s="12">
        <v>-22</v>
      </c>
      <c r="T238" s="12" t="b">
        <v>0</v>
      </c>
      <c r="U238" s="12">
        <v>-25</v>
      </c>
    </row>
    <row r="239" spans="1:21" x14ac:dyDescent="0.25">
      <c r="A239" s="1">
        <v>42117</v>
      </c>
      <c r="B239" s="2">
        <v>0.40005787037037038</v>
      </c>
      <c r="C239" s="3">
        <v>857</v>
      </c>
      <c r="D239" s="4">
        <v>864</v>
      </c>
      <c r="E239" s="4">
        <v>-2.7</v>
      </c>
      <c r="F239" s="4">
        <v>291</v>
      </c>
      <c r="G239" s="4" t="s">
        <v>237</v>
      </c>
      <c r="H239" s="5" t="str">
        <f t="shared" si="18"/>
        <v>N12</v>
      </c>
      <c r="I239" s="5" t="str">
        <f t="shared" si="19"/>
        <v>W89</v>
      </c>
      <c r="K239" s="14" t="str">
        <f t="shared" si="20"/>
        <v>12</v>
      </c>
      <c r="L239" s="14" t="b">
        <f t="shared" si="21"/>
        <v>0</v>
      </c>
      <c r="N239" s="14" t="b">
        <f t="shared" si="22"/>
        <v>0</v>
      </c>
      <c r="O239" s="14">
        <f t="shared" si="23"/>
        <v>-89</v>
      </c>
      <c r="Q239" s="12">
        <v>12</v>
      </c>
      <c r="R239" s="12" t="b">
        <v>0</v>
      </c>
      <c r="T239" s="12" t="b">
        <v>0</v>
      </c>
      <c r="U239" s="12">
        <v>-89</v>
      </c>
    </row>
    <row r="240" spans="1:21" x14ac:dyDescent="0.25">
      <c r="A240" s="1">
        <v>42126</v>
      </c>
      <c r="B240" s="2">
        <v>0.85005787037037039</v>
      </c>
      <c r="C240" s="3">
        <v>335</v>
      </c>
      <c r="D240" s="4">
        <v>408</v>
      </c>
      <c r="E240" s="4">
        <v>3.8</v>
      </c>
      <c r="F240" s="4">
        <v>115</v>
      </c>
      <c r="G240" s="4" t="s">
        <v>238</v>
      </c>
      <c r="H240" s="5" t="str">
        <f t="shared" si="18"/>
        <v>S44</v>
      </c>
      <c r="I240" s="5" t="str">
        <f t="shared" si="19"/>
        <v>E11</v>
      </c>
      <c r="K240" s="14" t="b">
        <f t="shared" si="20"/>
        <v>0</v>
      </c>
      <c r="L240" s="14">
        <f t="shared" si="21"/>
        <v>-44</v>
      </c>
      <c r="N240" s="14" t="str">
        <f t="shared" si="22"/>
        <v>11</v>
      </c>
      <c r="O240" s="14" t="b">
        <f t="shared" si="23"/>
        <v>0</v>
      </c>
      <c r="Q240" s="12" t="b">
        <v>0</v>
      </c>
      <c r="R240" s="12">
        <v>-44</v>
      </c>
      <c r="T240" s="12" t="s">
        <v>282</v>
      </c>
      <c r="U240" s="12" t="b">
        <v>0</v>
      </c>
    </row>
    <row r="241" spans="1:21" x14ac:dyDescent="0.25">
      <c r="A241" s="1">
        <v>42129</v>
      </c>
      <c r="B241" s="2">
        <v>0.93339120370370365</v>
      </c>
      <c r="C241" s="3">
        <v>715</v>
      </c>
      <c r="D241" s="4">
        <v>721</v>
      </c>
      <c r="E241" s="4">
        <v>-13.6</v>
      </c>
      <c r="F241" s="4">
        <v>41</v>
      </c>
      <c r="G241" s="4" t="s">
        <v>239</v>
      </c>
      <c r="H241" s="5" t="str">
        <f t="shared" ref="H241:H266" si="24" xml:space="preserve"> LEFT(G241,3)</f>
        <v>N15</v>
      </c>
      <c r="I241" s="5" t="str">
        <f t="shared" ref="I241:I266" si="25" xml:space="preserve"> RIGHT(G241,3)</f>
        <v>E79</v>
      </c>
      <c r="K241" s="14" t="str">
        <f t="shared" si="20"/>
        <v>15</v>
      </c>
      <c r="L241" s="14" t="b">
        <f t="shared" si="21"/>
        <v>0</v>
      </c>
      <c r="N241" s="14" t="str">
        <f t="shared" si="22"/>
        <v>79</v>
      </c>
      <c r="O241" s="14" t="b">
        <f t="shared" si="23"/>
        <v>0</v>
      </c>
      <c r="Q241" s="12" t="s">
        <v>300</v>
      </c>
      <c r="R241" s="12" t="b">
        <v>0</v>
      </c>
      <c r="T241" s="12" t="s">
        <v>342</v>
      </c>
      <c r="U241" s="12" t="b">
        <v>0</v>
      </c>
    </row>
    <row r="242" spans="1:21" x14ac:dyDescent="0.25">
      <c r="A242" s="1">
        <v>42137</v>
      </c>
      <c r="B242" s="2">
        <v>0.78339120370370363</v>
      </c>
      <c r="C242" s="3">
        <v>438</v>
      </c>
      <c r="D242" s="4">
        <v>730</v>
      </c>
      <c r="E242" s="4">
        <v>-5.0999999999999996</v>
      </c>
      <c r="F242" s="4">
        <v>353</v>
      </c>
      <c r="G242" s="4" t="s">
        <v>240</v>
      </c>
      <c r="H242" s="5" t="str">
        <f t="shared" si="24"/>
        <v>N13</v>
      </c>
      <c r="I242" s="5" t="str">
        <f t="shared" si="25"/>
        <v>W16</v>
      </c>
      <c r="K242" s="14" t="str">
        <f t="shared" si="20"/>
        <v>13</v>
      </c>
      <c r="L242" s="14" t="b">
        <f t="shared" si="21"/>
        <v>0</v>
      </c>
      <c r="N242" s="14" t="b">
        <f t="shared" si="22"/>
        <v>0</v>
      </c>
      <c r="O242" s="14">
        <f t="shared" si="23"/>
        <v>-16</v>
      </c>
      <c r="Q242" s="12" t="s">
        <v>289</v>
      </c>
      <c r="R242" s="12" t="b">
        <v>0</v>
      </c>
      <c r="T242" s="12" t="b">
        <v>0</v>
      </c>
      <c r="U242" s="12">
        <v>-16</v>
      </c>
    </row>
    <row r="243" spans="1:21" x14ac:dyDescent="0.25">
      <c r="A243" s="1">
        <v>42173</v>
      </c>
      <c r="B243" s="2">
        <v>0.7252777777777778</v>
      </c>
      <c r="C243" s="3">
        <v>1305</v>
      </c>
      <c r="D243" s="4">
        <v>1398</v>
      </c>
      <c r="E243" s="4">
        <v>-23.7</v>
      </c>
      <c r="F243" s="4">
        <v>92</v>
      </c>
      <c r="G243" s="4" t="s">
        <v>241</v>
      </c>
      <c r="H243" s="5" t="str">
        <f t="shared" si="24"/>
        <v>N15</v>
      </c>
      <c r="I243" s="5" t="str">
        <f t="shared" si="25"/>
        <v>E50</v>
      </c>
      <c r="K243" s="14" t="str">
        <f t="shared" si="20"/>
        <v>15</v>
      </c>
      <c r="L243" s="14" t="b">
        <f t="shared" si="21"/>
        <v>0</v>
      </c>
      <c r="N243" s="14" t="str">
        <f t="shared" si="22"/>
        <v>50</v>
      </c>
      <c r="O243" s="14" t="b">
        <f t="shared" si="23"/>
        <v>0</v>
      </c>
      <c r="Q243" s="12" t="s">
        <v>300</v>
      </c>
      <c r="R243" s="12" t="b">
        <v>0</v>
      </c>
      <c r="T243" s="12" t="s">
        <v>343</v>
      </c>
      <c r="U243" s="12" t="b">
        <v>0</v>
      </c>
    </row>
    <row r="244" spans="1:21" x14ac:dyDescent="0.25">
      <c r="A244" s="1">
        <v>42174</v>
      </c>
      <c r="B244" s="2">
        <v>0.27974537037037034</v>
      </c>
      <c r="C244" s="3">
        <v>584</v>
      </c>
      <c r="D244" s="4">
        <v>798</v>
      </c>
      <c r="E244" s="4">
        <v>19.5</v>
      </c>
      <c r="F244" s="4">
        <v>177</v>
      </c>
      <c r="G244" s="4" t="s">
        <v>242</v>
      </c>
      <c r="H244" s="5" t="str">
        <f t="shared" si="24"/>
        <v>S27</v>
      </c>
      <c r="I244" s="5" t="str">
        <f t="shared" si="25"/>
        <v>E06</v>
      </c>
      <c r="K244" s="14" t="b">
        <f t="shared" si="20"/>
        <v>0</v>
      </c>
      <c r="L244" s="14">
        <f t="shared" si="21"/>
        <v>-27</v>
      </c>
      <c r="N244" s="14" t="str">
        <f t="shared" si="22"/>
        <v>06</v>
      </c>
      <c r="O244" s="14" t="b">
        <f t="shared" si="23"/>
        <v>0</v>
      </c>
      <c r="Q244" s="12" t="b">
        <v>0</v>
      </c>
      <c r="R244" s="12">
        <v>-27</v>
      </c>
      <c r="T244" s="12" t="s">
        <v>303</v>
      </c>
      <c r="U244" s="12" t="b">
        <v>0</v>
      </c>
    </row>
    <row r="245" spans="1:21" x14ac:dyDescent="0.25">
      <c r="A245" s="1">
        <v>42177</v>
      </c>
      <c r="B245" s="2">
        <v>0.77505787037037033</v>
      </c>
      <c r="C245" s="3">
        <v>1209</v>
      </c>
      <c r="D245" s="4">
        <v>1573</v>
      </c>
      <c r="E245" s="4">
        <v>-25.1</v>
      </c>
      <c r="F245" s="4">
        <v>358</v>
      </c>
      <c r="G245" s="4" t="s">
        <v>243</v>
      </c>
      <c r="H245" s="5" t="str">
        <f t="shared" si="24"/>
        <v>N12</v>
      </c>
      <c r="I245" s="5" t="str">
        <f t="shared" si="25"/>
        <v>W08</v>
      </c>
      <c r="K245" s="14" t="str">
        <f t="shared" si="20"/>
        <v>12</v>
      </c>
      <c r="L245" s="14" t="b">
        <f t="shared" si="21"/>
        <v>0</v>
      </c>
      <c r="N245" s="14" t="b">
        <f t="shared" si="22"/>
        <v>0</v>
      </c>
      <c r="O245" s="14">
        <f t="shared" si="23"/>
        <v>-8</v>
      </c>
      <c r="Q245" s="12" t="s">
        <v>296</v>
      </c>
      <c r="R245" s="12" t="b">
        <v>0</v>
      </c>
      <c r="T245" s="12" t="b">
        <v>0</v>
      </c>
      <c r="U245" s="12">
        <v>-8</v>
      </c>
    </row>
    <row r="246" spans="1:21" x14ac:dyDescent="0.25">
      <c r="A246" s="1">
        <v>42180</v>
      </c>
      <c r="B246" s="2">
        <v>0.35839120370370375</v>
      </c>
      <c r="C246" s="3">
        <v>1627</v>
      </c>
      <c r="D246" s="4">
        <v>1805</v>
      </c>
      <c r="E246" s="4">
        <v>-24.8</v>
      </c>
      <c r="F246" s="4">
        <v>330</v>
      </c>
      <c r="G246" s="4" t="s">
        <v>244</v>
      </c>
      <c r="H246" s="5" t="str">
        <f t="shared" si="24"/>
        <v>N09</v>
      </c>
      <c r="I246" s="5" t="str">
        <f t="shared" si="25"/>
        <v>W42</v>
      </c>
      <c r="K246" s="14" t="str">
        <f t="shared" si="20"/>
        <v>09</v>
      </c>
      <c r="L246" s="14" t="b">
        <f t="shared" si="21"/>
        <v>0</v>
      </c>
      <c r="N246" s="14" t="b">
        <f t="shared" si="22"/>
        <v>0</v>
      </c>
      <c r="O246" s="14">
        <f t="shared" si="23"/>
        <v>-42</v>
      </c>
      <c r="Q246" s="12" t="s">
        <v>293</v>
      </c>
      <c r="R246" s="12" t="b">
        <v>0</v>
      </c>
      <c r="T246" s="12" t="b">
        <v>0</v>
      </c>
      <c r="U246" s="12">
        <v>-42</v>
      </c>
    </row>
    <row r="247" spans="1:21" x14ac:dyDescent="0.25">
      <c r="A247" s="1">
        <v>42211</v>
      </c>
      <c r="B247" s="2">
        <v>0.36671296296296302</v>
      </c>
      <c r="C247" s="3">
        <v>303</v>
      </c>
      <c r="D247" s="4">
        <v>616</v>
      </c>
      <c r="E247" s="4">
        <f>-14.8*1</f>
        <v>-14.8</v>
      </c>
      <c r="F247" s="4">
        <v>351</v>
      </c>
      <c r="G247" s="4" t="s">
        <v>245</v>
      </c>
      <c r="H247" s="5" t="str">
        <f t="shared" si="24"/>
        <v>N10</v>
      </c>
      <c r="I247" s="5" t="str">
        <f t="shared" si="25"/>
        <v>179</v>
      </c>
      <c r="K247" s="14" t="str">
        <f t="shared" si="20"/>
        <v>10</v>
      </c>
      <c r="L247" s="14" t="b">
        <f t="shared" si="21"/>
        <v>0</v>
      </c>
      <c r="N247" s="14" t="b">
        <f t="shared" si="22"/>
        <v>0</v>
      </c>
      <c r="O247" s="14" t="b">
        <f t="shared" si="23"/>
        <v>0</v>
      </c>
      <c r="Q247" s="12" t="s">
        <v>280</v>
      </c>
      <c r="R247" s="12" t="b">
        <v>0</v>
      </c>
      <c r="T247" s="12" t="b">
        <v>0</v>
      </c>
      <c r="U247" s="12" t="b">
        <v>0</v>
      </c>
    </row>
    <row r="248" spans="1:21" x14ac:dyDescent="0.25">
      <c r="A248" s="1">
        <v>42238</v>
      </c>
      <c r="B248" s="2">
        <v>0.30004629629629631</v>
      </c>
      <c r="C248" s="3">
        <v>547</v>
      </c>
      <c r="D248" s="4">
        <v>817</v>
      </c>
      <c r="E248" s="4">
        <f>-29.5*1</f>
        <v>-29.5</v>
      </c>
      <c r="F248" s="4">
        <v>95</v>
      </c>
      <c r="G248" s="4" t="s">
        <v>246</v>
      </c>
      <c r="H248" s="5" t="str">
        <f t="shared" si="24"/>
        <v>S15</v>
      </c>
      <c r="I248" s="5" t="str">
        <f t="shared" si="25"/>
        <v>E13</v>
      </c>
      <c r="K248" s="14" t="b">
        <f t="shared" si="20"/>
        <v>0</v>
      </c>
      <c r="L248" s="14">
        <f t="shared" si="21"/>
        <v>-15</v>
      </c>
      <c r="N248" s="14" t="str">
        <f t="shared" si="22"/>
        <v>13</v>
      </c>
      <c r="O248" s="14" t="b">
        <f t="shared" si="23"/>
        <v>0</v>
      </c>
      <c r="Q248" s="12" t="b">
        <v>0</v>
      </c>
      <c r="R248" s="12">
        <v>-15</v>
      </c>
      <c r="T248" s="12" t="s">
        <v>289</v>
      </c>
      <c r="U248" s="12" t="b">
        <v>0</v>
      </c>
    </row>
    <row r="249" spans="1:21" x14ac:dyDescent="0.25">
      <c r="A249" s="1">
        <v>42267</v>
      </c>
      <c r="B249" s="2">
        <v>0.75837962962962957</v>
      </c>
      <c r="C249" s="3">
        <v>1239</v>
      </c>
      <c r="D249" s="4">
        <v>1458</v>
      </c>
      <c r="E249" s="4">
        <v>0.2</v>
      </c>
      <c r="F249" s="4">
        <v>219</v>
      </c>
      <c r="G249" s="4" t="s">
        <v>247</v>
      </c>
      <c r="H249" s="5" t="str">
        <f t="shared" si="24"/>
        <v>S20</v>
      </c>
      <c r="I249" s="5" t="str">
        <f t="shared" si="25"/>
        <v>W24</v>
      </c>
      <c r="K249" s="14" t="b">
        <f t="shared" si="20"/>
        <v>0</v>
      </c>
      <c r="L249" s="14">
        <f t="shared" si="21"/>
        <v>-20</v>
      </c>
      <c r="N249" s="14" t="b">
        <f t="shared" si="22"/>
        <v>0</v>
      </c>
      <c r="O249" s="14">
        <f t="shared" si="23"/>
        <v>-24</v>
      </c>
      <c r="Q249" s="12" t="b">
        <v>0</v>
      </c>
      <c r="R249" s="12">
        <v>-20</v>
      </c>
      <c r="T249" s="12" t="b">
        <v>0</v>
      </c>
      <c r="U249" s="12">
        <v>-24</v>
      </c>
    </row>
    <row r="250" spans="1:21" x14ac:dyDescent="0.25">
      <c r="A250" s="1">
        <v>42299</v>
      </c>
      <c r="B250" s="2">
        <v>0.13341435185185185</v>
      </c>
      <c r="C250" s="3">
        <v>817</v>
      </c>
      <c r="D250" s="4">
        <v>1100</v>
      </c>
      <c r="E250" s="4">
        <v>6</v>
      </c>
      <c r="F250" s="4">
        <v>206</v>
      </c>
      <c r="G250" s="4" t="s">
        <v>248</v>
      </c>
      <c r="H250" s="5" t="str">
        <f t="shared" si="24"/>
        <v>S11</v>
      </c>
      <c r="I250" s="5" t="str">
        <f t="shared" si="25"/>
        <v>W27</v>
      </c>
      <c r="K250" s="14" t="b">
        <f t="shared" si="20"/>
        <v>0</v>
      </c>
      <c r="L250" s="14">
        <f t="shared" si="21"/>
        <v>-11</v>
      </c>
      <c r="N250" s="14" t="b">
        <f t="shared" si="22"/>
        <v>0</v>
      </c>
      <c r="O250" s="14">
        <f t="shared" si="23"/>
        <v>-27</v>
      </c>
      <c r="Q250" s="12" t="b">
        <v>0</v>
      </c>
      <c r="R250" s="12">
        <v>-11</v>
      </c>
      <c r="T250" s="12" t="b">
        <v>0</v>
      </c>
      <c r="U250" s="12">
        <v>-27</v>
      </c>
    </row>
    <row r="251" spans="1:21" x14ac:dyDescent="0.25">
      <c r="A251" s="1">
        <v>42337</v>
      </c>
      <c r="B251" s="2">
        <v>0.32504629629629628</v>
      </c>
      <c r="C251" s="3">
        <v>451</v>
      </c>
      <c r="D251" s="4">
        <v>938</v>
      </c>
      <c r="E251" s="4">
        <v>-12.2</v>
      </c>
      <c r="F251" s="4">
        <v>137</v>
      </c>
      <c r="G251" s="4" t="s">
        <v>249</v>
      </c>
      <c r="H251" s="5" t="str">
        <f t="shared" si="24"/>
        <v>S08</v>
      </c>
      <c r="I251" s="5" t="str">
        <f t="shared" si="25"/>
        <v>176</v>
      </c>
      <c r="K251" s="14" t="b">
        <f t="shared" ref="K251:K266" si="26">IF(LEFT(H251)="N",RIGHT(H251,2))</f>
        <v>0</v>
      </c>
      <c r="L251" s="14">
        <f t="shared" ref="L251:L266" si="27">IF(LEFT(H251)="S",RIGHT(H251,2) * -1)</f>
        <v>-8</v>
      </c>
      <c r="N251" s="14" t="b">
        <f t="shared" ref="N251:N266" si="28">IF(LEFT(I251)="E",RIGHT(I251,2))</f>
        <v>0</v>
      </c>
      <c r="O251" s="14" t="b">
        <f t="shared" ref="O251:O266" si="29">IF(LEFT(I251)="W",RIGHT(I251,2) * -1)</f>
        <v>0</v>
      </c>
      <c r="Q251" s="12" t="b">
        <v>0</v>
      </c>
      <c r="R251" s="12">
        <v>-8</v>
      </c>
      <c r="T251" s="12" t="b">
        <v>0</v>
      </c>
      <c r="U251" s="12" t="b">
        <v>0</v>
      </c>
    </row>
    <row r="252" spans="1:21" x14ac:dyDescent="0.25">
      <c r="A252" s="1">
        <v>42354</v>
      </c>
      <c r="B252" s="2">
        <v>0.40004629629629629</v>
      </c>
      <c r="C252" s="3">
        <v>579</v>
      </c>
      <c r="D252" s="4">
        <v>937</v>
      </c>
      <c r="E252" s="4">
        <f>-6.7*1</f>
        <v>-6.7</v>
      </c>
      <c r="F252" s="4">
        <v>334</v>
      </c>
      <c r="G252" s="4" t="s">
        <v>250</v>
      </c>
      <c r="H252" s="5" t="str">
        <f t="shared" si="24"/>
        <v>S13</v>
      </c>
      <c r="I252" s="5" t="str">
        <f t="shared" si="25"/>
        <v>W04</v>
      </c>
      <c r="K252" s="14" t="b">
        <f t="shared" si="26"/>
        <v>0</v>
      </c>
      <c r="L252" s="14">
        <f t="shared" si="27"/>
        <v>-13</v>
      </c>
      <c r="N252" s="14" t="b">
        <f t="shared" si="28"/>
        <v>0</v>
      </c>
      <c r="O252" s="14">
        <f t="shared" si="29"/>
        <v>-4</v>
      </c>
      <c r="Q252" s="12" t="b">
        <v>0</v>
      </c>
      <c r="R252" s="12">
        <v>-13</v>
      </c>
      <c r="T252" s="12" t="b">
        <v>0</v>
      </c>
      <c r="U252" s="12">
        <v>-4</v>
      </c>
    </row>
    <row r="253" spans="1:21" x14ac:dyDescent="0.25">
      <c r="A253" s="1">
        <v>42370</v>
      </c>
      <c r="B253" s="2">
        <v>0.97504629629629624</v>
      </c>
      <c r="C253" s="3">
        <v>1730</v>
      </c>
      <c r="D253" s="4">
        <v>1734</v>
      </c>
      <c r="E253" s="4">
        <v>12.7</v>
      </c>
      <c r="F253" s="4">
        <v>227</v>
      </c>
      <c r="G253" s="4" t="s">
        <v>251</v>
      </c>
      <c r="H253" s="5" t="str">
        <f t="shared" si="24"/>
        <v>S25</v>
      </c>
      <c r="I253" s="5" t="str">
        <f t="shared" si="25"/>
        <v>W82</v>
      </c>
      <c r="K253" s="14" t="b">
        <f t="shared" si="26"/>
        <v>0</v>
      </c>
      <c r="L253" s="14">
        <f t="shared" si="27"/>
        <v>-25</v>
      </c>
      <c r="N253" s="14" t="b">
        <f t="shared" si="28"/>
        <v>0</v>
      </c>
      <c r="O253" s="14">
        <f t="shared" si="29"/>
        <v>-82</v>
      </c>
      <c r="Q253" s="12" t="b">
        <v>0</v>
      </c>
      <c r="R253" s="12">
        <v>-25</v>
      </c>
      <c r="T253" s="12" t="b">
        <v>0</v>
      </c>
      <c r="U253" s="12">
        <v>-82</v>
      </c>
    </row>
    <row r="254" spans="1:21" x14ac:dyDescent="0.25">
      <c r="A254" s="1">
        <v>42375</v>
      </c>
      <c r="B254" s="2">
        <v>0.58337962962962964</v>
      </c>
      <c r="C254" s="3">
        <v>969</v>
      </c>
      <c r="D254" s="4">
        <v>1043</v>
      </c>
      <c r="E254" s="4">
        <v>13.1</v>
      </c>
      <c r="F254" s="4">
        <v>252</v>
      </c>
      <c r="G254" s="4" t="s">
        <v>252</v>
      </c>
      <c r="H254" s="5" t="str">
        <f t="shared" si="24"/>
        <v>S20</v>
      </c>
      <c r="I254" s="5" t="str">
        <f t="shared" si="25"/>
        <v>133</v>
      </c>
      <c r="K254" s="14" t="b">
        <f t="shared" si="26"/>
        <v>0</v>
      </c>
      <c r="L254" s="14">
        <f t="shared" si="27"/>
        <v>-20</v>
      </c>
      <c r="N254" s="14" t="b">
        <f t="shared" si="28"/>
        <v>0</v>
      </c>
      <c r="O254" s="14" t="b">
        <f t="shared" si="29"/>
        <v>0</v>
      </c>
      <c r="Q254" s="12" t="b">
        <v>0</v>
      </c>
      <c r="R254" s="12">
        <v>-20</v>
      </c>
      <c r="T254" s="12" t="b">
        <v>0</v>
      </c>
      <c r="U254" s="12" t="b">
        <v>0</v>
      </c>
    </row>
    <row r="255" spans="1:21" x14ac:dyDescent="0.25">
      <c r="A255" s="1">
        <v>42411</v>
      </c>
      <c r="B255" s="2">
        <v>0.88717592592592587</v>
      </c>
      <c r="C255" s="3">
        <v>719</v>
      </c>
      <c r="D255" s="4">
        <v>1174</v>
      </c>
      <c r="E255" s="4">
        <f>-2.1*1</f>
        <v>-2.1</v>
      </c>
      <c r="F255" s="4">
        <v>260</v>
      </c>
      <c r="G255" s="4" t="s">
        <v>253</v>
      </c>
      <c r="H255" s="5" t="str">
        <f t="shared" si="24"/>
        <v>N11</v>
      </c>
      <c r="I255" s="5" t="str">
        <f t="shared" si="25"/>
        <v>W07</v>
      </c>
      <c r="K255" s="14" t="str">
        <f t="shared" si="26"/>
        <v>11</v>
      </c>
      <c r="L255" s="14" t="b">
        <f t="shared" si="27"/>
        <v>0</v>
      </c>
      <c r="N255" s="14" t="b">
        <f t="shared" si="28"/>
        <v>0</v>
      </c>
      <c r="O255" s="14">
        <f t="shared" si="29"/>
        <v>-7</v>
      </c>
      <c r="Q255" s="12" t="s">
        <v>282</v>
      </c>
      <c r="R255" s="12" t="b">
        <v>0</v>
      </c>
      <c r="T255" s="12" t="b">
        <v>0</v>
      </c>
      <c r="U255" s="12">
        <v>-7</v>
      </c>
    </row>
    <row r="256" spans="1:21" x14ac:dyDescent="0.25">
      <c r="A256" s="1">
        <v>42420</v>
      </c>
      <c r="B256" s="2">
        <v>0.60004629629629636</v>
      </c>
      <c r="C256" s="3">
        <v>491</v>
      </c>
      <c r="D256" s="4">
        <v>661</v>
      </c>
      <c r="E256" s="4">
        <v>-5.4</v>
      </c>
      <c r="F256" s="4">
        <v>273</v>
      </c>
      <c r="G256" s="4" t="s">
        <v>254</v>
      </c>
      <c r="H256" s="5" t="str">
        <f t="shared" si="24"/>
        <v>N11</v>
      </c>
      <c r="I256" s="5" t="str">
        <f t="shared" si="25"/>
        <v>146</v>
      </c>
      <c r="K256" s="14" t="str">
        <f t="shared" si="26"/>
        <v>11</v>
      </c>
      <c r="L256" s="14" t="b">
        <f t="shared" si="27"/>
        <v>0</v>
      </c>
      <c r="N256" s="14" t="b">
        <f t="shared" si="28"/>
        <v>0</v>
      </c>
      <c r="O256" s="14" t="b">
        <f t="shared" si="29"/>
        <v>0</v>
      </c>
      <c r="Q256" s="12" t="s">
        <v>282</v>
      </c>
      <c r="R256" s="12" t="b">
        <v>0</v>
      </c>
      <c r="T256" s="12" t="b">
        <v>0</v>
      </c>
      <c r="U256" s="12" t="b">
        <v>0</v>
      </c>
    </row>
    <row r="257" spans="1:21" x14ac:dyDescent="0.25">
      <c r="A257" s="1">
        <v>42421</v>
      </c>
      <c r="B257" s="2">
        <v>0.50004629629629627</v>
      </c>
      <c r="C257" s="3">
        <v>533</v>
      </c>
      <c r="D257" s="4">
        <v>739</v>
      </c>
      <c r="E257" s="4">
        <f>-1.7*1</f>
        <v>-1.7</v>
      </c>
      <c r="F257" s="4">
        <v>298</v>
      </c>
      <c r="G257" s="4" t="s">
        <v>255</v>
      </c>
      <c r="H257" s="5" t="str">
        <f t="shared" si="24"/>
        <v>N08</v>
      </c>
      <c r="I257" s="5" t="str">
        <f t="shared" si="25"/>
        <v>155</v>
      </c>
      <c r="K257" s="14" t="str">
        <f t="shared" si="26"/>
        <v>08</v>
      </c>
      <c r="L257" s="14" t="b">
        <f t="shared" si="27"/>
        <v>0</v>
      </c>
      <c r="N257" s="14" t="b">
        <f t="shared" si="28"/>
        <v>0</v>
      </c>
      <c r="O257" s="14" t="b">
        <f t="shared" si="29"/>
        <v>0</v>
      </c>
      <c r="Q257" s="12" t="s">
        <v>304</v>
      </c>
      <c r="R257" s="12" t="b">
        <v>0</v>
      </c>
      <c r="T257" s="12" t="b">
        <v>0</v>
      </c>
      <c r="U257" s="12" t="b">
        <v>0</v>
      </c>
    </row>
    <row r="258" spans="1:21" x14ac:dyDescent="0.25">
      <c r="A258" s="1">
        <v>42485</v>
      </c>
      <c r="B258" s="2">
        <v>0.21671296296296297</v>
      </c>
      <c r="C258" s="3">
        <v>538</v>
      </c>
      <c r="D258" s="4">
        <v>717</v>
      </c>
      <c r="E258" s="4">
        <f>-19.3*1</f>
        <v>-19.3</v>
      </c>
      <c r="F258" s="4">
        <v>78</v>
      </c>
      <c r="G258" s="4" t="s">
        <v>256</v>
      </c>
      <c r="H258" s="5" t="str">
        <f t="shared" si="24"/>
        <v>N11</v>
      </c>
      <c r="I258" s="5" t="str">
        <f t="shared" si="25"/>
        <v>152</v>
      </c>
      <c r="K258" s="14" t="str">
        <f t="shared" si="26"/>
        <v>11</v>
      </c>
      <c r="L258" s="14" t="b">
        <f t="shared" si="27"/>
        <v>0</v>
      </c>
      <c r="N258" s="14" t="b">
        <f t="shared" si="28"/>
        <v>0</v>
      </c>
      <c r="O258" s="14" t="b">
        <f t="shared" si="29"/>
        <v>0</v>
      </c>
      <c r="Q258" s="12" t="s">
        <v>282</v>
      </c>
      <c r="R258" s="12" t="b">
        <v>0</v>
      </c>
      <c r="T258" s="12" t="b">
        <v>0</v>
      </c>
      <c r="U258" s="12" t="b">
        <v>0</v>
      </c>
    </row>
    <row r="259" spans="1:21" x14ac:dyDescent="0.25">
      <c r="A259" s="1">
        <v>42835</v>
      </c>
      <c r="B259" s="2">
        <v>0.96680555555555558</v>
      </c>
      <c r="C259" s="3">
        <v>304</v>
      </c>
      <c r="D259" s="4" t="s">
        <v>0</v>
      </c>
      <c r="E259" s="4">
        <v>-7.2</v>
      </c>
      <c r="F259" s="4">
        <v>45</v>
      </c>
      <c r="G259" s="4" t="s">
        <v>257</v>
      </c>
      <c r="H259" s="5" t="str">
        <f t="shared" si="24"/>
        <v>N17</v>
      </c>
      <c r="I259" s="5" t="str">
        <f t="shared" si="25"/>
        <v>168</v>
      </c>
      <c r="K259" s="14" t="str">
        <f t="shared" si="26"/>
        <v>17</v>
      </c>
      <c r="L259" s="14" t="b">
        <f t="shared" si="27"/>
        <v>0</v>
      </c>
      <c r="N259" s="14" t="b">
        <f t="shared" si="28"/>
        <v>0</v>
      </c>
      <c r="O259" s="14" t="b">
        <f t="shared" si="29"/>
        <v>0</v>
      </c>
      <c r="Q259" s="12" t="s">
        <v>285</v>
      </c>
      <c r="R259" s="12" t="b">
        <v>0</v>
      </c>
      <c r="T259" s="12" t="b">
        <v>0</v>
      </c>
      <c r="U259" s="12" t="b">
        <v>0</v>
      </c>
    </row>
    <row r="260" spans="1:21" x14ac:dyDescent="0.25">
      <c r="A260" s="1">
        <v>42843</v>
      </c>
      <c r="B260" s="2">
        <v>0.82505787037037026</v>
      </c>
      <c r="C260" s="3">
        <v>926</v>
      </c>
      <c r="D260" s="4" t="s">
        <v>0</v>
      </c>
      <c r="E260" s="4">
        <v>-14.1</v>
      </c>
      <c r="F260" s="4">
        <v>67</v>
      </c>
      <c r="G260" s="4" t="s">
        <v>258</v>
      </c>
      <c r="H260" s="5" t="str">
        <f t="shared" si="24"/>
        <v>N14</v>
      </c>
      <c r="I260" s="5" t="str">
        <f t="shared" si="25"/>
        <v>E77</v>
      </c>
      <c r="K260" s="14" t="str">
        <f t="shared" si="26"/>
        <v>14</v>
      </c>
      <c r="L260" s="14" t="b">
        <f t="shared" si="27"/>
        <v>0</v>
      </c>
      <c r="N260" s="14" t="str">
        <f t="shared" si="28"/>
        <v>77</v>
      </c>
      <c r="O260" s="14" t="b">
        <f t="shared" si="29"/>
        <v>0</v>
      </c>
      <c r="Q260" s="12" t="s">
        <v>316</v>
      </c>
      <c r="R260" s="12" t="b">
        <v>0</v>
      </c>
      <c r="T260" s="12" t="s">
        <v>324</v>
      </c>
      <c r="U260" s="12" t="b">
        <v>0</v>
      </c>
    </row>
    <row r="261" spans="1:21" x14ac:dyDescent="0.25">
      <c r="A261" s="1">
        <v>42930</v>
      </c>
      <c r="B261" s="2">
        <v>5.950231481481482E-2</v>
      </c>
      <c r="C261" s="3">
        <v>1200</v>
      </c>
      <c r="D261" s="4" t="s">
        <v>0</v>
      </c>
      <c r="E261" s="4">
        <v>-0.1</v>
      </c>
      <c r="F261" s="4">
        <v>230</v>
      </c>
      <c r="G261" s="4" t="s">
        <v>259</v>
      </c>
      <c r="H261" s="5" t="str">
        <f t="shared" si="24"/>
        <v>S06</v>
      </c>
      <c r="I261" s="5" t="str">
        <f t="shared" si="25"/>
        <v>W29</v>
      </c>
      <c r="K261" s="14" t="b">
        <f t="shared" si="26"/>
        <v>0</v>
      </c>
      <c r="L261" s="14">
        <f t="shared" si="27"/>
        <v>-6</v>
      </c>
      <c r="N261" s="14" t="b">
        <f t="shared" si="28"/>
        <v>0</v>
      </c>
      <c r="O261" s="14">
        <f t="shared" si="29"/>
        <v>-29</v>
      </c>
      <c r="Q261" s="12" t="b">
        <v>0</v>
      </c>
      <c r="R261" s="12">
        <v>-6</v>
      </c>
      <c r="T261" s="12" t="b">
        <v>0</v>
      </c>
      <c r="U261" s="12">
        <v>-29</v>
      </c>
    </row>
    <row r="262" spans="1:21" x14ac:dyDescent="0.25">
      <c r="A262" s="1">
        <v>42939</v>
      </c>
      <c r="B262" s="2">
        <v>0.20005787037037037</v>
      </c>
      <c r="C262" s="3">
        <v>1848</v>
      </c>
      <c r="D262" s="4" t="s">
        <v>0</v>
      </c>
      <c r="E262" s="4">
        <v>-40.1</v>
      </c>
      <c r="F262" s="4">
        <v>134</v>
      </c>
      <c r="G262" s="4" t="s">
        <v>260</v>
      </c>
      <c r="H262" s="5" t="str">
        <f t="shared" si="24"/>
        <v>S09</v>
      </c>
      <c r="I262" s="5" t="str">
        <f t="shared" si="25"/>
        <v>151</v>
      </c>
      <c r="K262" s="14" t="b">
        <f t="shared" si="26"/>
        <v>0</v>
      </c>
      <c r="L262" s="14">
        <f t="shared" si="27"/>
        <v>-9</v>
      </c>
      <c r="N262" s="14" t="b">
        <f t="shared" si="28"/>
        <v>0</v>
      </c>
      <c r="O262" s="14" t="b">
        <f t="shared" si="29"/>
        <v>0</v>
      </c>
      <c r="Q262" s="12" t="b">
        <v>0</v>
      </c>
      <c r="R262" s="12">
        <v>-9</v>
      </c>
      <c r="T262" s="12" t="b">
        <v>0</v>
      </c>
      <c r="U262" s="12" t="b">
        <v>0</v>
      </c>
    </row>
    <row r="263" spans="1:21" x14ac:dyDescent="0.25">
      <c r="A263" s="1">
        <v>42982</v>
      </c>
      <c r="B263" s="2">
        <v>0.8583912037037037</v>
      </c>
      <c r="C263" s="3">
        <v>1418</v>
      </c>
      <c r="D263" s="4" t="s">
        <v>0</v>
      </c>
      <c r="E263" s="4">
        <v>47.5</v>
      </c>
      <c r="F263" s="4">
        <v>184</v>
      </c>
      <c r="G263" s="4" t="s">
        <v>261</v>
      </c>
      <c r="H263" s="5" t="str">
        <f t="shared" si="24"/>
        <v>S10</v>
      </c>
      <c r="I263" s="5" t="str">
        <f t="shared" si="25"/>
        <v>W12</v>
      </c>
      <c r="K263" s="14" t="b">
        <f t="shared" si="26"/>
        <v>0</v>
      </c>
      <c r="L263" s="14">
        <f t="shared" si="27"/>
        <v>-10</v>
      </c>
      <c r="N263" s="14" t="b">
        <f t="shared" si="28"/>
        <v>0</v>
      </c>
      <c r="O263" s="14">
        <f t="shared" si="29"/>
        <v>-12</v>
      </c>
      <c r="Q263" s="12" t="b">
        <v>0</v>
      </c>
      <c r="R263" s="12">
        <v>-10</v>
      </c>
      <c r="T263" s="12" t="b">
        <v>0</v>
      </c>
      <c r="U263" s="12">
        <v>-12</v>
      </c>
    </row>
    <row r="264" spans="1:21" x14ac:dyDescent="0.25">
      <c r="A264" s="1">
        <v>42984</v>
      </c>
      <c r="B264" s="2">
        <v>0.51672453703703702</v>
      </c>
      <c r="C264" s="3">
        <v>1571</v>
      </c>
      <c r="D264" s="4" t="s">
        <v>0</v>
      </c>
      <c r="E264" s="4">
        <v>-0.3</v>
      </c>
      <c r="F264" s="4">
        <v>201</v>
      </c>
      <c r="G264" s="4" t="s">
        <v>262</v>
      </c>
      <c r="H264" s="5" t="str">
        <f t="shared" si="24"/>
        <v>S08</v>
      </c>
      <c r="I264" s="5" t="str">
        <f t="shared" si="25"/>
        <v>W33</v>
      </c>
      <c r="K264" s="14" t="b">
        <f t="shared" si="26"/>
        <v>0</v>
      </c>
      <c r="L264" s="14">
        <f t="shared" si="27"/>
        <v>-8</v>
      </c>
      <c r="N264" s="14" t="b">
        <f t="shared" si="28"/>
        <v>0</v>
      </c>
      <c r="O264" s="14">
        <f t="shared" si="29"/>
        <v>-33</v>
      </c>
      <c r="Q264" s="12" t="b">
        <v>0</v>
      </c>
      <c r="R264" s="12">
        <v>-8</v>
      </c>
      <c r="T264" s="12" t="b">
        <v>0</v>
      </c>
      <c r="U264" s="12">
        <v>-33</v>
      </c>
    </row>
    <row r="265" spans="1:21" x14ac:dyDescent="0.25">
      <c r="A265" s="1">
        <v>42995</v>
      </c>
      <c r="B265" s="2">
        <v>0.50006944444444446</v>
      </c>
      <c r="C265" s="3">
        <v>1385</v>
      </c>
      <c r="D265" s="4" t="s">
        <v>0</v>
      </c>
      <c r="E265" s="4">
        <v>-32.799999999999997</v>
      </c>
      <c r="F265" s="4">
        <v>72</v>
      </c>
      <c r="G265" s="4" t="s">
        <v>263</v>
      </c>
      <c r="H265" s="5" t="str">
        <f t="shared" si="24"/>
        <v>S08</v>
      </c>
      <c r="I265" s="5" t="str">
        <f t="shared" si="25"/>
        <v>170</v>
      </c>
      <c r="K265" s="14" t="b">
        <f t="shared" si="26"/>
        <v>0</v>
      </c>
      <c r="L265" s="14">
        <f t="shared" si="27"/>
        <v>-8</v>
      </c>
      <c r="N265" s="14" t="b">
        <f t="shared" si="28"/>
        <v>0</v>
      </c>
      <c r="O265" s="14" t="b">
        <f t="shared" si="29"/>
        <v>0</v>
      </c>
      <c r="Q265" s="12" t="b">
        <v>0</v>
      </c>
      <c r="R265" s="12">
        <v>-8</v>
      </c>
      <c r="T265" s="12" t="b">
        <v>0</v>
      </c>
      <c r="U265" s="12" t="b">
        <v>0</v>
      </c>
    </row>
    <row r="266" spans="1:21" x14ac:dyDescent="0.25">
      <c r="A266" s="1">
        <v>43026</v>
      </c>
      <c r="B266" s="2">
        <v>0.24172453703703703</v>
      </c>
      <c r="C266" s="3">
        <v>1576</v>
      </c>
      <c r="D266" s="4" t="s">
        <v>0</v>
      </c>
      <c r="E266" s="4">
        <v>-44.5</v>
      </c>
      <c r="F266" s="4">
        <v>137</v>
      </c>
      <c r="G266" s="4" t="s">
        <v>264</v>
      </c>
      <c r="H266" s="5" t="str">
        <f t="shared" si="24"/>
        <v>S12</v>
      </c>
      <c r="I266" s="5" t="str">
        <f t="shared" si="25"/>
        <v>122</v>
      </c>
      <c r="K266" s="14" t="b">
        <f t="shared" si="26"/>
        <v>0</v>
      </c>
      <c r="L266" s="14">
        <f t="shared" si="27"/>
        <v>-12</v>
      </c>
      <c r="N266" s="14" t="b">
        <f t="shared" si="28"/>
        <v>0</v>
      </c>
      <c r="O266" s="14" t="b">
        <f t="shared" si="29"/>
        <v>0</v>
      </c>
      <c r="Q266" s="12" t="b">
        <v>0</v>
      </c>
      <c r="R266" s="12">
        <v>-12</v>
      </c>
      <c r="T266" s="12" t="b">
        <v>0</v>
      </c>
      <c r="U266" s="12" t="b">
        <v>0</v>
      </c>
    </row>
  </sheetData>
  <hyperlinks>
    <hyperlink ref="A2" r:id="rId1" display="https://cdaw.gsfc.nasa.gov/movie/make_javamovie.php?stime=20091216_0342&amp;etime=20091216_1055&amp;img1=lasc2rdf&amp;title=20091216.043003.p047g;V=276km/s" xr:uid="{21C8255E-3049-4B0B-A07C-67A79DDBF39C}"/>
    <hyperlink ref="B2" r:id="rId2" tooltip="see height-time digital file" display="http://cdaw.gsfc.nasa.gov/CME_list/UNIVERSAL/2009_12/yht/20091216.043003.w360h.v0276.p047g.yht" xr:uid="{0E1CA316-2851-4C21-BEA2-48673A4D1E20}"/>
    <hyperlink ref="C2" r:id="rId3" tooltip="view height-time plot" display="http://cdaw.gsfc.nasa.gov/CME_list/UNIVERSAL/2009_12/htpng/20091216.043003.p047g.htp.html" xr:uid="{6148144F-EEFC-4821-801D-96796D3246F7}"/>
    <hyperlink ref="A3" r:id="rId4" display="https://cdaw.gsfc.nasa.gov/movie/make_javamovie.php?stime=20100207_0228&amp;etime=20100207_0813&amp;img1=lasc2rdf&amp;title=20100207.035403.p113g;V=421km/s" xr:uid="{5DAD5636-23F1-460B-B848-CA15CD5BBE8B}"/>
    <hyperlink ref="B3" r:id="rId5" tooltip="see height-time digital file" display="http://cdaw.gsfc.nasa.gov/CME_list/UNIVERSAL/2010_02/yht/20100207.035403.w360h.v0421.p113g.yht" xr:uid="{5E9817A4-064A-486F-9494-27C25F0B6D91}"/>
    <hyperlink ref="C3" r:id="rId6" tooltip="view height-time plot" display="http://cdaw.gsfc.nasa.gov/CME_list/UNIVERSAL/2010_02/htpng/20100207.035403.p113g.htp.html" xr:uid="{0FE6B126-7596-41D2-B7C3-4B0AAF6F43BB}"/>
    <hyperlink ref="A4" r:id="rId7" display="https://cdaw.gsfc.nasa.gov/movie/make_javamovie.php?stime=20100212_1142&amp;etime=20100212_1437&amp;img1=lasc2rdf&amp;title=20100212.134204.p044g;V=509km/s" xr:uid="{B81FF07A-4223-4CD6-A9FC-7F9033663B96}"/>
    <hyperlink ref="B4" r:id="rId8" tooltip="see height-time digital file" display="http://cdaw.gsfc.nasa.gov/CME_list/UNIVERSAL/2010_02/yht/20100212.134204.w360h.v0509.p044g.yht" xr:uid="{718D2FD0-C932-4CE7-AB42-0D98C23958CF}"/>
    <hyperlink ref="C4" r:id="rId9" tooltip="view height-time plot" display="http://cdaw.gsfc.nasa.gov/CME_list/UNIVERSAL/2010_02/htpng/20100212.134204.p044g.htp.html" xr:uid="{D20D6AC4-10A5-4628-BF3F-88165AB4450B}"/>
    <hyperlink ref="A5" r:id="rId10" display="https://cdaw.gsfc.nasa.gov/movie/make_javamovie.php?stime=20100403_0855&amp;etime=20100403_1339&amp;img1=lasc2rdf&amp;title=20100403.103358.p171g;V=668km/s" xr:uid="{384EEB34-84B2-4397-B12D-0FA336E7C6C7}"/>
    <hyperlink ref="B5" r:id="rId11" tooltip="see height-time digital file" display="http://cdaw.gsfc.nasa.gov/CME_list/UNIVERSAL/2010_04/yht/20100403.103358.w360h.v0668.p171g.yht" xr:uid="{30AA7233-63C4-4A58-9E00-8CBAD3D7AA66}"/>
    <hyperlink ref="C5" r:id="rId12" tooltip="view height-time plot" display="http://cdaw.gsfc.nasa.gov/CME_list/UNIVERSAL/2010_04/htpng/20100403.103358.p171g.htp.html" xr:uid="{083A9B15-12CB-4C75-804F-C51D2D51158B}"/>
    <hyperlink ref="A6" r:id="rId13" display="https://cdaw.gsfc.nasa.gov/movie/make_javamovie.php?stime=20100604_1039&amp;etime=20100604_1723&amp;img1=lasc2rdf&amp;title=20100604.123005.p353g;V=311km/s" xr:uid="{A4F5A2B7-8EAE-4CD6-9148-49A89E8BE85D}"/>
    <hyperlink ref="B6" r:id="rId14" tooltip="see height-time digital file" display="http://cdaw.gsfc.nasa.gov/CME_list/UNIVERSAL/2010_06/yht/20100604.123005.w360h.v0311.p353g.yht" xr:uid="{80EFA0A7-1405-4948-96A0-DB24C954D3EB}"/>
    <hyperlink ref="C6" r:id="rId15" tooltip="view height-time plot" display="http://cdaw.gsfc.nasa.gov/CME_list/UNIVERSAL/2010_06/htpng/20100604.123005.p353g.htp.html" xr:uid="{953A57A8-8E74-419A-96DB-A9305D726AD1}"/>
    <hyperlink ref="A7" r:id="rId16" display="https://cdaw.gsfc.nasa.gov/movie/make_javamovie.php?stime=20100807_1706&amp;etime=20100807_2126&amp;img1=lasc2rdf&amp;title=20100807.183606.p094g;V=871km/s" xr:uid="{2848FB48-2770-4AF8-BFBE-48ACA261E111}"/>
    <hyperlink ref="B7" r:id="rId17" tooltip="see height-time digital file" display="http://cdaw.gsfc.nasa.gov/CME_list/UNIVERSAL/2010_08/yht/20100807.183606.w360h.v0871.p094g.yht" xr:uid="{6464F567-9E70-4F10-AE55-24657E0473B2}"/>
    <hyperlink ref="C7" r:id="rId18" tooltip="view height-time plot" display="http://cdaw.gsfc.nasa.gov/CME_list/UNIVERSAL/2010_08/htpng/20100807.183606.p094g.htp.html" xr:uid="{B8F1B345-C406-4010-8922-56905036787B}"/>
    <hyperlink ref="A8" r:id="rId19" display="https://cdaw.gsfc.nasa.gov/movie/make_javamovie.php?stime=20100814_0858&amp;etime=20100814_1256&amp;img1=lasc2rdf&amp;title=20100814.101205.p224g;V=1205km/s" xr:uid="{D6A8364D-10F7-4C7E-811C-000BC343484E}"/>
    <hyperlink ref="B8" r:id="rId20" tooltip="see height-time digital file" display="http://cdaw.gsfc.nasa.gov/CME_list/UNIVERSAL/2010_08/yht/20100814.101205.w360h.v1205.p224g.yht" xr:uid="{DD2588FB-A743-4BA9-B624-935FFB3A69A4}"/>
    <hyperlink ref="C8" r:id="rId21" tooltip="view height-time plot" display="http://cdaw.gsfc.nasa.gov/CME_list/UNIVERSAL/2010_08/htpng/20100814.101205.p224g.htp.html" xr:uid="{DAA99064-55F2-4390-A596-E8FB43AA968C}"/>
    <hyperlink ref="A9" r:id="rId22" display="https://cdaw.gsfc.nasa.gov/movie/make_javamovie.php?stime=20100831_1949&amp;etime=20100831_2343&amp;img1=lasc2rdf&amp;title=20100831.211721.p206g;V=1304km/s" xr:uid="{C10BA546-8597-42CC-9F74-2CFF6F9CE37E}"/>
    <hyperlink ref="B9" r:id="rId23" tooltip="see height-time digital file" display="http://cdaw.gsfc.nasa.gov/CME_list/UNIVERSAL/2010_08/yht/20100831.211721.w360h.v1304.p206g.yht" xr:uid="{9E0D89AB-47B1-4927-A6A3-B673E805BA17}"/>
    <hyperlink ref="C9" r:id="rId24" tooltip="view height-time plot" display="http://cdaw.gsfc.nasa.gov/CME_list/UNIVERSAL/2010_08/htpng/20100831.211721.p206g.htp.html" xr:uid="{CC5BAD17-CE41-45C0-AF47-5BFA6C2A3187}"/>
    <hyperlink ref="A10" r:id="rId25" display="https://cdaw.gsfc.nasa.gov/movie/make_javamovie.php?stime=20101214_1434&amp;etime=20101214_1857&amp;img1=lasc2rdf&amp;title=20101214.153605.p343g;V=835km/s" xr:uid="{6FFBBBCD-FF32-48FE-8EAE-4186ECB460FE}"/>
    <hyperlink ref="B10" r:id="rId26" tooltip="see height-time digital file" display="http://cdaw.gsfc.nasa.gov/CME_list/UNIVERSAL/2010_12/yht/20101214.153605.w360h.v0835.p343g.yht" xr:uid="{DAD6AD59-70B1-47B7-80CC-6BC8E07B76A7}"/>
    <hyperlink ref="C10" r:id="rId27" tooltip="view height-time plot" display="http://cdaw.gsfc.nasa.gov/CME_list/UNIVERSAL/2010_12/htpng/20101214.153605.p343g.htp.html" xr:uid="{1B563889-BA69-4DF7-99A0-943A8F4F12DA}"/>
    <hyperlink ref="A11" r:id="rId28" display="https://cdaw.gsfc.nasa.gov/movie/make_javamovie.php?stime=20110201_2218&amp;etime=20110202_0357&amp;img1=lasc2rdf&amp;title=20110201.232412.p004g;V=437km/s" xr:uid="{DE660B4C-FA12-4D1B-B8F1-CA7B34A103F4}"/>
    <hyperlink ref="B11" r:id="rId29" tooltip="see height-time digital file" display="http://cdaw.gsfc.nasa.gov/CME_list/UNIVERSAL/2011_02/yht/20110201.232412.w360h.v0437.p004g.yht" xr:uid="{FF19B817-46D1-433B-9D74-5FD710CD16C2}"/>
    <hyperlink ref="C11" r:id="rId30" tooltip="view height-time plot" display="http://cdaw.gsfc.nasa.gov/CME_list/UNIVERSAL/2011_02/htpng/20110201.232412.p004g.htp.html" xr:uid="{4D783955-48A6-4C95-B78E-5F790766B4C0}"/>
    <hyperlink ref="A12" r:id="rId31" display="https://cdaw.gsfc.nasa.gov/movie/make_javamovie.php?stime=20110215_0107&amp;etime=20110215_0551&amp;img1=lasc2rdf&amp;title=20110215.022405.p189g;V=669km/s" xr:uid="{26B01406-6A37-40C5-AC41-6CCFFF9BBDA6}"/>
    <hyperlink ref="B12" r:id="rId32" tooltip="see height-time digital file" display="http://cdaw.gsfc.nasa.gov/CME_list/UNIVERSAL/2011_02/yht/20110215.022405.w360h.v0669.p189g.yht" xr:uid="{25AA5BD3-EE1E-4F54-A07D-30DD42431D5C}"/>
    <hyperlink ref="C12" r:id="rId33" tooltip="view height-time plot" display="http://cdaw.gsfc.nasa.gov/CME_list/UNIVERSAL/2011_02/htpng/20110215.022405.p189g.htp.html" xr:uid="{DB22F11B-8782-4BD5-B5AC-9B994BB163AB}"/>
    <hyperlink ref="A13" r:id="rId34" display="https://cdaw.gsfc.nasa.gov/movie/make_javamovie.php?stime=20110307_1856&amp;etime=20110307_2229&amp;img1=lasc2rdf&amp;title=20110307.200005.p313g;V=2125km/s" xr:uid="{9F9D3429-E8BD-46AB-9841-70AF2DE56DD3}"/>
    <hyperlink ref="B13" r:id="rId35" tooltip="see height-time digital file" display="http://cdaw.gsfc.nasa.gov/CME_list/UNIVERSAL/2011_03/yht/20110307.200005.w360h.v2125.p313g.yht" xr:uid="{420E0D2E-8682-49AC-8807-914C5F6E28E7}"/>
    <hyperlink ref="C13" r:id="rId36" tooltip="view height-time plot" display="http://cdaw.gsfc.nasa.gov/CME_list/UNIVERSAL/2011_03/htpng/20110307.200005.p313g.htp.html" xr:uid="{E880BE53-DEC7-46F6-9D6E-2B35548392F4}"/>
    <hyperlink ref="A14" r:id="rId37" display="https://cdaw.gsfc.nasa.gov/movie/make_javamovie.php?stime=20110321_0121&amp;etime=20110321_0513&amp;img1=lasc2rdf&amp;title=20110321.022405.p274g;V=1341km/s" xr:uid="{B4FA2AC8-A0A9-43B6-8E9E-72AD18BF28F2}"/>
    <hyperlink ref="B14" r:id="rId38" tooltip="see height-time digital file" display="http://cdaw.gsfc.nasa.gov/CME_list/UNIVERSAL/2011_03/yht/20110321.022405.w360h.v1341.p274g.yht" xr:uid="{01F9155A-1FC0-45D7-B6DC-B08F725A6D3D}"/>
    <hyperlink ref="C14" r:id="rId39" tooltip="view height-time plot" display="http://cdaw.gsfc.nasa.gov/CME_list/UNIVERSAL/2011_03/htpng/20110321.022405.p274g.htp.html" xr:uid="{4CE1721A-F158-482F-A173-DCA2348A70C8}"/>
    <hyperlink ref="A15" r:id="rId40" display="https://cdaw.gsfc.nasa.gov/movie/make_javamovie.php?stime=20110326_0543&amp;etime=20110326_1023&amp;img1=lasc2rdf&amp;title=20110326.062405.p091g;V=699km/s" xr:uid="{C23FF3FC-7051-4AB4-9847-9BB930823EDB}"/>
    <hyperlink ref="B15" r:id="rId41" tooltip="see height-time digital file" display="http://cdaw.gsfc.nasa.gov/CME_list/UNIVERSAL/2011_03/yht/20110326.062405.w360h.v0699.p091g.yht" xr:uid="{1E555774-7A83-4AC1-ACDD-AD2A18B50241}"/>
    <hyperlink ref="C15" r:id="rId42" tooltip="view height-time plot" display="http://cdaw.gsfc.nasa.gov/CME_list/UNIVERSAL/2011_03/htpng/20110326.062405.p091g.htp.html" xr:uid="{0BD48D12-716B-464C-8D6F-A4447382F2DC}"/>
    <hyperlink ref="A16" r:id="rId43" display="https://cdaw.gsfc.nasa.gov/movie/make_javamovie.php?stime=20110417_1418&amp;etime=20110417_1948&amp;img1=lasc2rdf&amp;title=20110417.153605.p149g;V=465km/s" xr:uid="{206105FF-6B0B-44DC-9B6B-27854311A3F3}"/>
    <hyperlink ref="B16" r:id="rId44" tooltip="see height-time digital file" display="http://cdaw.gsfc.nasa.gov/CME_list/UNIVERSAL/2011_04/yht/20110417.153605.w360h.v0465.p149g.yht" xr:uid="{2CBCE82B-7AE5-42C3-91D9-A2DC03811158}"/>
    <hyperlink ref="C16" r:id="rId45" tooltip="view height-time plot" display="http://cdaw.gsfc.nasa.gov/CME_list/UNIVERSAL/2011_04/htpng/20110417.153605.p149g.htp.html" xr:uid="{643689E7-6C44-4CA8-ABDA-AE306F9477DC}"/>
    <hyperlink ref="A17" r:id="rId46" display="https://cdaw.gsfc.nasa.gov/movie/make_javamovie.php?stime=20110424_2029&amp;etime=20110425_0321&amp;img1=lasc2rdf&amp;title=20110424.212409.p076g;V=300km/s" xr:uid="{33E6ACBA-00EF-4F40-AB51-063D0D951B15}"/>
    <hyperlink ref="B17" r:id="rId47" tooltip="see height-time digital file" display="http://cdaw.gsfc.nasa.gov/CME_list/UNIVERSAL/2011_04/yht/20110424.212409.w360h.v0300.p076g.yht" xr:uid="{ADA46EE0-D8E6-41BC-8AC1-EEF6B2ED9BA2}"/>
    <hyperlink ref="C17" r:id="rId48" tooltip="view height-time plot" display="http://cdaw.gsfc.nasa.gov/CME_list/UNIVERSAL/2011_04/htpng/20110424.212409.p076g.htp.html" xr:uid="{1F4DF42F-5694-411B-A84C-0865D28A21AB}"/>
    <hyperlink ref="A18" r:id="rId49" display="https://cdaw.gsfc.nasa.gov/movie/make_javamovie.php?stime=20110602_0655&amp;etime=20110602_1107&amp;img1=lasc2rdf&amp;title=20110602.081206.p098g;V=976km/s" xr:uid="{8EDBE395-43D1-4237-A917-B32A27FE0C34}"/>
    <hyperlink ref="B18" r:id="rId50" tooltip="see height-time digital file" display="http://cdaw.gsfc.nasa.gov/CME_list/UNIVERSAL/2011_06/yht/20110602.081206.w360h.v0976.p098g.yht" xr:uid="{5F967FD3-987B-44B7-99C5-E9585A9655A1}"/>
    <hyperlink ref="C18" r:id="rId51" tooltip="view height-time plot" display="http://cdaw.gsfc.nasa.gov/CME_list/UNIVERSAL/2011_06/htpng/20110602.081206.p098g.htp.html" xr:uid="{71C1E283-AACD-40EE-87F3-BF56D0FE5196}"/>
    <hyperlink ref="A19" r:id="rId52" display="https://cdaw.gsfc.nasa.gov/movie/make_javamovie.php?stime=20110604_0534&amp;etime=20110604_0924&amp;img1=lasc2rdf&amp;title=20110604.064806.p284g;V=1407km/s" xr:uid="{17F3ABEA-83A8-4806-9EF8-0D30AEB74F56}"/>
    <hyperlink ref="B19" r:id="rId53" tooltip="see height-time digital file" display="http://cdaw.gsfc.nasa.gov/CME_list/UNIVERSAL/2011_06/yht/20110604.064806.w360h.v1407.p284g.yht" xr:uid="{44DC2601-399E-4F26-BC9F-B41800C8CB47}"/>
    <hyperlink ref="C19" r:id="rId54" tooltip="view height-time plot" display="http://cdaw.gsfc.nasa.gov/CME_list/UNIVERSAL/2011_06/htpng/20110604.064806.p284g.htp.html" xr:uid="{4B1B647B-0156-4746-B2F0-F6BDF6A5ADAB}"/>
    <hyperlink ref="A20" r:id="rId55" display="https://cdaw.gsfc.nasa.gov/movie/make_javamovie.php?stime=20110604_2052&amp;etime=20110605_0020&amp;img1=lasc2rdf&amp;title=20110604.220502.p300g;V=2425km/s" xr:uid="{9E7DAE98-6550-4D6A-9EDA-6FF68BAF3922}"/>
    <hyperlink ref="B20" r:id="rId56" tooltip="see height-time digital file" display="http://cdaw.gsfc.nasa.gov/CME_list/UNIVERSAL/2011_06/yht/20110604.220502.w360h.v2425.p300g.yht" xr:uid="{D5D702B5-8196-452E-AD9A-E0956003660C}"/>
    <hyperlink ref="C20" r:id="rId57" tooltip="view height-time plot" display="http://cdaw.gsfc.nasa.gov/CME_list/UNIVERSAL/2011_06/htpng/20110604.220502.p300g.htp.html" xr:uid="{9861B8B3-D8F1-4D90-B28D-806EDEF0EDD1}"/>
    <hyperlink ref="A21" r:id="rId58" display="https://cdaw.gsfc.nasa.gov/movie/make_javamovie.php?stime=20110607_0525&amp;etime=20110607_0920&amp;img1=lasc2rdf&amp;title=20110607.064912.p250g;V=1255km/s" xr:uid="{7640C767-D6C6-41A0-8802-67348947CB74}"/>
    <hyperlink ref="B21" r:id="rId59" tooltip="see height-time digital file" display="http://cdaw.gsfc.nasa.gov/CME_list/UNIVERSAL/2011_06/yht/20110607.064912.w360h.v1255.p250g.yht" xr:uid="{50CD0293-14C2-46BB-AA5E-F938096D32F1}"/>
    <hyperlink ref="C21" r:id="rId60" tooltip="view height-time plot" display="http://cdaw.gsfc.nasa.gov/CME_list/UNIVERSAL/2011_06/htpng/20110607.064912.p250g.htp.html" xr:uid="{DCA19B5C-1047-40E3-BD37-B8C497C8E3B0}"/>
    <hyperlink ref="A22" r:id="rId61" display="https://cdaw.gsfc.nasa.gov/movie/make_javamovie.php?stime=20110613_0250&amp;etime=20110613_0702&amp;img1=lasc2rdf&amp;title=20110613.042406.p108g;V=957km/s" xr:uid="{A26F8E08-18A5-4FD5-9428-E9AE14F6CFAD}"/>
    <hyperlink ref="B22" r:id="rId62" tooltip="see height-time digital file" display="http://cdaw.gsfc.nasa.gov/CME_list/UNIVERSAL/2011_06/yht/20110613.042406.w360h.v0957.p108g.yht" xr:uid="{EB62CCD6-2FC3-46DE-A77A-4D3FCD38FED8}"/>
    <hyperlink ref="C22" r:id="rId63" tooltip="view height-time plot" display="http://cdaw.gsfc.nasa.gov/CME_list/UNIVERSAL/2011_06/htpng/20110613.042406.p108g.htp.html" xr:uid="{A104CFE4-1990-4736-B9A9-C1FD4ED55ED5}"/>
    <hyperlink ref="A23" r:id="rId64" display="https://cdaw.gsfc.nasa.gov/movie/make_javamovie.php?stime=20110621_0159&amp;etime=20110621_0636&amp;img1=lasc2rdf&amp;title=20110621.031610.p065g;V=719km/s" xr:uid="{D662F2D1-1324-4A9D-9B84-B53018D97741}"/>
    <hyperlink ref="B23" r:id="rId65" tooltip="see height-time digital file" display="http://cdaw.gsfc.nasa.gov/CME_list/UNIVERSAL/2011_06/yht/20110621.031610.w360h.v0719.p065g.yht" xr:uid="{F7D07421-C1EA-4234-9298-9B3D46C45454}"/>
    <hyperlink ref="C23" r:id="rId66" tooltip="view height-time plot" display="http://cdaw.gsfc.nasa.gov/CME_list/UNIVERSAL/2011_06/htpng/20110621.031610.p065g.htp.html" xr:uid="{BE653C2C-8AAE-4927-A785-3E1AA209DE24}"/>
    <hyperlink ref="A24" r:id="rId67" display="https://cdaw.gsfc.nasa.gov/movie/make_javamovie.php?stime=20110726_0812&amp;etime=20110726_1405&amp;img1=lasc2rdf&amp;title=20110726.101206.p007g;V=382km/s" xr:uid="{7C0419F6-6D4D-4A61-AED6-46C4902A0A40}"/>
    <hyperlink ref="B24" r:id="rId68" tooltip="see height-time digital file" display="http://cdaw.gsfc.nasa.gov/CME_list/UNIVERSAL/2011_07/yht/20110726.101206.w360h.v0382.p007g.yht" xr:uid="{78DE4100-D60F-4243-B83E-4343028943DB}"/>
    <hyperlink ref="C24" r:id="rId69" tooltip="view height-time plot" display="http://cdaw.gsfc.nasa.gov/CME_list/UNIVERSAL/2011_07/htpng/20110726.101206.p007g.htp.html" xr:uid="{5783C134-2FCE-4BFA-A598-9A58D1685B3A}"/>
    <hyperlink ref="A25" r:id="rId70" display="https://cdaw.gsfc.nasa.gov/movie/make_javamovie.php?stime=20110803_1225&amp;etime=20110803_1719&amp;img1=lasc2rdf&amp;title=20110803.140007.p307g;V=610km/s" xr:uid="{2883C00A-E3A5-43F4-8A5D-37816EE29EFE}"/>
    <hyperlink ref="B25" r:id="rId71" tooltip="see height-time digital file" display="http://cdaw.gsfc.nasa.gov/CME_list/UNIVERSAL/2011_08/yht/20110803.140007.w360h.v0610.p307g.yht" xr:uid="{6F1DF986-17B8-463B-94CF-1D6AC43A0824}"/>
    <hyperlink ref="C25" r:id="rId72" tooltip="view height-time plot" display="http://cdaw.gsfc.nasa.gov/CME_list/UNIVERSAL/2011_08/htpng/20110803.140007.p307g.htp.html" xr:uid="{AACB3176-2068-4513-B3C9-97E8A9C89282}"/>
    <hyperlink ref="A26" r:id="rId73" display="https://cdaw.gsfc.nasa.gov/movie/make_javamovie.php?stime=20110804_0247&amp;etime=20110804_0640&amp;img1=lasc2rdf&amp;title=20110804.041205.p298g;V=1315km/s" xr:uid="{305B1901-8E72-4A2D-9AA4-FC3BD1C15CB6}"/>
    <hyperlink ref="B26" r:id="rId74" tooltip="see height-time digital file" display="http://cdaw.gsfc.nasa.gov/CME_list/UNIVERSAL/2011_08/yht/20110804.041205.w360h.v1315.p298g.yht" xr:uid="{80856ABB-29BD-4188-9C0E-9FF4CF5F07DA}"/>
    <hyperlink ref="C26" r:id="rId75" tooltip="view height-time plot" display="http://cdaw.gsfc.nasa.gov/CME_list/UNIVERSAL/2011_08/htpng/20110804.041205.p298g.htp.html" xr:uid="{BAFF9500-512D-4B86-B9C2-06BEB7B1B995}"/>
    <hyperlink ref="A27" r:id="rId76" display="https://cdaw.gsfc.nasa.gov/movie/make_javamovie.php?stime=20110809_0659&amp;etime=20110809_1042&amp;img1=lasc2rdf&amp;title=20110809.081206.p279g;V=1610km/s" xr:uid="{EA24F81B-6A34-4789-B206-AB2481DC8CA7}"/>
    <hyperlink ref="B27" r:id="rId77" tooltip="see height-time digital file" display="http://cdaw.gsfc.nasa.gov/CME_list/UNIVERSAL/2011_08/yht/20110809.081206.w360h.v1610.p279g.yht" xr:uid="{A4FC2872-6A08-4E1E-A48A-AE177AC6C344}"/>
    <hyperlink ref="C27" r:id="rId78" tooltip="view height-time plot" display="http://cdaw.gsfc.nasa.gov/CME_list/UNIVERSAL/2011_08/htpng/20110809.081206.p279g.htp.html" xr:uid="{D77FFFDF-997B-4138-A3E0-01C71A58F254}"/>
    <hyperlink ref="A28" r:id="rId79" display="https://cdaw.gsfc.nasa.gov/movie/make_javamovie.php?stime=20110922_0939&amp;etime=20110922_1316&amp;img1=lasc2rdf&amp;title=20110922.104806.p072g;V=1905km/s" xr:uid="{FE23A68B-A506-41C4-94D7-8F7876EFD22A}"/>
    <hyperlink ref="B28" r:id="rId80" tooltip="see height-time digital file" display="http://cdaw.gsfc.nasa.gov/CME_list/UNIVERSAL/2011_09/yht/20110922.104806.w360h.v1905.p072g.yht" xr:uid="{04B59A8E-3FEE-4207-8DDE-B40F9C1EEDE3}"/>
    <hyperlink ref="C28" r:id="rId81" tooltip="view height-time plot" display="http://cdaw.gsfc.nasa.gov/CME_list/UNIVERSAL/2011_09/htpng/20110922.104806.p072g.htp.html" xr:uid="{0C91CDA5-B635-4EDB-98CC-474810143E57}"/>
    <hyperlink ref="A29" r:id="rId82" display="https://cdaw.gsfc.nasa.gov/movie/make_javamovie.php?stime=20110924_1144&amp;etime=20110924_1521&amp;img1=lasc2rdf&amp;title=20110924.124807.p078g;V=1915km/s" xr:uid="{9F47AB42-8D57-45D3-B938-960CDA3ED44E}"/>
    <hyperlink ref="B29" r:id="rId83" tooltip="see height-time digital file" display="http://cdaw.gsfc.nasa.gov/CME_list/UNIVERSAL/2011_09/yht/20110924.124807.w360h.v1915.p078g.yht" xr:uid="{98914238-E11D-465B-9555-CAA6497F848D}"/>
    <hyperlink ref="C29" r:id="rId84" tooltip="view height-time plot" display="http://cdaw.gsfc.nasa.gov/CME_list/UNIVERSAL/2011_09/htpng/20110924.124807.p078g.htp.html" xr:uid="{C95551DA-36B5-4866-99C6-DC52AB68CBB6}"/>
    <hyperlink ref="A30" r:id="rId85" display="https://cdaw.gsfc.nasa.gov/movie/make_javamovie.php?stime=20110924_1819&amp;etime=20110924_2230&amp;img1=lasc2rdf&amp;title=20110924.193606.p043g;V=972km/s" xr:uid="{8DA912DA-D51C-4646-9A35-4D65D9BEFAB3}"/>
    <hyperlink ref="B30" r:id="rId86" tooltip="see height-time digital file" display="http://cdaw.gsfc.nasa.gov/CME_list/UNIVERSAL/2011_09/yht/20110924.193606.w360h.v0972.p043g.yht" xr:uid="{BDF92EE6-5CC4-4B65-828E-214B722B956F}"/>
    <hyperlink ref="C30" r:id="rId87" tooltip="view height-time plot" display="http://cdaw.gsfc.nasa.gov/CME_list/UNIVERSAL/2011_09/htpng/20110924.193606.p043g.htp.html" xr:uid="{4709BC22-AEC1-44E4-8EDF-FD2DDECD26A0}"/>
    <hyperlink ref="A31" r:id="rId88" display="https://cdaw.gsfc.nasa.gov/movie/make_javamovie.php?stime=20111001_1938&amp;etime=20111001_2334&amp;img1=lasc2rdf&amp;title=20111001.204805.p088g;V=1238km/s" xr:uid="{6597B9E4-2DA9-4958-9925-8054B5758498}"/>
    <hyperlink ref="B31" r:id="rId89" tooltip="see height-time digital file" display="http://cdaw.gsfc.nasa.gov/CME_list/UNIVERSAL/2011_10/yht/20111001.204805.w360h.v1238.p088g.yht" xr:uid="{1A39BF17-EEC9-407B-AC40-879ACDA45808}"/>
    <hyperlink ref="C31" r:id="rId90" tooltip="view height-time plot" display="http://cdaw.gsfc.nasa.gov/CME_list/UNIVERSAL/2011_10/htpng/20111001.204805.p088g.htp.html" xr:uid="{6BF18CC8-CB26-4408-955B-4616D7DCAB28}"/>
    <hyperlink ref="A32" r:id="rId91" display="https://cdaw.gsfc.nasa.gov/movie/make_javamovie.php?stime=20111004_1142&amp;etime=20111004_1546&amp;img1=lasc2rdf&amp;title=20111004.132551.p015g;V=1101km/s" xr:uid="{6D36BF6A-1733-4191-AF20-AC5BB1FE6D3E}"/>
    <hyperlink ref="B32" r:id="rId92" tooltip="see height-time digital file" display="http://cdaw.gsfc.nasa.gov/CME_list/UNIVERSAL/2011_10/yht/20111004.132551.w360h.v1101.p015g.yht" xr:uid="{727731E8-085B-4BFF-AA99-E4CA662A0B19}"/>
    <hyperlink ref="C32" r:id="rId93" tooltip="view height-time plot" display="http://cdaw.gsfc.nasa.gov/CME_list/UNIVERSAL/2011_10/htpng/20111004.132551.p015g.htp.html" xr:uid="{6F13EDE2-60D3-48CC-B41F-BD59014FA2D7}"/>
    <hyperlink ref="A33" r:id="rId94" display="https://cdaw.gsfc.nasa.gov/movie/make_javamovie.php?stime=20111022_0026&amp;etime=20111022_0524&amp;img1=lasc2rdf&amp;title=20111022.012553.p354g;V=593km/s" xr:uid="{C824367A-D988-44B9-89AF-DD18CCFC498F}"/>
    <hyperlink ref="B33" r:id="rId95" tooltip="see height-time digital file" display="http://cdaw.gsfc.nasa.gov/CME_list/UNIVERSAL/2011_10/yht/20111022.012553.w360h.v0593.p354g.yht" xr:uid="{9099E7F7-77BA-418B-947A-D138B0085687}"/>
    <hyperlink ref="C33" r:id="rId96" tooltip="view height-time plot" display="http://cdaw.gsfc.nasa.gov/CME_list/UNIVERSAL/2011_10/htpng/20111022.012553.p354g.htp.html" xr:uid="{ED91D80D-0D1B-4639-8328-2624EFE4656F}"/>
    <hyperlink ref="A34" r:id="rId97" display="https://cdaw.gsfc.nasa.gov/movie/make_javamovie.php?stime=20111022_0930&amp;etime=20111022_1339&amp;img1=lasc2rdf&amp;title=20111022.102405.p311g;V=1005km/s" xr:uid="{4FAC878F-BC01-4BE0-BED7-109B65467A2D}"/>
    <hyperlink ref="B34" r:id="rId98" tooltip="see height-time digital file" display="http://cdaw.gsfc.nasa.gov/CME_list/UNIVERSAL/2011_10/yht/20111022.102405.w360h.v1005.p311g.yht" xr:uid="{C6103A43-89A4-49AC-B5F8-B8B581688DCD}"/>
    <hyperlink ref="C34" r:id="rId99" tooltip="view height-time plot" display="http://cdaw.gsfc.nasa.gov/CME_list/UNIVERSAL/2011_10/htpng/20111022.102405.p311g.htp.html" xr:uid="{C099488F-F6DB-4ED4-AB88-3855BCCC1F50}"/>
    <hyperlink ref="A35" r:id="rId100" display="https://cdaw.gsfc.nasa.gov/movie/make_javamovie.php?stime=20111027_1040&amp;etime=20111027_1542&amp;img1=lasc2rdf&amp;title=20111027.120006.p054g;V=570km/s" xr:uid="{EF413F29-C693-42E8-BBCD-813CD861F2EF}"/>
    <hyperlink ref="B35" r:id="rId101" tooltip="see height-time digital file" display="http://cdaw.gsfc.nasa.gov/CME_list/UNIVERSAL/2011_10/yht/20111027.120006.w360h.v0570.p054g.yht" xr:uid="{EC025B23-969F-43CA-830C-7AFEB37B2ECA}"/>
    <hyperlink ref="C35" r:id="rId102" tooltip="view height-time plot" display="http://cdaw.gsfc.nasa.gov/CME_list/UNIVERSAL/2011_10/htpng/20111027.120006.p054g.htp.html" xr:uid="{ED684845-113B-4217-8D86-064D421B6B09}"/>
    <hyperlink ref="A36" r:id="rId103" display="https://cdaw.gsfc.nasa.gov/movie/make_javamovie.php?stime=20111103_2130&amp;etime=20111104_0104&amp;img1=lasc2rdf&amp;title=20111103.233005.p090g;V=991km/s" xr:uid="{9A39A53B-24DA-4537-AB4B-A5BF1334D9EB}"/>
    <hyperlink ref="B36" r:id="rId104" tooltip="see height-time digital file" display="http://cdaw.gsfc.nasa.gov/CME_list/UNIVERSAL/2011_11/yht/20111103.233005.w360h.v0991.p090g.yht" xr:uid="{469EEF99-B3B1-4E97-A6CC-9D9D99C54592}"/>
    <hyperlink ref="C36" r:id="rId105" tooltip="view height-time plot" display="http://cdaw.gsfc.nasa.gov/CME_list/UNIVERSAL/2011_11/htpng/20111103.233005.p090g.htp.html" xr:uid="{162FACB7-5330-43FE-BE4A-45BA2C0D08DA}"/>
    <hyperlink ref="A37" r:id="rId106" display="https://cdaw.gsfc.nasa.gov/movie/make_javamovie.php?stime=20111103_2339&amp;etime=20111104_0411&amp;img1=lasc2rdf&amp;title=20111104.012529.p084g;V=756km/s" xr:uid="{F00B7306-00B2-450B-BE69-8C6EF67A3AB5}"/>
    <hyperlink ref="B37" r:id="rId107" tooltip="see height-time digital file" display="http://cdaw.gsfc.nasa.gov/CME_list/UNIVERSAL/2011_11/yht/20111104.012529.w360h.v0756.p084g.yht" xr:uid="{9486EBB4-EA11-4F9E-AE11-3AC4C6DA134B}"/>
    <hyperlink ref="C37" r:id="rId108" tooltip="view height-time plot" display="http://cdaw.gsfc.nasa.gov/CME_list/UNIVERSAL/2011_11/htpng/20111104.012529.p084g.htp.html" xr:uid="{24BAA47C-073C-4376-BC58-0A2BC974E243}"/>
    <hyperlink ref="A38" r:id="rId109" display="https://cdaw.gsfc.nasa.gov/movie/make_javamovie.php?stime=20111109_1209&amp;etime=20111109_1626&amp;img1=lasc2rdf&amp;title=20111109.133605.p048g;V=907km/s" xr:uid="{F550CE4A-C529-432F-AD83-D84055F8DE18}"/>
    <hyperlink ref="B38" r:id="rId110" tooltip="see height-time digital file" display="http://cdaw.gsfc.nasa.gov/CME_list/UNIVERSAL/2011_11/yht/20111109.133605.w360h.v0907.p048g.yht" xr:uid="{11937241-3707-4DE1-A9B2-C072D588E2FB}"/>
    <hyperlink ref="C38" r:id="rId111" tooltip="view height-time plot" display="http://cdaw.gsfc.nasa.gov/CME_list/UNIVERSAL/2011_11/htpng/20111109.133605.p048g.htp.html" xr:uid="{39DBD056-9E93-4CBA-A6DE-D806ED44D681}"/>
    <hyperlink ref="A39" r:id="rId112" display="https://cdaw.gsfc.nasa.gov/movie/make_javamovie.php?stime=20111113_1712&amp;etime=20111113_2209&amp;img1=lasc2rdf&amp;title=20111113.183605.p349g;V=596km/s" xr:uid="{D91AEBA4-E2C1-4543-9BFF-2B41599E1957}"/>
    <hyperlink ref="B39" r:id="rId113" tooltip="see height-time digital file" display="http://cdaw.gsfc.nasa.gov/CME_list/UNIVERSAL/2011_11/yht/20111113.183605.w360h.v0596.p349g.yht" xr:uid="{5B63D5FA-8211-4E12-BDED-88EC30F295FF}"/>
    <hyperlink ref="C39" r:id="rId114" tooltip="view height-time plot" display="http://cdaw.gsfc.nasa.gov/CME_list/UNIVERSAL/2011_11/htpng/20111113.183605.p349g.htp.html" xr:uid="{61820976-9B25-4632-97EF-CE659864DE92}"/>
    <hyperlink ref="A40" r:id="rId115" display="https://cdaw.gsfc.nasa.gov/movie/make_javamovie.php?stime=20111117_1926&amp;etime=20111117_2333&amp;img1=lasc2rdf&amp;title=20111117.203605.p100g;V=1041km/s" xr:uid="{9E264853-6A7E-4593-8F55-1508DF3546D7}"/>
    <hyperlink ref="B40" r:id="rId116" tooltip="see height-time digital file" display="http://cdaw.gsfc.nasa.gov/CME_list/UNIVERSAL/2011_11/yht/20111117.203605.w360h.v1041.p100g.yht" xr:uid="{12C4CCCF-E129-4852-B3A0-DAE198301562}"/>
    <hyperlink ref="C40" r:id="rId117" tooltip="view height-time plot" display="http://cdaw.gsfc.nasa.gov/CME_list/UNIVERSAL/2011_11/htpng/20111117.203605.p100g.htp.html" xr:uid="{6C3B5CDB-5DFE-4D1E-87C2-DBF918C9B0FC}"/>
    <hyperlink ref="A41" r:id="rId118" display="https://cdaw.gsfc.nasa.gov/movie/make_javamovie.php?stime=20111120_2129&amp;etime=20111121_0218&amp;img1=lasc2rdf&amp;title=20111120.231206.p006g;V=641km/s" xr:uid="{EDAF0470-0107-4B3F-8307-AD4C4861B54E}"/>
    <hyperlink ref="B41" r:id="rId119" tooltip="see height-time digital file" display="http://cdaw.gsfc.nasa.gov/CME_list/UNIVERSAL/2011_11/yht/20111120.231206.w360h.v0641.p006g.yht" xr:uid="{0BA2825B-958E-453E-B3BA-AF7A08B8303B}"/>
    <hyperlink ref="C41" r:id="rId120" tooltip="view height-time plot" display="http://cdaw.gsfc.nasa.gov/CME_list/UNIVERSAL/2011_11/htpng/20111120.231206.p006g.htp.html" xr:uid="{B8A04430-7AE6-483E-9C78-D7445FA0F0DB}"/>
    <hyperlink ref="A42" r:id="rId121" display="https://cdaw.gsfc.nasa.gov/movie/make_javamovie.php?stime=20111126_0604&amp;etime=20111126_1019&amp;img1=lasc2rdf&amp;title=20111126.071206.p327g;V=933km/s" xr:uid="{DE24CA08-79F6-40CB-AEFF-39535296E56B}"/>
    <hyperlink ref="B42" r:id="rId122" tooltip="see height-time digital file" display="http://cdaw.gsfc.nasa.gov/CME_list/UNIVERSAL/2011_11/yht/20111126.071206.w360h.v0933.p327g.yht" xr:uid="{EFC09356-80D5-4431-9AC6-117E9D272601}"/>
    <hyperlink ref="C42" r:id="rId123" tooltip="view height-time plot" display="http://cdaw.gsfc.nasa.gov/CME_list/UNIVERSAL/2011_11/htpng/20111126.071206.p327g.htp.html" xr:uid="{4D263085-2663-422B-8FA0-B8DCE4AD7E03}"/>
    <hyperlink ref="A43" r:id="rId124" display="https://cdaw.gsfc.nasa.gov/movie/make_javamovie.php?stime=20111127_1229&amp;etime=20111127_1802&amp;img1=lasc2rdf&amp;title=20111127.140005.p100g;V=455km/s" xr:uid="{DCDAFB81-75EB-4FAC-AF70-1549735E0D25}"/>
    <hyperlink ref="B43" r:id="rId125" tooltip="see height-time digital file" display="http://cdaw.gsfc.nasa.gov/CME_list/UNIVERSAL/2011_11/yht/20111127.140005.w360h.v0455.p100g.yht" xr:uid="{2035821D-F55D-4CCF-B175-9FB0B18B6A18}"/>
    <hyperlink ref="C43" r:id="rId126" tooltip="view height-time plot" display="http://cdaw.gsfc.nasa.gov/CME_list/UNIVERSAL/2011_11/htpng/20111127.140005.p100g.htp.html" xr:uid="{1F11C56D-A6A5-4F08-8760-7C4E868A8E9E}"/>
    <hyperlink ref="A44" r:id="rId127" display="https://cdaw.gsfc.nasa.gov/movie/make_javamovie.php?stime=20111207_0827&amp;etime=20111207_1305&amp;img1=lasc2rdf&amp;title=20111207.093605.p327g;V=713km/s" xr:uid="{55D991CB-13D1-458E-B536-EBFF25EFB989}"/>
    <hyperlink ref="B44" r:id="rId128" tooltip="see height-time digital file" display="http://cdaw.gsfc.nasa.gov/CME_list/UNIVERSAL/2011_12/yht/20111207.093605.w360h.v0713.p327g.yht" xr:uid="{DC60E94E-141A-4629-B92A-871FD7375FF7}"/>
    <hyperlink ref="C44" r:id="rId129" tooltip="view height-time plot" display="http://cdaw.gsfc.nasa.gov/CME_list/UNIVERSAL/2011_12/htpng/20111207.093605.p327g.htp.html" xr:uid="{68CF2DF7-A60A-4470-89D1-95ADDD927C30}"/>
    <hyperlink ref="A45" r:id="rId130" display="https://cdaw.gsfc.nasa.gov/movie/make_javamovie.php?stime=20111221_0150&amp;etime=20111221_0555&amp;img1=lasc2rdf&amp;title=20111221.031210.p134g;V=1064km/s" xr:uid="{0AB31AAC-D20A-46B6-9F70-71E32C760060}"/>
    <hyperlink ref="B45" r:id="rId131" tooltip="see height-time digital file" display="http://cdaw.gsfc.nasa.gov/CME_list/UNIVERSAL/2011_12/yht/20111221.031210.w360h.v1064.p134g.yht" xr:uid="{E986EB80-9580-4946-B4E0-55DC916AAE7D}"/>
    <hyperlink ref="C45" r:id="rId132" tooltip="view height-time plot" display="http://cdaw.gsfc.nasa.gov/CME_list/UNIVERSAL/2011_12/htpng/20111221.031210.p134g.htp.html" xr:uid="{AE7266B6-F323-47BA-87A3-7D7511EB5A5F}"/>
    <hyperlink ref="A46" r:id="rId133" display="https://cdaw.gsfc.nasa.gov/movie/make_javamovie.php?stime=20120102_1355&amp;etime=20120102_1757&amp;img1=lasc2rdf&amp;title=20120102.151240.p244g;V=1138km/s" xr:uid="{D1B33D5A-D5EC-4274-941F-8E0F1BC6C1C8}"/>
    <hyperlink ref="B46" r:id="rId134" tooltip="see height-time digital file" display="http://cdaw.gsfc.nasa.gov/CME_list/UNIVERSAL/2012_01/yht/20120102.151240.w360h.v1138.p244g.yht" xr:uid="{4C2028B4-FAA1-4B28-8E06-8DAC46B9E6D5}"/>
    <hyperlink ref="C46" r:id="rId135" tooltip="view height-time plot" display="http://cdaw.gsfc.nasa.gov/CME_list/UNIVERSAL/2012_01/htpng/20120102.151240.p244g.htp.html" xr:uid="{C1ECFADA-B966-4AE2-AA82-0524FEB3A205}"/>
    <hyperlink ref="A47" r:id="rId136" display="https://cdaw.gsfc.nasa.gov/movie/make_javamovie.php?stime=20120112_0720&amp;etime=20120112_1146&amp;img1=lasc2rdf&amp;title=20120112.082405.p052g;V=814km/s" xr:uid="{F636FDD0-EB1B-4565-A3E4-7FD0D6FEC96B}"/>
    <hyperlink ref="B47" r:id="rId137" tooltip="see height-time digital file" display="http://cdaw.gsfc.nasa.gov/CME_list/UNIVERSAL/2012_01/yht/20120112.082405.w360h.v0814.p052g.yht" xr:uid="{04B34499-37EF-43E7-8800-707315C92FE4}"/>
    <hyperlink ref="C47" r:id="rId138" tooltip="view height-time plot" display="http://cdaw.gsfc.nasa.gov/CME_list/UNIVERSAL/2012_01/htpng/20120112.082405.p052g.htp.html" xr:uid="{835E4756-903E-414A-8115-F43DAD6449E5}"/>
    <hyperlink ref="A48" r:id="rId139" display="https://cdaw.gsfc.nasa.gov/movie/make_javamovie.php?stime=20120116_0205&amp;etime=20120116_0611&amp;img1=lasc2rdf&amp;title=20120116.031210.p039g;V=1060km/s" xr:uid="{A9762360-0F67-4608-B63C-5060024B99AF}"/>
    <hyperlink ref="B48" r:id="rId140" tooltip="see height-time digital file" display="http://cdaw.gsfc.nasa.gov/CME_list/UNIVERSAL/2012_01/yht/20120116.031210.w360h.v1060.p039g.yht" xr:uid="{026A6B2C-7518-4233-87C6-0B13E9416AD6}"/>
    <hyperlink ref="C48" r:id="rId141" tooltip="view height-time plot" display="http://cdaw.gsfc.nasa.gov/CME_list/UNIVERSAL/2012_01/htpng/20120116.031210.p039g.htp.html" xr:uid="{D93672A4-1FC4-4D84-BFC5-9F5F295D6B40}"/>
    <hyperlink ref="A49" r:id="rId142" display="https://cdaw.gsfc.nasa.gov/movie/make_javamovie.php?stime=20120119_1351&amp;etime=20120119_1754&amp;img1=lasc2rdf&amp;title=20120119.143605.p020g;V=1120km/s" xr:uid="{D6963DAD-3668-474A-88D9-DB814125B3F4}"/>
    <hyperlink ref="B49" r:id="rId143" tooltip="see height-time digital file" display="http://cdaw.gsfc.nasa.gov/CME_list/UNIVERSAL/2012_01/yht/20120119.143605.w360h.v1120.p020g.yht" xr:uid="{677CE9C9-6DBA-460B-A302-C6B19D4FBEAC}"/>
    <hyperlink ref="C49" r:id="rId144" tooltip="view height-time plot" display="http://cdaw.gsfc.nasa.gov/CME_list/UNIVERSAL/2012_01/htpng/20120119.143605.p020g.htp.html" xr:uid="{F83C8629-AC0A-4CF9-8C80-E190D76AC793}"/>
    <hyperlink ref="A50" r:id="rId145" display="https://cdaw.gsfc.nasa.gov/movie/make_javamovie.php?stime=20120123_0251&amp;etime=20120123_0623&amp;img1=lasc2rdf&amp;title=20120123.040005.p326g;V=2175km/s" xr:uid="{BCB7E010-6244-4608-95A7-A3381FAFAE66}"/>
    <hyperlink ref="B50" r:id="rId146" tooltip="see height-time digital file" display="http://cdaw.gsfc.nasa.gov/CME_list/UNIVERSAL/2012_01/yht/20120123.040005.w360h.v2175.p326g.yht" xr:uid="{FE3AF60A-8188-4536-8339-F943A1F356C3}"/>
    <hyperlink ref="C50" r:id="rId147" tooltip="view height-time plot" display="http://cdaw.gsfc.nasa.gov/CME_list/UNIVERSAL/2012_01/htpng/20120123.040005.p326g.htp.html" xr:uid="{1F9DAAF5-1180-4AFF-8E92-75CCC3801547}"/>
    <hyperlink ref="A51" r:id="rId148" display="https://cdaw.gsfc.nasa.gov/movie/make_javamovie.php?stime=20120126_0351&amp;etime=20120126_0749&amp;img1=lasc2rdf&amp;title=20120126.043605.p327g;V=1194km/s" xr:uid="{EED893EF-A842-42AD-90D8-02A59102E060}"/>
    <hyperlink ref="B51" r:id="rId149" tooltip="see height-time digital file" display="http://cdaw.gsfc.nasa.gov/CME_list/UNIVERSAL/2012_01/yht/20120126.043605.w360h.v1194.p327g.yht" xr:uid="{C97E1AF2-583A-42B3-92EB-29C43235DE4D}"/>
    <hyperlink ref="C51" r:id="rId150" tooltip="view height-time plot" display="http://cdaw.gsfc.nasa.gov/CME_list/UNIVERSAL/2012_01/htpng/20120126.043605.p327g.htp.html" xr:uid="{BDDC3903-0A0C-4464-B7F8-607E634D2457}"/>
    <hyperlink ref="A52" r:id="rId151" display="https://cdaw.gsfc.nasa.gov/movie/make_javamovie.php?stime=20120127_1723&amp;etime=20120127_2051&amp;img1=lasc2rdf&amp;title=20120127.182752.p296g;V=2508km/s" xr:uid="{545DE8FD-DE88-4770-A4AB-5B9023AA5EC3}"/>
    <hyperlink ref="B52" r:id="rId152" tooltip="see height-time digital file" display="http://cdaw.gsfc.nasa.gov/CME_list/UNIVERSAL/2012_01/yht/20120127.182752.w360h.v2508.p296g.yht" xr:uid="{AF4D500C-DE4E-4C0D-A83A-7556D035D224}"/>
    <hyperlink ref="C52" r:id="rId153" tooltip="view height-time plot" display="http://cdaw.gsfc.nasa.gov/CME_list/UNIVERSAL/2012_01/htpng/20120127.182752.p296g.htp.html" xr:uid="{61CBCC8D-1210-466A-9F25-EF590E1C188A}"/>
    <hyperlink ref="A53" r:id="rId154" display="https://cdaw.gsfc.nasa.gov/movie/make_javamovie.php?stime=20120202_1224&amp;etime=20120202_1746&amp;img1=lasc2rdf&amp;title=20120202.142405.p353g;V=476km/s" xr:uid="{CFC75E37-BFE4-4E53-826A-91E6549BFD6C}"/>
    <hyperlink ref="B53" r:id="rId155" tooltip="see height-time digital file" display="http://cdaw.gsfc.nasa.gov/CME_list/UNIVERSAL/2012_02/yht/20120202.142405.w360h.v0476.p353g.yht" xr:uid="{A3CBEC9A-CB23-4999-939D-F8804E9AEBA3}"/>
    <hyperlink ref="C53" r:id="rId156" tooltip="view height-time plot" display="http://cdaw.gsfc.nasa.gov/CME_list/UNIVERSAL/2012_02/htpng/20120202.142405.p353g.htp.html" xr:uid="{7109C85F-E75B-43B5-89E5-E1FD871FA204}"/>
    <hyperlink ref="A54" r:id="rId157" display="https://cdaw.gsfc.nasa.gov/movie/make_javamovie.php?stime=20120209_2004&amp;etime=20120210_0050&amp;img1=lasc2rdf&amp;title=20120209.211736.p039g;V=659km/s" xr:uid="{0648F189-7BDE-4FA6-B97E-A81A44BABEA3}"/>
    <hyperlink ref="B54" r:id="rId158" tooltip="see height-time digital file" display="http://cdaw.gsfc.nasa.gov/CME_list/UNIVERSAL/2012_02/yht/20120209.211736.w360h.v0659.p039g.yht" xr:uid="{3414A31D-D7B1-4E57-9CFE-75FDB523135B}"/>
    <hyperlink ref="C54" r:id="rId159" tooltip="view height-time plot" display="http://cdaw.gsfc.nasa.gov/CME_list/UNIVERSAL/2012_02/htpng/20120209.211736.p039g.htp.html" xr:uid="{3BC422D9-8EB8-4188-A019-9745A8A424F8}"/>
    <hyperlink ref="A55" r:id="rId160" display="https://cdaw.gsfc.nasa.gov/movie/make_javamovie.php?stime=20120210_1900&amp;etime=20120211_0011&amp;img1=lasc2rdf&amp;title=20120210.200005.p039g;V=533km/s" xr:uid="{B897AFB9-E0C6-499E-AD73-6FD637ED854D}"/>
    <hyperlink ref="B55" r:id="rId161" tooltip="see height-time digital file" display="http://cdaw.gsfc.nasa.gov/CME_list/UNIVERSAL/2012_02/yht/20120210.200005.w360h.v0533.p039g.yht" xr:uid="{4ED38E82-B85A-4DCF-943E-656077974B6D}"/>
    <hyperlink ref="C55" r:id="rId162" tooltip="view height-time plot" display="http://cdaw.gsfc.nasa.gov/CME_list/UNIVERSAL/2012_02/htpng/20120210.200005.p039g.htp.html" xr:uid="{BF958544-6CFE-4B36-AEF8-1F209BB1B53D}"/>
    <hyperlink ref="A56" r:id="rId163" display="https://cdaw.gsfc.nasa.gov/movie/make_javamovie.php?stime=20120216_0509&amp;etime=20120216_1018&amp;img1=lasc2rdf&amp;title=20120216.063605.p288g;V=538km/s" xr:uid="{42BF9856-1401-4997-B771-4A1AA82A9FA0}"/>
    <hyperlink ref="B56" r:id="rId164" tooltip="see height-time digital file" display="http://cdaw.gsfc.nasa.gov/CME_list/UNIVERSAL/2012_02/yht/20120216.063605.w360h.v0538.p288g.yht" xr:uid="{2F9E5EF7-6E3E-42E9-B337-2343B380E8EF}"/>
    <hyperlink ref="C56" r:id="rId165" tooltip="view height-time plot" display="http://cdaw.gsfc.nasa.gov/CME_list/UNIVERSAL/2012_02/htpng/20120216.063605.p288g.htp.html" xr:uid="{BFFCE298-8419-45FB-83BE-B83664A2C2AA}"/>
    <hyperlink ref="A57" r:id="rId166" display="https://cdaw.gsfc.nasa.gov/movie/make_javamovie.php?stime=20120223_0708&amp;etime=20120223_1226&amp;img1=lasc2rdf&amp;title=20120223.081206.p300g;V=505km/s" xr:uid="{25B98581-CBF4-4F57-96A3-2028FF116D24}"/>
    <hyperlink ref="B57" r:id="rId167" tooltip="see height-time digital file" display="http://cdaw.gsfc.nasa.gov/CME_list/UNIVERSAL/2012_02/yht/20120223.081206.w360h.v0505.p300g.yht" xr:uid="{13527FD6-A8E3-4932-BDA2-67DBAF87C0FD}"/>
    <hyperlink ref="C57" r:id="rId168" tooltip="view height-time plot" display="http://cdaw.gsfc.nasa.gov/CME_list/UNIVERSAL/2012_02/htpng/20120223.081206.p300g.htp.html" xr:uid="{C0E1C9B5-2385-47F0-8715-8B1B60F75B2D}"/>
    <hyperlink ref="A58" r:id="rId169" display="https://cdaw.gsfc.nasa.gov/movie/make_javamovie.php?stime=20120229_0719&amp;etime=20120229_1248&amp;img1=lasc2rdf&amp;title=20120229.091208.p290g;V=466km/s" xr:uid="{F443743D-F199-4595-975D-9203620138D8}"/>
    <hyperlink ref="B58" r:id="rId170" tooltip="see height-time digital file" display="http://cdaw.gsfc.nasa.gov/CME_list/UNIVERSAL/2012_02/yht/20120229.091208.w360h.v0466.p290g.yht" xr:uid="{3481726E-C2E8-4D49-BE8E-9F09A9837045}"/>
    <hyperlink ref="C58" r:id="rId171" tooltip="view height-time plot" display="http://cdaw.gsfc.nasa.gov/CME_list/UNIVERSAL/2012_02/htpng/20120229.091208.p290g.htp.html" xr:uid="{D30B0D98-B18B-4D55-9E71-7362C86DD75D}"/>
    <hyperlink ref="A59" r:id="rId172" display="https://cdaw.gsfc.nasa.gov/movie/make_javamovie.php?stime=20120304_0949&amp;etime=20120304_1342&amp;img1=lasc2rdf&amp;title=20120304.110007.p052g;V=1306km/s" xr:uid="{23690D59-7072-4CC1-945D-8C640B21ED5B}"/>
    <hyperlink ref="B59" r:id="rId173" tooltip="see height-time digital file" display="http://cdaw.gsfc.nasa.gov/CME_list/UNIVERSAL/2012_03/yht/20120304.110007.w360h.v1306.p052g.yht" xr:uid="{91154036-8688-4A19-8C56-F6A542F1626E}"/>
    <hyperlink ref="C59" r:id="rId174" tooltip="view height-time plot" display="http://cdaw.gsfc.nasa.gov/CME_list/UNIVERSAL/2012_03/htpng/20120304.110007.p052g.htp.html" xr:uid="{5C4920D1-40CA-4819-8A01-71C19B4DD0A1}"/>
    <hyperlink ref="A60" r:id="rId175" display="https://cdaw.gsfc.nasa.gov/movie/make_javamovie.php?stime=20120305_0239&amp;etime=20120305_0624&amp;img1=lasc2rdf&amp;title=20120305.040005.p061g;V=1531km/s" xr:uid="{5F9D8D3F-8A7E-4CE5-B2A4-F8808094EA67}"/>
    <hyperlink ref="B60" r:id="rId176" tooltip="see height-time digital file" display="http://cdaw.gsfc.nasa.gov/CME_list/UNIVERSAL/2012_03/yht/20120305.040005.w360h.v1531.p061g.yht" xr:uid="{F76A787A-A370-47C4-96EA-27420E4DA8F7}"/>
    <hyperlink ref="C60" r:id="rId177" tooltip="view height-time plot" display="http://cdaw.gsfc.nasa.gov/CME_list/UNIVERSAL/2012_03/htpng/20120305.040005.p061g.htp.html" xr:uid="{D9520597-102F-4356-A906-89E89727406D}"/>
    <hyperlink ref="A61" r:id="rId178" display="https://cdaw.gsfc.nasa.gov/movie/make_javamovie.php?stime=20120306_2320&amp;etime=20120307_0246&amp;img1=lasc2rdf&amp;title=20120307.002406.p057g;V=2684km/s" xr:uid="{D8461133-283D-4677-BBB0-5CDD927ADAB1}"/>
    <hyperlink ref="B61" r:id="rId179" tooltip="see height-time digital file" display="http://cdaw.gsfc.nasa.gov/CME_list/UNIVERSAL/2012_03/yht/20120307.002406.w360h.v2684.p057g.yht" xr:uid="{630638C2-249E-4EA0-BB43-FCAE1BFD28B7}"/>
    <hyperlink ref="C61" r:id="rId180" tooltip="view height-time plot" display="http://cdaw.gsfc.nasa.gov/CME_list/UNIVERSAL/2012_03/htpng/20120307.002406.p057g.htp.html" xr:uid="{B4FC6DC4-A9B8-4DC3-B885-A86148736E37}"/>
    <hyperlink ref="A62" r:id="rId181" display="https://cdaw.gsfc.nasa.gov/movie/make_javamovie.php?stime=20120307_0002&amp;etime=20120307_0340&amp;img1=lasc2rdf&amp;title=20120307.013024.p082g;V=1825km/s" xr:uid="{51B01AB1-FF4F-47E2-BF7B-8932375ECEFD}"/>
    <hyperlink ref="B62" r:id="rId182" tooltip="see height-time digital file" display="http://cdaw.gsfc.nasa.gov/CME_list/UNIVERSAL/2012_03/yht/20120307.013024.w360h.v1825.p082g.yht" xr:uid="{6C70D1C0-35BF-456B-A868-240572568DED}"/>
    <hyperlink ref="C62" r:id="rId183" tooltip="view height-time plot" display="http://cdaw.gsfc.nasa.gov/CME_list/UNIVERSAL/2012_03/htpng/20120307.013024.p082g.htp.html" xr:uid="{80750882-9979-4E0E-B4C5-17AED24B0FE5}"/>
    <hyperlink ref="A63" r:id="rId184" display="https://cdaw.gsfc.nasa.gov/movie/make_javamovie.php?stime=20120309_0256&amp;etime=20120309_0709&amp;img1=lasc2rdf&amp;title=20120309.042609.p029g;V=950km/s" xr:uid="{D398A67D-C909-4A4A-A767-DB3586183FFF}"/>
    <hyperlink ref="B63" r:id="rId185" tooltip="see height-time digital file" display="http://cdaw.gsfc.nasa.gov/CME_list/UNIVERSAL/2012_03/yht/20120309.042609.w360h.v0950.p029g.yht" xr:uid="{0634BDB3-BD3E-4BD3-96FE-87BEB89B5E3A}"/>
    <hyperlink ref="C63" r:id="rId186" tooltip="view height-time plot" display="http://cdaw.gsfc.nasa.gov/CME_list/UNIVERSAL/2012_03/htpng/20120309.042609.p029g.htp.html" xr:uid="{8AD0CEB9-97B7-4A1D-B9C6-03ADE5D14E84}"/>
    <hyperlink ref="A64" r:id="rId187" display="https://cdaw.gsfc.nasa.gov/movie/make_javamovie.php?stime=20120310_1644&amp;etime=20120310_2038&amp;img1=lasc2rdf&amp;title=20120310.180005.p005g;V=1296km/s" xr:uid="{22890F3B-597C-4DA3-B431-1ACBB162E042}"/>
    <hyperlink ref="B64" r:id="rId188" tooltip="see height-time digital file" display="http://cdaw.gsfc.nasa.gov/CME_list/UNIVERSAL/2012_03/yht/20120310.180005.w360h.v1296.p005g.yht" xr:uid="{FE33BC85-6FF2-4A07-A676-EC0EF26664D0}"/>
    <hyperlink ref="C64" r:id="rId189" tooltip="view height-time plot" display="http://cdaw.gsfc.nasa.gov/CME_list/UNIVERSAL/2012_03/htpng/20120310.180005.p005g.htp.html" xr:uid="{F9664DC9-1347-4FCA-B761-F235C7F4351F}"/>
    <hyperlink ref="A65" r:id="rId190" display="https://cdaw.gsfc.nasa.gov/movie/make_javamovie.php?stime=20120313_1626&amp;etime=20120313_2003&amp;img1=lasc2rdf&amp;title=20120313.173605.p286g;V=1884km/s" xr:uid="{3A559836-A272-407A-9465-A01F3E857236}"/>
    <hyperlink ref="B65" r:id="rId191" tooltip="see height-time digital file" display="http://cdaw.gsfc.nasa.gov/CME_list/UNIVERSAL/2012_03/yht/20120313.173605.w360h.v1884.p286g.yht" xr:uid="{D3155B19-E075-47C2-87B3-37239AD5E371}"/>
    <hyperlink ref="C65" r:id="rId192" tooltip="view height-time plot" display="http://cdaw.gsfc.nasa.gov/CME_list/UNIVERSAL/2012_03/htpng/20120313.173605.p286g.htp.html" xr:uid="{FF6DF235-388D-44FC-AE97-59B956AB5DF1}"/>
    <hyperlink ref="A66" r:id="rId193" display="https://cdaw.gsfc.nasa.gov/movie/make_javamovie.php?stime=20120317_2314&amp;etime=20120318_0311&amp;img1=lasc2rdf&amp;title=20120318.002405.p300g;V=1210km/s" xr:uid="{977DC808-99A6-41A2-9BE1-67E7139DD619}"/>
    <hyperlink ref="B66" r:id="rId194" tooltip="see height-time digital file" display="http://cdaw.gsfc.nasa.gov/CME_list/UNIVERSAL/2012_03/yht/20120318.002405.w360h.v1210.p300g.yht" xr:uid="{52584D5E-9724-4FE9-A1D7-509F7598D93F}"/>
    <hyperlink ref="C66" r:id="rId195" tooltip="view height-time plot" display="http://cdaw.gsfc.nasa.gov/CME_list/UNIVERSAL/2012_03/htpng/20120318.002405.p300g.htp.html" xr:uid="{034B3ACF-3E26-4E67-88D5-626D159023D4}"/>
    <hyperlink ref="A67" r:id="rId196" display="https://cdaw.gsfc.nasa.gov/movie/make_javamovie.php?stime=20120321_0622&amp;etime=20120321_1021&amp;img1=lasc2rdf&amp;title=20120321.073605.p330g;V=1178km/s" xr:uid="{79203A42-14D9-4CE4-B1D0-EDF27336E99E}"/>
    <hyperlink ref="B67" r:id="rId197" tooltip="see height-time digital file" display="http://cdaw.gsfc.nasa.gov/CME_list/UNIVERSAL/2012_03/yht/20120321.073605.w360h.v1178.p330g.yht" xr:uid="{4FD33A58-0048-4A35-A10C-785C150E6869}"/>
    <hyperlink ref="C67" r:id="rId198" tooltip="view height-time plot" display="http://cdaw.gsfc.nasa.gov/CME_list/UNIVERSAL/2012_03/htpng/20120321.073605.p330g.htp.html" xr:uid="{D8CE2F9F-D655-4682-8636-461058CB242B}"/>
    <hyperlink ref="A68" r:id="rId199" display="https://cdaw.gsfc.nasa.gov/movie/make_javamovie.php?stime=20120323_2308&amp;etime=20120324_0309&amp;img1=lasc2rdf&amp;title=20120324.002405.p347g;V=1152km/s" xr:uid="{3FE1DC57-D656-411C-8F28-A39DA4CF5B61}"/>
    <hyperlink ref="B68" r:id="rId200" tooltip="see height-time digital file" display="http://cdaw.gsfc.nasa.gov/CME_list/UNIVERSAL/2012_03/yht/20120324.002405.w360h.v1152.p347g.yht" xr:uid="{CBC16D8E-31FB-4C45-9D22-B46811721BBA}"/>
    <hyperlink ref="C68" r:id="rId201" tooltip="view height-time plot" display="http://cdaw.gsfc.nasa.gov/CME_list/UNIVERSAL/2012_03/htpng/20120324.002405.p347g.htp.html" xr:uid="{9FD3685C-B960-4F7D-8504-C41C1B978AE8}"/>
    <hyperlink ref="A69" r:id="rId202" display="https://cdaw.gsfc.nasa.gov/movie/make_javamovie.php?stime=20120326_2147&amp;etime=20120327_0137&amp;img1=lasc2rdf&amp;title=20120326.231205.p092g;V=1390km/s" xr:uid="{F3A8F352-A8F4-4F03-AABA-576EF033DE87}"/>
    <hyperlink ref="B69" r:id="rId203" tooltip="see height-time digital file" display="http://cdaw.gsfc.nasa.gov/CME_list/UNIVERSAL/2012_03/yht/20120326.231205.w360h.v1390.p092g.yht" xr:uid="{1B7607A0-04A9-41E7-9E44-65187AB34CD4}"/>
    <hyperlink ref="C69" r:id="rId204" tooltip="view height-time plot" display="http://cdaw.gsfc.nasa.gov/CME_list/UNIVERSAL/2012_03/htpng/20120326.231205.p092g.htp.html" xr:uid="{7CA5F190-F722-4791-A12A-F34A334520EA}"/>
    <hyperlink ref="A70" r:id="rId205" display="https://cdaw.gsfc.nasa.gov/movie/make_javamovie.php?stime=20120328_0035&amp;etime=20120328_0442&amp;img1=lasc2rdf&amp;title=20120328.013607.p065g;V=1033km/s" xr:uid="{FE6F0465-D533-433C-BD03-DFB076327775}"/>
    <hyperlink ref="B70" r:id="rId206" tooltip="see height-time digital file" display="http://cdaw.gsfc.nasa.gov/CME_list/UNIVERSAL/2012_03/yht/20120328.013607.w360h.v1033.p065g.yht" xr:uid="{25F8FB15-B392-4FBC-AF36-2EEBA4AC783A}"/>
    <hyperlink ref="C70" r:id="rId207" tooltip="view height-time plot" display="http://cdaw.gsfc.nasa.gov/CME_list/UNIVERSAL/2012_03/htpng/20120328.013607.p065g.htp.html" xr:uid="{0C0567B8-DDF1-47B8-A94F-434907F6115D}"/>
    <hyperlink ref="A71" r:id="rId208" display="https://cdaw.gsfc.nasa.gov/movie/make_javamovie.php?stime=20120405_2015&amp;etime=20120406_0039&amp;img1=lasc2rdf&amp;title=20120405.212507.p311g;V=828km/s" xr:uid="{18F0C7AD-EC67-45E9-BA0D-62DF9EB52607}"/>
    <hyperlink ref="B71" r:id="rId209" tooltip="see height-time digital file" display="http://cdaw.gsfc.nasa.gov/CME_list/UNIVERSAL/2012_04/yht/20120405.212507.w360h.v0828.p311g.yht" xr:uid="{58BCD318-4BE2-46EC-8C6E-A4BA00C7E315}"/>
    <hyperlink ref="C71" r:id="rId210" tooltip="view height-time plot" display="http://cdaw.gsfc.nasa.gov/CME_list/UNIVERSAL/2012_04/htpng/20120405.212507.p311g.htp.html" xr:uid="{6E1D8D6F-FD11-40C3-A5F9-A607A235BF86}"/>
    <hyperlink ref="A72" r:id="rId211" display="https://cdaw.gsfc.nasa.gov/movie/make_javamovie.php?stime=20120407_1518&amp;etime=20120407_1949&amp;img1=lasc2rdf&amp;title=20120407.164805.p261g;V=765km/s" xr:uid="{9D9BD1E7-9458-4011-A3A3-4ED39ABACD2C}"/>
    <hyperlink ref="B72" r:id="rId212" tooltip="see height-time digital file" display="http://cdaw.gsfc.nasa.gov/CME_list/UNIVERSAL/2012_04/yht/20120407.164805.w360h.v0765.p261g.yht" xr:uid="{4F2A11C5-6094-49ED-A79F-7EC10D3A3DC7}"/>
    <hyperlink ref="C72" r:id="rId213" tooltip="view height-time plot" display="http://cdaw.gsfc.nasa.gov/CME_list/UNIVERSAL/2012_04/htpng/20120407.164805.p261g.htp.html" xr:uid="{5426A820-162F-4E4A-A11A-0FEAB04448FE}"/>
    <hyperlink ref="A73" r:id="rId214" display="https://cdaw.gsfc.nasa.gov/movie/make_javamovie.php?stime=20120407_2007&amp;etime=20120408_0045&amp;img1=lasc2rdf&amp;title=20120407.211559.p172g;V=708km/s" xr:uid="{332435F4-7020-40EE-BE04-FB78662BB766}"/>
    <hyperlink ref="B73" r:id="rId215" tooltip="see height-time digital file" display="http://cdaw.gsfc.nasa.gov/CME_list/UNIVERSAL/2012_04/yht/20120407.211559.w360h.v0708.p172g.yht" xr:uid="{66F01514-FBED-4E65-8D2B-E70D441A133D}"/>
    <hyperlink ref="C73" r:id="rId216" tooltip="view height-time plot" display="http://cdaw.gsfc.nasa.gov/CME_list/UNIVERSAL/2012_04/htpng/20120407.211559.p172g.htp.html" xr:uid="{744A9C7B-5E69-4B51-BB9E-859585B082BF}"/>
    <hyperlink ref="A74" r:id="rId217" display="https://cdaw.gsfc.nasa.gov/movie/make_javamovie.php?stime=20120409_1123&amp;etime=20120409_1539&amp;img1=lasc2rdf&amp;title=20120409.123607.p310g;V=921km/s" xr:uid="{6D63FF04-1027-42C0-87EF-27B16AC3F949}"/>
    <hyperlink ref="B74" r:id="rId218" tooltip="see height-time digital file" display="http://cdaw.gsfc.nasa.gov/CME_list/UNIVERSAL/2012_04/yht/20120409.123607.w360h.v0921.p310g.yht" xr:uid="{F557C105-B9F6-400B-9B53-D3258B82775A}"/>
    <hyperlink ref="C74" r:id="rId219" tooltip="view height-time plot" display="http://cdaw.gsfc.nasa.gov/CME_list/UNIVERSAL/2012_04/htpng/20120409.123607.p310g.htp.html" xr:uid="{5A47884F-4769-484A-9EA1-B9E3CE4FCB6D}"/>
    <hyperlink ref="A75" r:id="rId220" display="https://cdaw.gsfc.nasa.gov/movie/make_javamovie.php?stime=20120423_1702&amp;etime=20120423_2214&amp;img1=lasc2rdf&amp;title=20120423.182405.p234g;V=528km/s" xr:uid="{34CA4147-2BDF-4889-A207-A153CCC1B552}"/>
    <hyperlink ref="B75" r:id="rId221" tooltip="see height-time digital file" display="http://cdaw.gsfc.nasa.gov/CME_list/UNIVERSAL/2012_04/yht/20120423.182405.w360h.v0528.p234g.yht" xr:uid="{19DD5F3F-4622-4235-BDEE-6691EC4B48C5}"/>
    <hyperlink ref="C75" r:id="rId222" tooltip="view height-time plot" display="http://cdaw.gsfc.nasa.gov/CME_list/UNIVERSAL/2012_04/htpng/20120423.182405.p234g.htp.html" xr:uid="{8AD19C1A-1A24-47CD-BE67-3E3DC0FAD185}"/>
    <hyperlink ref="A76" r:id="rId223" display="https://cdaw.gsfc.nasa.gov/movie/make_javamovie.php?stime=20120427_1449&amp;etime=20120427_1931&amp;img1=lasc2rdf&amp;title=20120427.162406.p277g;V=681km/s" xr:uid="{1FCB49A9-2084-4DA3-8D3A-3D2B9892A58E}"/>
    <hyperlink ref="B76" r:id="rId224" tooltip="see height-time digital file" display="http://cdaw.gsfc.nasa.gov/CME_list/UNIVERSAL/2012_04/yht/20120427.162406.w360h.v0681.p277g.yht" xr:uid="{5A6C9870-3DDD-40F5-8552-98D7D65FFD93}"/>
    <hyperlink ref="C76" r:id="rId225" tooltip="view height-time plot" display="http://cdaw.gsfc.nasa.gov/CME_list/UNIVERSAL/2012_04/htpng/20120427.162406.p277g.htp.html" xr:uid="{9CBC9CED-621B-4F60-A28F-344A0E7D726B}"/>
    <hyperlink ref="A77" r:id="rId226" display="https://cdaw.gsfc.nasa.gov/movie/make_javamovie.php?stime=20120511_2239&amp;etime=20120512_0306&amp;img1=lasc2rdf&amp;title=20120512.000005.p107g;V=805km/s" xr:uid="{C97ADA21-D3B7-474C-A29F-F325B0738C7F}"/>
    <hyperlink ref="B77" r:id="rId227" tooltip="see height-time digital file" display="http://cdaw.gsfc.nasa.gov/CME_list/UNIVERSAL/2012_05/yht/20120512.000005.w360h.v0805.p107g.yht" xr:uid="{61DD626A-808B-4A62-B6B0-05D8C9D88144}"/>
    <hyperlink ref="C77" r:id="rId228" tooltip="view height-time plot" display="http://cdaw.gsfc.nasa.gov/CME_list/UNIVERSAL/2012_05/htpng/20120512.000005.p107g.htp.html" xr:uid="{15DA595A-1A7C-49BA-8F27-F1136B962A11}"/>
    <hyperlink ref="A78" r:id="rId229" display="https://cdaw.gsfc.nasa.gov/movie/make_javamovie.php?stime=20120517_0032&amp;etime=20120517_0416&amp;img1=lasc2rdf&amp;title=20120517.014805.p261g;V=1582km/s" xr:uid="{5353E560-36B9-476D-9AF7-CE38173F572D}"/>
    <hyperlink ref="B78" r:id="rId230" tooltip="see height-time digital file" display="http://cdaw.gsfc.nasa.gov/CME_list/UNIVERSAL/2012_05/yht/20120517.014805.w360h.v1582.p261g.yht" xr:uid="{83F15226-EF09-4E38-8388-69D4541A5FA8}"/>
    <hyperlink ref="C78" r:id="rId231" tooltip="view height-time plot" display="http://cdaw.gsfc.nasa.gov/CME_list/UNIVERSAL/2012_05/htpng/20120517.014805.p261g.htp.html" xr:uid="{093F0606-187D-4500-96CB-7AF62A116267}"/>
    <hyperlink ref="A79" r:id="rId232" display="https://cdaw.gsfc.nasa.gov/movie/make_javamovie.php?stime=20120526_1935&amp;etime=20120526_2311&amp;img1=lasc2rdf&amp;title=20120526.205728.p291g;V=1966km/s" xr:uid="{8417F653-ADAD-43C0-B3E1-489F8CA06A42}"/>
    <hyperlink ref="B79" r:id="rId233" tooltip="see height-time digital file" display="http://cdaw.gsfc.nasa.gov/CME_list/UNIVERSAL/2012_05/yht/20120526.205728.w360h.v1966.p291g.yht" xr:uid="{2253FC0C-9AD6-4F89-BBCB-4B216854830D}"/>
    <hyperlink ref="C79" r:id="rId234" tooltip="view height-time plot" display="http://cdaw.gsfc.nasa.gov/CME_list/UNIVERSAL/2012_05/htpng/20120526.205728.p291g.htp.html" xr:uid="{A55168DB-3B3F-4836-B726-5B2056321DF7}"/>
    <hyperlink ref="A80" r:id="rId235" display="https://cdaw.gsfc.nasa.gov/movie/make_javamovie.php?stime=20120614_1251&amp;etime=20120614_1701&amp;img1=lasc2rdf&amp;title=20120614.141207.p144g;V=987km/s" xr:uid="{D1779661-E392-4BD1-8FB1-31580AAFAE30}"/>
    <hyperlink ref="B80" r:id="rId236" tooltip="see height-time digital file" display="http://cdaw.gsfc.nasa.gov/CME_list/UNIVERSAL/2012_06/yht/20120614.141207.w360h.v0987.p144g.yht" xr:uid="{AD28B63D-9D36-466E-B5C1-DAADF08BD0F8}"/>
    <hyperlink ref="C80" r:id="rId237" tooltip="view height-time plot" display="http://cdaw.gsfc.nasa.gov/CME_list/UNIVERSAL/2012_06/htpng/20120614.141207.p144g.htp.html" xr:uid="{64239C3F-CF5F-41FB-A2D7-09AC7CED9A75}"/>
    <hyperlink ref="A81" r:id="rId238" display="https://cdaw.gsfc.nasa.gov/movie/make_javamovie.php?stime=20120623_0607&amp;etime=20120623_1002&amp;img1=lasc2rdf&amp;title=20120623.072405.p290g;V=1263km/s" xr:uid="{36697889-3FC5-4742-A022-15A5DAF927D4}"/>
    <hyperlink ref="B81" r:id="rId239" tooltip="see height-time digital file" display="http://cdaw.gsfc.nasa.gov/CME_list/UNIVERSAL/2012_06/yht/20120623.072405.w360h.v1263.p290g.yht" xr:uid="{A4C4CBD6-28CF-49B8-9097-75653E610B2A}"/>
    <hyperlink ref="C81" r:id="rId240" tooltip="view height-time plot" display="http://cdaw.gsfc.nasa.gov/CME_list/UNIVERSAL/2012_06/htpng/20120623.072405.p290g.htp.html" xr:uid="{97BACA64-66B6-433D-AD45-B51D11268CE5}"/>
    <hyperlink ref="A82" r:id="rId241" display="https://cdaw.gsfc.nasa.gov/movie/make_javamovie.php?stime=20120628_0507&amp;etime=20120628_0943&amp;img1=lasc2rdf&amp;title=20120628.062405.p258g;V=728km/s" xr:uid="{FDD95484-361C-4AD0-933D-E6846B36A4C8}"/>
    <hyperlink ref="B82" r:id="rId242" tooltip="see height-time digital file" display="http://cdaw.gsfc.nasa.gov/CME_list/UNIVERSAL/2012_06/yht/20120628.062405.w360h.v0728.p258g.yht" xr:uid="{EC268DFA-3EEE-48CE-B35E-B23174C7DE36}"/>
    <hyperlink ref="C82" r:id="rId243" tooltip="view height-time plot" display="http://cdaw.gsfc.nasa.gov/CME_list/UNIVERSAL/2012_06/htpng/20120628.062405.p258g.htp.html" xr:uid="{5E519371-B51A-4A4D-943E-84AEE0283E82}"/>
    <hyperlink ref="A83" r:id="rId244" display="https://cdaw.gsfc.nasa.gov/movie/make_javamovie.php?stime=20120702_0713&amp;etime=20120702_1118&amp;img1=lasc2rdf&amp;title=20120702.083604.p085g;V=1074km/s" xr:uid="{EE48EAA1-27BC-4C56-B3F8-EDA9C9F9B689}"/>
    <hyperlink ref="B83" r:id="rId245" tooltip="see height-time digital file" display="http://cdaw.gsfc.nasa.gov/CME_list/UNIVERSAL/2012_07/yht/20120702.083604.w360h.v1074.p085g.yht" xr:uid="{0F4F16F7-25E2-4FFD-8EB4-A21EE2A0D79E}"/>
    <hyperlink ref="C83" r:id="rId246" tooltip="view height-time plot" display="http://cdaw.gsfc.nasa.gov/CME_list/UNIVERSAL/2012_07/htpng/20120702.083604.p085g.htp.html" xr:uid="{47250AFA-CF8A-4455-90EF-CB966B03DECD}"/>
    <hyperlink ref="A84" r:id="rId247" display="https://cdaw.gsfc.nasa.gov/movie/make_javamovie.php?stime=20120704_1607&amp;etime=20120704_1954&amp;img1=lasc2rdf&amp;title=20120704.172404.p124g;V=662km/s" xr:uid="{2292AE20-2820-49AA-B0AC-A60C2979D6C6}"/>
    <hyperlink ref="B84" r:id="rId248" tooltip="see height-time digital file" display="http://cdaw.gsfc.nasa.gov/CME_list/UNIVERSAL/2012_07/yht/20120704.172404.w360h.v0662.p124g.yht" xr:uid="{595E5637-AD9D-4AE3-B315-7D66C027AE5A}"/>
    <hyperlink ref="C84" r:id="rId249" tooltip="view height-time plot" display="http://cdaw.gsfc.nasa.gov/CME_list/UNIVERSAL/2012_07/htpng/20120704.172404.p124g.htp.html" xr:uid="{131EB44F-DE55-4E00-9BC6-AEE3C7AB1854}"/>
    <hyperlink ref="A85" r:id="rId250" display="https://cdaw.gsfc.nasa.gov/movie/make_javamovie.php?stime=20120706_2201&amp;etime=20120707_0139&amp;img1=lasc2rdf&amp;title=20120706.232406.p233g;V=1828km/s" xr:uid="{CDC50C65-576D-45A1-82FB-C1FDF5AE41FB}"/>
    <hyperlink ref="B85" r:id="rId251" tooltip="see height-time digital file" display="http://cdaw.gsfc.nasa.gov/CME_list/UNIVERSAL/2012_07/yht/20120706.232406.w360h.v1828.p233g.yht" xr:uid="{D8F8E59C-F143-4982-A334-213DAB86A12D}"/>
    <hyperlink ref="C85" r:id="rId252" tooltip="view height-time plot" display="http://cdaw.gsfc.nasa.gov/CME_list/UNIVERSAL/2012_07/htpng/20120706.232406.p233g.htp.html" xr:uid="{4A0E2D08-4317-4381-AD81-384E08214C12}"/>
    <hyperlink ref="A86" r:id="rId253" display="https://cdaw.gsfc.nasa.gov/movie/make_javamovie.php?stime=20120708_1322&amp;etime=20120708_1749&amp;img1=lasc2rdf&amp;title=20120708.143605.p138g;V=796km/s" xr:uid="{1DF1CA7C-F2B3-49CF-9DFE-951DEAC3785F}"/>
    <hyperlink ref="B86" r:id="rId254" tooltip="see height-time digital file" display="http://cdaw.gsfc.nasa.gov/CME_list/UNIVERSAL/2012_07/yht/20120708.143605.w360h.v0796.p138g.yht" xr:uid="{D2A889DA-90AC-4A7D-9A01-7F94D70EB840}"/>
    <hyperlink ref="C86" r:id="rId255" tooltip="view height-time plot" display="http://cdaw.gsfc.nasa.gov/CME_list/UNIVERSAL/2012_07/htpng/20120708.143605.p138g.htp.html" xr:uid="{2E96CFA9-F125-4B4A-A1DB-87C04340737C}"/>
    <hyperlink ref="A87" r:id="rId256" display="https://cdaw.gsfc.nasa.gov/movie/make_javamovie.php?stime=20120710_2325&amp;etime=20120711_0523&amp;img1=lasc2rdf&amp;title=20120711.012527.p182g;V=379km/s" xr:uid="{50A77777-241E-4B34-BF0C-FEBA8B5CA008}"/>
    <hyperlink ref="B87" r:id="rId257" tooltip="see height-time digital file" display="http://cdaw.gsfc.nasa.gov/CME_list/UNIVERSAL/2012_07/yht/20120711.012527.w360h.v0379.p182g.yht" xr:uid="{07190EDE-AFA4-4705-A916-4013D813AD47}"/>
    <hyperlink ref="C87" r:id="rId258" tooltip="view height-time plot" display="http://cdaw.gsfc.nasa.gov/CME_list/UNIVERSAL/2012_07/htpng/20120711.012527.p182g.htp.html" xr:uid="{511C8354-7001-45C5-9103-28E584792AC1}"/>
    <hyperlink ref="A88" r:id="rId259" display="https://cdaw.gsfc.nasa.gov/movie/make_javamovie.php?stime=20120718_0502&amp;etime=20120718_0921&amp;img1=lasc2rdf&amp;title=20120718.062405.p329g;V=873km/s" xr:uid="{F4B1F871-BBCF-4FBC-8959-9829190C6C2C}"/>
    <hyperlink ref="B88" r:id="rId260" tooltip="see height-time digital file" display="http://cdaw.gsfc.nasa.gov/CME_list/UNIVERSAL/2012_07/yht/20120718.062405.w360h.v0873.p329g.yht" xr:uid="{FE2BCC4C-925B-41BE-B5FB-32E6906689A6}"/>
    <hyperlink ref="C88" r:id="rId261" tooltip="view height-time plot" display="http://cdaw.gsfc.nasa.gov/CME_list/UNIVERSAL/2012_07/htpng/20120718.062405.p329g.htp.html" xr:uid="{3D763AE9-1B59-40FC-B714-7B75AF4C6F73}"/>
    <hyperlink ref="A89" r:id="rId262" display="https://cdaw.gsfc.nasa.gov/movie/make_javamovie.php?stime=20120719_0420&amp;etime=20120719_0802&amp;img1=lasc2rdf&amp;title=20120719.052405.p275g;V=1631km/s" xr:uid="{F517DF1A-9012-41E9-8F2C-DF872CEF5E08}"/>
    <hyperlink ref="B89" r:id="rId263" tooltip="see height-time digital file" display="http://cdaw.gsfc.nasa.gov/CME_list/UNIVERSAL/2012_07/yht/20120719.052405.w360h.v1631.p275g.yht" xr:uid="{CFF59C26-78CD-4304-A7E9-721E2E78D17A}"/>
    <hyperlink ref="C89" r:id="rId264" tooltip="view height-time plot" display="http://cdaw.gsfc.nasa.gov/CME_list/UNIVERSAL/2012_07/htpng/20120719.052405.p275g.htp.html" xr:uid="{EBDA4273-6822-4BB3-A489-0DF145518708}"/>
    <hyperlink ref="A90" r:id="rId265" display="https://cdaw.gsfc.nasa.gov/movie/make_javamovie.php?stime=20120723_0121&amp;etime=20120723_0456&amp;img1=lasc2rdf&amp;title=20120723.023605.p286g;V=2003km/s" xr:uid="{D1808EC9-0A60-4B23-B0D3-A6D9AB51910D}"/>
    <hyperlink ref="B90" r:id="rId266" tooltip="see height-time digital file" display="http://cdaw.gsfc.nasa.gov/CME_list/UNIVERSAL/2012_07/yht/20120723.023605.w360h.v2003.p286g.yht" xr:uid="{D4D4EB5D-4B13-4E5E-B669-70C256B77E44}"/>
    <hyperlink ref="C90" r:id="rId267" tooltip="view height-time plot" display="http://cdaw.gsfc.nasa.gov/CME_list/UNIVERSAL/2012_07/htpng/20120723.023605.p286g.htp.html" xr:uid="{F9905B61-1A3D-4671-A6E8-FC1447573F42}"/>
    <hyperlink ref="A91" r:id="rId268" display="https://cdaw.gsfc.nasa.gov/movie/make_javamovie.php?stime=20120728_1921&amp;etime=20120729_0107&amp;img1=lasc2rdf&amp;title=20120728.211208.p134g;V=420km/s" xr:uid="{88D96080-68E8-43DB-BFE5-5872E14234F4}"/>
    <hyperlink ref="B91" r:id="rId269" tooltip="see height-time digital file" display="http://cdaw.gsfc.nasa.gov/CME_list/UNIVERSAL/2012_07/yht/20120728.211208.w360h.v0420.p134g.yht" xr:uid="{C510717B-9C79-4BFA-BD3C-B388470C1356}"/>
    <hyperlink ref="C91" r:id="rId270" tooltip="view height-time plot" display="http://cdaw.gsfc.nasa.gov/CME_list/UNIVERSAL/2012_07/htpng/20120728.211208.p134g.htp.html" xr:uid="{40AE5DCB-BDE2-4CE5-9E8E-70D2861A0EE7}"/>
    <hyperlink ref="A92" r:id="rId271" display="https://cdaw.gsfc.nasa.gov/movie/make_javamovie.php?stime=20120731_0959&amp;etime=20120731_1501&amp;img1=lasc2rdf&amp;title=20120731.112406.p051g;V=567km/s" xr:uid="{5B1D3B0C-5375-4918-98A9-C1C6C73696CD}"/>
    <hyperlink ref="B92" r:id="rId272" tooltip="see height-time digital file" display="http://cdaw.gsfc.nasa.gov/CME_list/UNIVERSAL/2012_07/yht/20120731.112406.w360h.v0567.p051g.yht" xr:uid="{AADE548A-8292-4821-BF1E-559379785E17}"/>
    <hyperlink ref="C92" r:id="rId273" tooltip="view height-time plot" display="http://cdaw.gsfc.nasa.gov/CME_list/UNIVERSAL/2012_07/htpng/20120731.112406.p051g.htp.html" xr:uid="{BA25DED9-9212-4733-BC48-D85327D1316F}"/>
    <hyperlink ref="A93" r:id="rId274" display="https://cdaw.gsfc.nasa.gov/movie/make_javamovie.php?stime=20120804_1243&amp;etime=20120804_1704&amp;img1=lasc2rdf&amp;title=20120804.133623.p110g;V=856km/s" xr:uid="{E240A945-ED71-46B3-9AD8-9996A3089164}"/>
    <hyperlink ref="B93" r:id="rId275" tooltip="see height-time digital file" display="http://cdaw.gsfc.nasa.gov/CME_list/UNIVERSAL/2012_08/yht/20120804.133623.w360h.v0856.p110g.yht" xr:uid="{1A0BB341-EC4F-473A-A866-5B817FABB189}"/>
    <hyperlink ref="C93" r:id="rId276" tooltip="view height-time plot" display="http://cdaw.gsfc.nasa.gov/CME_list/UNIVERSAL/2012_08/htpng/20120804.133623.p110g.htp.html" xr:uid="{B852BE7C-DD26-49EC-BEF1-66771FE0F048}"/>
    <hyperlink ref="A94" r:id="rId277" display="https://cdaw.gsfc.nasa.gov/movie/make_javamovie.php?stime=20120813_1132&amp;etime=20120813_1712&amp;img1=lasc2rdf&amp;title=20120813.132549.p359g;V=435km/s" xr:uid="{E90B2519-2F93-40BF-86F8-019B551BAF3F}"/>
    <hyperlink ref="B94" r:id="rId278" tooltip="see height-time digital file" display="http://cdaw.gsfc.nasa.gov/CME_list/UNIVERSAL/2012_08/yht/20120813.132549.w360h.v0435.p359g.yht" xr:uid="{C487C6F4-CA7A-4037-B748-B2DE42D2F625}"/>
    <hyperlink ref="C94" r:id="rId279" tooltip="view height-time plot" display="http://cdaw.gsfc.nasa.gov/CME_list/UNIVERSAL/2012_08/htpng/20120813.132549.p359g.htp.html" xr:uid="{4B4A3B45-587C-423C-BA84-14AF4C978AEF}"/>
    <hyperlink ref="A95" r:id="rId280" display="https://cdaw.gsfc.nasa.gov/movie/make_javamovie.php?stime=20120819_1708&amp;etime=20120819_2202&amp;img1=lasc2rdf&amp;title=20120819.183605.p154g;V=612km/s" xr:uid="{36E66E42-E78A-4EAA-A3B5-3CA451732741}"/>
    <hyperlink ref="B95" r:id="rId281" tooltip="see height-time digital file" display="http://cdaw.gsfc.nasa.gov/CME_list/UNIVERSAL/2012_08/yht/20120819.183605.w360h.v0612.p154g.yht" xr:uid="{6403F27C-EE41-4B95-9ABA-0C8768AD53E2}"/>
    <hyperlink ref="C95" r:id="rId282" tooltip="view height-time plot" display="http://cdaw.gsfc.nasa.gov/CME_list/UNIVERSAL/2012_08/htpng/20120819.183605.p154g.htp.html" xr:uid="{190A106F-D42E-4393-8B77-551F801D8808}"/>
    <hyperlink ref="A96" r:id="rId283" display="https://cdaw.gsfc.nasa.gov/movie/make_javamovie.php?stime=20120820_1955&amp;etime=20120821_0108&amp;img1=lasc2rdf&amp;title=20120820.212811.p085g;V=521km/s" xr:uid="{F7CAE65E-575F-472A-ACB8-EBE8F46C8F61}"/>
    <hyperlink ref="B96" r:id="rId284" tooltip="see height-time digital file" display="http://cdaw.gsfc.nasa.gov/CME_list/UNIVERSAL/2012_08/yht/20120820.212811.w360h.v0521.p085g.yht" xr:uid="{C363DED8-B347-458D-96C9-754CEE0F87E0}"/>
    <hyperlink ref="C96" r:id="rId285" tooltip="view height-time plot" display="http://cdaw.gsfc.nasa.gov/CME_list/UNIVERSAL/2012_08/htpng/20120820.212811.p085g.htp.html" xr:uid="{F62D6D5A-70B8-44FE-8D63-D815E1B7A9AE}"/>
    <hyperlink ref="A97" r:id="rId286" display="https://cdaw.gsfc.nasa.gov/movie/make_javamovie.php?stime=20120821_1224&amp;etime=20120821_1725&amp;img1=lasc2rdf&amp;title=20120821.141206.p090g;V=575km/s" xr:uid="{2B20F9F7-C0AE-4135-9948-3E776DEA55A4}"/>
    <hyperlink ref="B97" r:id="rId287" tooltip="see height-time digital file" display="http://cdaw.gsfc.nasa.gov/CME_list/UNIVERSAL/2012_08/yht/20120821.141206.w360h.v0575.p090g.yht" xr:uid="{4D5178FB-B753-4008-A037-34F783F9C4C8}"/>
    <hyperlink ref="C97" r:id="rId288" tooltip="view height-time plot" display="http://cdaw.gsfc.nasa.gov/CME_list/UNIVERSAL/2012_08/htpng/20120821.141206.p090g.htp.html" xr:uid="{284678D2-8A50-4E8F-AD78-9BBA36BA8297}"/>
    <hyperlink ref="A98" r:id="rId289" display="https://cdaw.gsfc.nasa.gov/movie/make_javamovie.php?stime=20120821_1904&amp;etime=20120821_2312&amp;img1=lasc2rdf&amp;title=20120821.202405.p086g;V=1024km/s" xr:uid="{65D4018C-5AA5-4135-B562-2395A38339FA}"/>
    <hyperlink ref="B98" r:id="rId290" tooltip="see height-time digital file" display="http://cdaw.gsfc.nasa.gov/CME_list/UNIVERSAL/2012_08/yht/20120821.202405.w360h.v1024.p086g.yht" xr:uid="{65269F5C-9F35-49F3-A810-29AA04929FD4}"/>
    <hyperlink ref="C98" r:id="rId291" tooltip="view height-time plot" display="http://cdaw.gsfc.nasa.gov/CME_list/UNIVERSAL/2012_08/htpng/20120821.202405.p086g.htp.html" xr:uid="{B8292D61-5638-4A03-A241-CABA42C0D862}"/>
    <hyperlink ref="A99" r:id="rId292" display="https://cdaw.gsfc.nasa.gov/movie/make_javamovie.php?stime=20120825_1522&amp;etime=20120825_2012&amp;img1=lasc2rdf&amp;title=20120825.163605.p064g;V=636km/s" xr:uid="{77AA47DB-86D8-4CAC-A760-E9498A34DCB8}"/>
    <hyperlink ref="B99" r:id="rId293" tooltip="see height-time digital file" display="http://cdaw.gsfc.nasa.gov/CME_list/UNIVERSAL/2012_08/yht/20120825.163605.w360h.v0636.p064g.yht" xr:uid="{89ECDBD1-07B6-421F-8A2E-D4AD8DEE44E6}"/>
    <hyperlink ref="C99" r:id="rId294" tooltip="view height-time plot" display="http://cdaw.gsfc.nasa.gov/CME_list/UNIVERSAL/2012_08/htpng/20120825.163605.p064g.htp.html" xr:uid="{23740E70-7CA8-4F3D-8FDB-0282D2E2CD38}"/>
    <hyperlink ref="A100" r:id="rId295" display="https://cdaw.gsfc.nasa.gov/movie/make_javamovie.php?stime=20120829_0948&amp;etime=20120829_1624&amp;img1=lasc2rdf&amp;title=20120829.114805.p182g;V=113km/s" xr:uid="{DF1EFBEC-5DF9-4EFD-9750-C7278644980E}"/>
    <hyperlink ref="B100" r:id="rId296" tooltip="see height-time digital file" display="http://cdaw.gsfc.nasa.gov/CME_list/UNIVERSAL/2012_08/yht/20120829.114805.w360h.v0113.p182g.yht" xr:uid="{DC7EA27C-E11B-4A0C-9DD1-4E01C80056FE}"/>
    <hyperlink ref="C100" r:id="rId297" tooltip="view height-time plot" display="http://cdaw.gsfc.nasa.gov/CME_list/UNIVERSAL/2012_08/htpng/20120829.114805.p182g.htp.html" xr:uid="{C3B98228-134F-4669-A5A0-563AA0227CD4}"/>
    <hyperlink ref="A101" r:id="rId298" display="https://cdaw.gsfc.nasa.gov/movie/make_javamovie.php?stime=20120831_1852&amp;etime=20120831_2240&amp;img1=lasc2rdf&amp;title=20120831.200005.p090g;V=1442km/s" xr:uid="{18DEBAE7-B90E-4DF4-961F-4A9B38C10D53}"/>
    <hyperlink ref="B101" r:id="rId299" tooltip="see height-time digital file" display="http://cdaw.gsfc.nasa.gov/CME_list/UNIVERSAL/2012_08/yht/20120831.200005.w360h.v1442.p090g.yht" xr:uid="{09AD5218-8DED-40D6-8B12-215A028846BE}"/>
    <hyperlink ref="C101" r:id="rId300" tooltip="view height-time plot" display="http://cdaw.gsfc.nasa.gov/CME_list/UNIVERSAL/2012_08/htpng/20120831.200005.p090g.htp.html" xr:uid="{A2A9D246-F37C-46EC-8668-8490DB31F3D5}"/>
    <hyperlink ref="A102" r:id="rId301" display="https://cdaw.gsfc.nasa.gov/movie/make_javamovie.php?stime=20120902_0238&amp;etime=20120902_0748&amp;img1=lasc2rdf&amp;title=20120902.040006.p090g;V=538km/s" xr:uid="{FC561EC2-1359-4B45-95AC-F2940648FD00}"/>
    <hyperlink ref="B102" r:id="rId302" tooltip="see height-time digital file" display="http://cdaw.gsfc.nasa.gov/CME_list/UNIVERSAL/2012_09/yht/20120902.040006.w360h.v0538.p090g.yht" xr:uid="{8811FFB0-28ED-427C-A106-E1A98B281E8C}"/>
    <hyperlink ref="C102" r:id="rId303" tooltip="view height-time plot" display="http://cdaw.gsfc.nasa.gov/CME_list/UNIVERSAL/2012_09/htpng/20120902.040006.p090g.htp.html" xr:uid="{738EBFC9-5426-4F93-8C58-6FF9A6822EAA}"/>
    <hyperlink ref="A103" r:id="rId304" display="https://cdaw.gsfc.nasa.gov/movie/make_javamovie.php?stime=20120908_0829&amp;etime=20120908_1304&amp;img1=lasc2rdf&amp;title=20120908.100006.p242g;V=734km/s" xr:uid="{94FA06F7-C4FE-438F-830F-1D0E0C1A35A9}"/>
    <hyperlink ref="B103" r:id="rId305" tooltip="see height-time digital file" display="http://cdaw.gsfc.nasa.gov/CME_list/UNIVERSAL/2012_09/yht/20120908.100006.w360h.v0734.p242g.yht" xr:uid="{44DAFBB2-C71F-48B0-988D-BCBE7B0543F9}"/>
    <hyperlink ref="C103" r:id="rId306" tooltip="view height-time plot" display="http://cdaw.gsfc.nasa.gov/CME_list/UNIVERSAL/2012_09/htpng/20120908.100006.p242g.htp.html" xr:uid="{2E78CB00-9F27-4B37-90EC-F97D1D1E5518}"/>
    <hyperlink ref="A104" r:id="rId307" display="https://cdaw.gsfc.nasa.gov/movie/make_javamovie.php?stime=20120919_1013&amp;etime=20120919_1506&amp;img1=lasc2rdf&amp;title=20120919.113606.p151g;V=616km/s" xr:uid="{4FAC2C31-287B-4BD8-8E4A-DDC975465F4E}"/>
    <hyperlink ref="B104" r:id="rId308" tooltip="see height-time digital file" display="http://cdaw.gsfc.nasa.gov/CME_list/UNIVERSAL/2012_09/yht/20120919.113606.w360h.v0616.p151g.yht" xr:uid="{1EFA02E8-0C6C-4E37-8960-3436EAAB6222}"/>
    <hyperlink ref="C104" r:id="rId309" tooltip="view height-time plot" display="http://cdaw.gsfc.nasa.gov/CME_list/UNIVERSAL/2012_09/htpng/20120919.113606.p151g.htp.html" xr:uid="{7D57BC7D-61CA-4848-BF28-6CDE96B255C9}"/>
    <hyperlink ref="A105" r:id="rId310" display="https://cdaw.gsfc.nasa.gov/movie/make_javamovie.php?stime=20120920_0410&amp;etime=20120920_0900&amp;img1=lasc2rdf&amp;title=20120920.054806.p137g;V=633km/s" xr:uid="{6A9AC0E1-BABF-4A03-9E79-0EA8FC2C4DD3}"/>
    <hyperlink ref="B105" r:id="rId311" tooltip="see height-time digital file" display="http://cdaw.gsfc.nasa.gov/CME_list/UNIVERSAL/2012_09/yht/20120920.054806.w360h.v0633.p137g.yht" xr:uid="{7D92FA5A-6448-4E42-B3BB-D4B71FC011BC}"/>
    <hyperlink ref="C105" r:id="rId312" tooltip="view height-time plot" display="http://cdaw.gsfc.nasa.gov/CME_list/UNIVERSAL/2012_09/htpng/20120920.054806.p137g.htp.html" xr:uid="{208CA4EF-AE13-4F7C-A718-A1ED5DD3DADD}"/>
    <hyperlink ref="A106" r:id="rId313" display="https://cdaw.gsfc.nasa.gov/movie/make_javamovie.php?stime=20120920_1340&amp;etime=20120920_1738&amp;img1=lasc2rdf&amp;title=20120920.151210.p131g;V=1202km/s" xr:uid="{846E86A6-1E1E-4698-A57C-ADD0C290ADF9}"/>
    <hyperlink ref="B106" r:id="rId314" tooltip="see height-time digital file" display="http://cdaw.gsfc.nasa.gov/CME_list/UNIVERSAL/2012_09/yht/20120920.151210.w360h.v1202.p131g.yht" xr:uid="{EC40496D-348F-49C3-A225-7BA69C5846E1}"/>
    <hyperlink ref="C106" r:id="rId315" tooltip="view height-time plot" display="http://cdaw.gsfc.nasa.gov/CME_list/UNIVERSAL/2012_09/htpng/20120920.151210.p131g.htp.html" xr:uid="{660B4C19-9358-4E77-A745-9B017789CF72}"/>
    <hyperlink ref="A107" r:id="rId316" display="https://cdaw.gsfc.nasa.gov/movie/make_javamovie.php?stime=20120921_0509&amp;etime=20120921_0958&amp;img1=lasc2rdf&amp;title=20120921.062405.p046g;V=639km/s" xr:uid="{88A16FF5-E46E-4E34-8D1A-10F6F719ED55}"/>
    <hyperlink ref="B107" r:id="rId317" tooltip="see height-time digital file" display="http://cdaw.gsfc.nasa.gov/CME_list/UNIVERSAL/2012_09/yht/20120921.062405.w360h.v0639.p046g.yht" xr:uid="{A5471280-5F83-461D-9538-3A8B911FFF00}"/>
    <hyperlink ref="C107" r:id="rId318" tooltip="view height-time plot" display="http://cdaw.gsfc.nasa.gov/CME_list/UNIVERSAL/2012_09/htpng/20120921.062405.p046g.htp.html" xr:uid="{99795F30-9A6F-4D91-BB04-99B15ADB6BD9}"/>
    <hyperlink ref="A108" r:id="rId319" display="https://cdaw.gsfc.nasa.gov/movie/make_javamovie.php?stime=20120927_0906&amp;etime=20120927_1259&amp;img1=lasc2rdf&amp;title=20120927.101205.p227g;V=1319km/s" xr:uid="{D3CC35C9-68B1-4899-A1B5-5673D6CAB376}"/>
    <hyperlink ref="B108" r:id="rId320" tooltip="see height-time digital file" display="http://cdaw.gsfc.nasa.gov/CME_list/UNIVERSAL/2012_09/yht/20120927.101205.w360h.v1319.p227g.yht" xr:uid="{F80AA972-2403-4253-BBFC-399743151891}"/>
    <hyperlink ref="C108" r:id="rId321" tooltip="view height-time plot" display="http://cdaw.gsfc.nasa.gov/CME_list/UNIVERSAL/2012_09/htpng/20120927.101205.p227g.htp.html" xr:uid="{B17099BA-13B0-45B2-AB3F-A9D3989E69DA}"/>
    <hyperlink ref="A109" r:id="rId322" display="https://cdaw.gsfc.nasa.gov/movie/make_javamovie.php?stime=20120927_2243&amp;etime=20120928_0257&amp;img1=lasc2rdf&amp;title=20120928.001205.p251g;V=947km/s" xr:uid="{64ED3AF6-B380-40C5-A5B9-8854CBB4B830}"/>
    <hyperlink ref="B109" r:id="rId323" tooltip="see height-time digital file" display="http://cdaw.gsfc.nasa.gov/CME_list/UNIVERSAL/2012_09/yht/20120928.001205.w360h.v0947.p251g.yht" xr:uid="{0BE69F2A-05F1-466B-BE3C-5EF7F8AFC1A2}"/>
    <hyperlink ref="C109" r:id="rId324" tooltip="view height-time plot" display="http://cdaw.gsfc.nasa.gov/CME_list/UNIVERSAL/2012_09/htpng/20120928.001205.p251g.htp.html" xr:uid="{908A22CA-9C7B-431C-B875-77196F2C300D}"/>
    <hyperlink ref="A110" r:id="rId325" display="https://cdaw.gsfc.nasa.gov/movie/make_javamovie.php?stime=20120928_0904&amp;etime=20120928_1335&amp;img1=lasc2rdf&amp;title=20120928.103605.p220g;V=768km/s" xr:uid="{B78BAC3C-889E-4357-B23F-E8B56F2F45D4}"/>
    <hyperlink ref="B110" r:id="rId326" tooltip="see height-time digital file" display="http://cdaw.gsfc.nasa.gov/CME_list/UNIVERSAL/2012_09/yht/20120928.103605.w360h.v0768.p220g.yht" xr:uid="{524719EB-E370-4BD2-B13F-4DBAFAC90331}"/>
    <hyperlink ref="C110" r:id="rId327" tooltip="view height-time plot" display="http://cdaw.gsfc.nasa.gov/CME_list/UNIVERSAL/2012_09/htpng/20120928.103605.p220g.htp.html" xr:uid="{38EC8391-EC86-4CAE-93A5-AB6BE32DB4B3}"/>
    <hyperlink ref="A111" r:id="rId328" display="https://cdaw.gsfc.nasa.gov/movie/make_javamovie.php?stime=20120928_2251&amp;etime=20120929_0323&amp;img1=lasc2rdf&amp;title=20120929.001205.p212g;V=755km/s" xr:uid="{9E8D460C-C41F-4CE0-939B-E89ECB551AC5}"/>
    <hyperlink ref="B111" r:id="rId329" tooltip="see height-time digital file" display="http://cdaw.gsfc.nasa.gov/CME_list/UNIVERSAL/2012_09/yht/20120929.001205.w360h.v0755.p212g.yht" xr:uid="{9EB0DA14-2C74-4779-975D-91A69AD2D8F4}"/>
    <hyperlink ref="C111" r:id="rId330" tooltip="view height-time plot" display="http://cdaw.gsfc.nasa.gov/CME_list/UNIVERSAL/2012_09/htpng/20120929.001205.p212g.htp.html" xr:uid="{8805215C-9814-406C-A643-9017B8001EEF}"/>
    <hyperlink ref="A112" r:id="rId331" display="https://cdaw.gsfc.nasa.gov/movie/make_javamovie.php?stime=20121013_2326&amp;etime=20121014_0337&amp;img1=lasc2rdf&amp;title=20121014.004805.p054g;V=987km/s" xr:uid="{79E0FF93-AFDA-4790-ADD6-EFD507552413}"/>
    <hyperlink ref="B112" r:id="rId332" tooltip="see height-time digital file" display="http://cdaw.gsfc.nasa.gov/CME_list/UNIVERSAL/2012_10/yht/20121014.004805.w360h.v0987.p054g.yht" xr:uid="{71897427-32E2-4D65-97A8-7B148B63DCF9}"/>
    <hyperlink ref="C112" r:id="rId333" tooltip="view height-time plot" display="http://cdaw.gsfc.nasa.gov/CME_list/UNIVERSAL/2012_10/htpng/20121014.004805.p054g.htp.html" xr:uid="{88132710-17F1-4962-8B59-1C8033579551}"/>
    <hyperlink ref="A113" r:id="rId334" display="https://cdaw.gsfc.nasa.gov/movie/make_javamovie.php?stime=20121108_0114&amp;etime=20121108_0535&amp;img1=lasc2rdf&amp;title=20121108.023606.p046g;V=855km/s" xr:uid="{D4B32797-5FAC-4D6B-81E8-1B1F1C6B1E10}"/>
    <hyperlink ref="B113" r:id="rId335" tooltip="see height-time digital file" display="http://cdaw.gsfc.nasa.gov/CME_list/UNIVERSAL/2012_11/yht/20121108.023606.w360h.v0855.p046g.yht" xr:uid="{92C2B334-3CDE-492B-8540-396F56117954}"/>
    <hyperlink ref="C113" r:id="rId336" tooltip="view height-time plot" display="http://cdaw.gsfc.nasa.gov/CME_list/UNIVERSAL/2012_11/htpng/20121108.023606.p046g.htp.html" xr:uid="{4DC854A4-F58B-4F5B-AD96-1DADCDF7F97F}"/>
    <hyperlink ref="A114" r:id="rId337" display="https://cdaw.gsfc.nasa.gov/movie/make_javamovie.php?stime=20121108_0950&amp;etime=20121108_1401&amp;img1=lasc2rdf&amp;title=20121108.110008.p216g;V=972km/s" xr:uid="{948225F6-BDB6-4F78-A906-13D7B449F39C}"/>
    <hyperlink ref="B114" r:id="rId338" tooltip="see height-time digital file" display="http://cdaw.gsfc.nasa.gov/CME_list/UNIVERSAL/2012_11/yht/20121108.110008.w360h.v0972.p216g.yht" xr:uid="{36174211-1DA8-46D2-8765-F148F4593161}"/>
    <hyperlink ref="C114" r:id="rId339" tooltip="view height-time plot" display="http://cdaw.gsfc.nasa.gov/CME_list/UNIVERSAL/2012_11/htpng/20121108.110008.p216g.htp.html" xr:uid="{FD2B4BEC-FF50-4BA9-B91D-CA0E1305B0F2}"/>
    <hyperlink ref="A115" r:id="rId340" display="https://cdaw.gsfc.nasa.gov/movie/make_javamovie.php?stime=20121115_2334&amp;etime=20121116_0418&amp;img1=lasc2rdf&amp;title=20121116.004806.p107g;V=667km/s" xr:uid="{772CAABD-F099-4F21-81C3-28F06336B9C8}"/>
    <hyperlink ref="B115" r:id="rId341" tooltip="see height-time digital file" display="http://cdaw.gsfc.nasa.gov/CME_list/UNIVERSAL/2012_11/yht/20121116.004806.w360h.v0667.p107g.yht" xr:uid="{57580BC1-EEE0-4742-81C6-08468E8A830B}"/>
    <hyperlink ref="C115" r:id="rId342" tooltip="view height-time plot" display="http://cdaw.gsfc.nasa.gov/CME_list/UNIVERSAL/2012_11/htpng/20121116.004806.p107g.htp.html" xr:uid="{F47A89A7-58C8-4447-A972-090679E5C75C}"/>
    <hyperlink ref="A116" r:id="rId343" display="https://cdaw.gsfc.nasa.gov/movie/make_javamovie.php?stime=20121116_0606&amp;etime=20121116_1036&amp;img1=lasc2rdf&amp;title=20121116.072414.p097g;V=775km/s" xr:uid="{703F7FE8-4459-4D7E-967C-342448062586}"/>
    <hyperlink ref="B116" r:id="rId344" tooltip="see height-time digital file" display="http://cdaw.gsfc.nasa.gov/CME_list/UNIVERSAL/2012_11/yht/20121116.072414.w360h.v0775.p097g.yht" xr:uid="{B1A9CDCB-09E9-495F-B653-BB706BD89720}"/>
    <hyperlink ref="C116" r:id="rId345" tooltip="view height-time plot" display="http://cdaw.gsfc.nasa.gov/CME_list/UNIVERSAL/2012_11/htpng/20121116.072414.p097g.htp.html" xr:uid="{C9AAE6FA-6B8C-4DA4-AE40-30E8E997B66F}"/>
    <hyperlink ref="A118" r:id="rId346" display="https://cdaw.gsfc.nasa.gov/movie/make_javamovie.php?stime=20121121_1417&amp;etime=20121121_1929&amp;img1=lasc2rdf&amp;title=20121121.160005.p194g;V=529km/s" xr:uid="{A8AC1FAF-33CB-4FC2-B654-EE041012E719}"/>
    <hyperlink ref="B118" r:id="rId347" tooltip="see height-time digital file" display="http://cdaw.gsfc.nasa.gov/CME_list/UNIVERSAL/2012_11/yht/20121121.160005.w360h.v0529.p194g.yht" xr:uid="{5F6E62BA-11ED-4941-8919-22C9946678CF}"/>
    <hyperlink ref="C118" r:id="rId348" tooltip="view height-time plot" display="http://cdaw.gsfc.nasa.gov/CME_list/UNIVERSAL/2012_11/htpng/20121121.160005.p194g.htp.html" xr:uid="{D7B5AC1B-5B2B-4507-AECA-2EBDE5D2DD2B}"/>
    <hyperlink ref="A119" r:id="rId349" display="https://cdaw.gsfc.nasa.gov/movie/make_javamovie.php?stime=20121123_1238&amp;etime=20121123_1752&amp;img1=lasc2rdf&amp;title=20121123.134806.p136g;V=519km/s" xr:uid="{9A58A10B-6660-4A5A-83BD-FE61F3C67BBA}"/>
    <hyperlink ref="B119" r:id="rId350" tooltip="see height-time digital file" display="http://cdaw.gsfc.nasa.gov/CME_list/UNIVERSAL/2012_11/yht/20121123.134806.w360h.v0519.p136g.yht" xr:uid="{D20574EE-2F6E-408F-A6F4-738DC12C9852}"/>
    <hyperlink ref="C119" r:id="rId351" tooltip="view height-time plot" display="http://cdaw.gsfc.nasa.gov/CME_list/UNIVERSAL/2012_11/htpng/20121123.134806.p136g.htp.html" xr:uid="{0BA7AB29-989A-40B7-8B76-B16FD252C60F}"/>
    <hyperlink ref="A120" r:id="rId352" display="https://cdaw.gsfc.nasa.gov/movie/make_javamovie.php?stime=20121123_2210&amp;etime=20121124_0209&amp;img1=lasc2rdf&amp;title=20121123.232405.p319g;V=1186km/s" xr:uid="{97AF771E-C1AC-429A-A375-C08FC3156496}"/>
    <hyperlink ref="B120" r:id="rId353" tooltip="see height-time digital file" display="http://cdaw.gsfc.nasa.gov/CME_list/UNIVERSAL/2012_11/yht/20121123.232405.w360h.v1186.p319g.yht" xr:uid="{652B302E-945A-46B4-8B71-77811A824836}"/>
    <hyperlink ref="C120" r:id="rId354" tooltip="view height-time plot" display="http://cdaw.gsfc.nasa.gov/CME_list/UNIVERSAL/2012_11/htpng/20121123.232405.p319g.htp.html" xr:uid="{D54D21DA-97AE-4D97-B34F-922ACACB48FB}"/>
    <hyperlink ref="A121" r:id="rId355" display="https://cdaw.gsfc.nasa.gov/movie/make_javamovie.php?stime=20121127_0136&amp;etime=20121127_0559&amp;img1=lasc2rdf&amp;title=20121127.023605.p042g;V=844km/s" xr:uid="{EAC80FD3-60A6-466B-BC3B-2509EB6219AA}"/>
    <hyperlink ref="B121" r:id="rId356" tooltip="see height-time digital file" display="http://cdaw.gsfc.nasa.gov/CME_list/UNIVERSAL/2012_11/yht/20121127.023605.w360h.v0844.p042g.yht" xr:uid="{E939C513-964E-41C3-94D4-0395A0E368DA}"/>
    <hyperlink ref="C121" r:id="rId357" tooltip="view height-time plot" display="http://cdaw.gsfc.nasa.gov/CME_list/UNIVERSAL/2012_11/htpng/20121127.023605.p042g.htp.html" xr:uid="{0C079351-F82F-41BE-8282-C97303D8DDDE}"/>
    <hyperlink ref="A122" r:id="rId358" display="https://cdaw.gsfc.nasa.gov/movie/make_javamovie.php?stime=20121202_1508&amp;etime=20121202_1951&amp;img1=lasc2rdf&amp;title=20121202.163605.p007g;V=678km/s" xr:uid="{1D4B19DC-DA7D-4A6B-A126-47B375193F2A}"/>
    <hyperlink ref="B122" r:id="rId359" tooltip="see height-time digital file" display="http://cdaw.gsfc.nasa.gov/CME_list/UNIVERSAL/2012_12/yht/20121202.163605.w360h.v0678.p007g.yht" xr:uid="{DC7898C3-0260-476E-8C2A-52686EC86B59}"/>
    <hyperlink ref="C122" r:id="rId360" tooltip="view height-time plot" display="http://cdaw.gsfc.nasa.gov/CME_list/UNIVERSAL/2012_12/htpng/20121202.163605.p007g.htp.html" xr:uid="{18AEFF07-D202-4B26-9CC8-479EA14BDBE8}"/>
    <hyperlink ref="A123" r:id="rId361" display="https://cdaw.gsfc.nasa.gov/movie/make_javamovie.php?stime=20121202_1721&amp;etime=20121202_2247&amp;img1=lasc2rdf&amp;title=20121202.190006.p016g;V=478km/s" xr:uid="{1F3553A5-B5A6-4B90-9E6D-ACFB4A9A22CA}"/>
    <hyperlink ref="B123" r:id="rId362" tooltip="see height-time digital file" display="http://cdaw.gsfc.nasa.gov/CME_list/UNIVERSAL/2012_12/yht/20121202.190006.w360h.v0478.p016g.yht" xr:uid="{84FC3399-C611-4126-8E39-BD7195304910}"/>
    <hyperlink ref="C123" r:id="rId363" tooltip="view height-time plot" display="http://cdaw.gsfc.nasa.gov/CME_list/UNIVERSAL/2012_12/htpng/20121202.190006.p016g.htp.html" xr:uid="{77E66CC4-3D5B-486C-9C09-A3DDA8F07A30}"/>
    <hyperlink ref="A124" r:id="rId364" display="https://cdaw.gsfc.nasa.gov/movie/make_javamovie.php?stime=20130107_0224&amp;etime=20130107_0819&amp;img1=lasc2rdf&amp;title=20130107.041206.p033g;V=399km/s" xr:uid="{D3AE3D92-022A-47E4-8DFA-76BC16F482C9}"/>
    <hyperlink ref="B124" r:id="rId365" tooltip="see height-time digital file" display="http://cdaw.gsfc.nasa.gov/CME_list/UNIVERSAL/2013_01/yht/20130107.041206.w360h.v0399.p033g.yht" xr:uid="{983299AE-4913-4718-A509-0C4C942C3D66}"/>
    <hyperlink ref="C124" r:id="rId366" tooltip="view height-time plot" display="http://cdaw.gsfc.nasa.gov/CME_list/UNIVERSAL/2013_01/htpng/20130107.041206.p033g.htp.html" xr:uid="{C7AF020F-2EFD-472E-A54E-E65968B3E99E}"/>
    <hyperlink ref="A125" r:id="rId367" display="https://cdaw.gsfc.nasa.gov/movie/make_javamovie.php?stime=20130226_0843&amp;etime=20130226_1254&amp;img1=lasc2rdf&amp;title=20130226.091208.p272g;V=987km/s" xr:uid="{6F6BFF41-BE56-4D74-8CBC-47E017E73DBE}"/>
    <hyperlink ref="B125" r:id="rId368" tooltip="see height-time digital file" display="http://cdaw.gsfc.nasa.gov/CME_list/UNIVERSAL/2013_02/yht/20130226.091208.w360h.v0987.p272g.yht" xr:uid="{099034E7-9BD2-4499-A2D7-1C5EABA40DE4}"/>
    <hyperlink ref="C125" r:id="rId369" tooltip="view height-time plot" display="http://cdaw.gsfc.nasa.gov/CME_list/UNIVERSAL/2013_02/htpng/20130226.091208.p272g.htp.html" xr:uid="{03A04982-3CCC-4021-8DC7-DCE3A5199234}"/>
    <hyperlink ref="A126" r:id="rId370" display="https://cdaw.gsfc.nasa.gov/movie/make_javamovie.php?stime=20130315_0553&amp;etime=20130315_0958&amp;img1=lasc2rdf&amp;title=20130315.071205.p112g;V=1063km/s" xr:uid="{F8ADEC30-80C7-4851-B6B1-6BBA786148A3}"/>
    <hyperlink ref="B126" r:id="rId371" tooltip="see height-time digital file" display="http://cdaw.gsfc.nasa.gov/CME_list/UNIVERSAL/2013_03/yht/20130315.071205.w360h.v1063.p112g.yht" xr:uid="{779F0901-0A0A-4E7D-83D1-79FB5C9577EB}"/>
    <hyperlink ref="C126" r:id="rId372" tooltip="view height-time plot" display="http://cdaw.gsfc.nasa.gov/CME_list/UNIVERSAL/2013_03/htpng/20130315.071205.p112g.htp.html" xr:uid="{F328C04A-1213-4C45-AD5D-2B1AFC660A2C}"/>
    <hyperlink ref="A127" r:id="rId373" display="https://cdaw.gsfc.nasa.gov/movie/make_javamovie.php?stime=20130411_0603&amp;etime=20130411_1024&amp;img1=lasc2rdf&amp;title=20130411.072406.p085g;V=861km/s" xr:uid="{BE51543B-7038-49AC-851E-0B8B5DCB0D09}"/>
    <hyperlink ref="B127" r:id="rId374" tooltip="see height-time digital file" display="http://cdaw.gsfc.nasa.gov/CME_list/UNIVERSAL/2013_04/yht/20130411.072406.w360h.v0861.p085g.yht" xr:uid="{2DC32B55-B218-4CA6-ACDC-E85054D04782}"/>
    <hyperlink ref="C127" r:id="rId375" tooltip="view height-time plot" display="http://cdaw.gsfc.nasa.gov/CME_list/UNIVERSAL/2013_04/htpng/20130411.072406.p085g.htp.html" xr:uid="{72A4DB64-3A4D-42FA-B4E4-A859260E13FB}"/>
    <hyperlink ref="A128" r:id="rId376" display="https://cdaw.gsfc.nasa.gov/movie/make_javamovie.php?stime=20130513_1454&amp;etime=20130513_1831&amp;img1=lasc2rdf&amp;title=20130513.160755.p063g;V=1850km/s" xr:uid="{FD1CF5FE-2B60-414C-A010-06ACF127B022}"/>
    <hyperlink ref="B128" r:id="rId377" tooltip="see height-time digital file" display="http://cdaw.gsfc.nasa.gov/CME_list/UNIVERSAL/2013_05/yht/20130513.160755.w360h.v1850.p063g.yht" xr:uid="{536F6ECB-92FD-4444-84BF-ACC07C2E3B12}"/>
    <hyperlink ref="C128" r:id="rId378" tooltip="view height-time plot" display="http://cdaw.gsfc.nasa.gov/CME_list/UNIVERSAL/2013_05/htpng/20130513.160755.p063g.htp.html" xr:uid="{FD99112D-FD8A-4669-9ED5-887FC2E65BF5}"/>
    <hyperlink ref="A129" r:id="rId379" display="https://cdaw.gsfc.nasa.gov/movie/make_javamovie.php?stime=20130514_0008&amp;etime=20130514_0334&amp;img1=lasc2rdf&amp;title=20130514.012551.p089g;V=2625km/s" xr:uid="{4889DA10-E4D1-47C1-9BC4-12E9C36B263F}"/>
    <hyperlink ref="B129" r:id="rId380" tooltip="see height-time digital file" display="http://cdaw.gsfc.nasa.gov/CME_list/UNIVERSAL/2013_05/yht/20130514.012551.w360h.v2625.p089g.yht" xr:uid="{42C2F88A-E27C-459C-BEE2-D486A3A96790}"/>
    <hyperlink ref="C129" r:id="rId381" tooltip="view height-time plot" display="http://cdaw.gsfc.nasa.gov/CME_list/UNIVERSAL/2013_05/htpng/20130514.012551.p089g.htp.html" xr:uid="{3BFEF39E-322D-4AEB-891B-73FBD415A022}"/>
    <hyperlink ref="A130" r:id="rId382" display="https://cdaw.gsfc.nasa.gov/movie/make_javamovie.php?stime=20130517_0755&amp;etime=20130517_1146&amp;img1=lasc2rdf&amp;title=20130517.091210.p050g;V=1345km/s" xr:uid="{4C6DA850-0074-4BF0-9459-5C13F3090DF6}"/>
    <hyperlink ref="B130" r:id="rId383" tooltip="see height-time digital file" display="http://cdaw.gsfc.nasa.gov/CME_list/UNIVERSAL/2013_05/yht/20130517.091210.w360h.v1345.p050g.yht" xr:uid="{CF936DB5-9FE1-49B1-9032-7B32B19A6B2C}"/>
    <hyperlink ref="C130" r:id="rId384" tooltip="view height-time plot" display="http://cdaw.gsfc.nasa.gov/CME_list/UNIVERSAL/2013_05/htpng/20130517.091210.p050g.htp.html" xr:uid="{D4B5F196-D543-46A8-AB4D-DC905F07C379}"/>
    <hyperlink ref="A131" r:id="rId385" display="https://cdaw.gsfc.nasa.gov/movie/make_javamovie.php?stime=20130522_1202&amp;etime=20130522_1550&amp;img1=lasc2rdf&amp;title=20130522.132550.p287g;V=1466km/s" xr:uid="{C49F05A6-9581-454F-BA03-8D623EB8371C}"/>
    <hyperlink ref="B131" r:id="rId386" tooltip="see height-time digital file" display="http://cdaw.gsfc.nasa.gov/CME_list/UNIVERSAL/2013_05/yht/20130522.132550.w360h.v1466.p287g.yht" xr:uid="{74930371-4E05-452B-A737-F865A7DC186F}"/>
    <hyperlink ref="C131" r:id="rId387" tooltip="view height-time plot" display="http://cdaw.gsfc.nasa.gov/CME_list/UNIVERSAL/2013_05/htpng/20130522.132550.p287g.htp.html" xr:uid="{B5E14FD5-B60F-47C1-B167-BD1FC87D7F69}"/>
    <hyperlink ref="A132" r:id="rId388" display="https://cdaw.gsfc.nasa.gov/movie/make_javamovie.php?stime=20130613_0248&amp;etime=20130613_0719&amp;img1=lasc2rdf&amp;title=20130613.042407.p177g;V=763km/s" xr:uid="{9DA48410-8017-465B-B431-2C5909F6FD44}"/>
    <hyperlink ref="B132" r:id="rId389" tooltip="see height-time digital file" display="http://cdaw.gsfc.nasa.gov/CME_list/UNIVERSAL/2013_06/yht/20130613.042407.w360h.v0763.p177g.yht" xr:uid="{B95A3088-6AF8-4862-80DC-63DB6BE2D924}"/>
    <hyperlink ref="C132" r:id="rId390" tooltip="view height-time plot" display="http://cdaw.gsfc.nasa.gov/CME_list/UNIVERSAL/2013_06/htpng/20130613.042407.p177g.htp.html" xr:uid="{F94B9FB0-E25A-4996-ABCD-084B5149BFAC}"/>
    <hyperlink ref="A133" r:id="rId391" display="https://cdaw.gsfc.nasa.gov/movie/make_javamovie.php?stime=20130624_0236&amp;etime=20130624_0714&amp;img1=lasc2rdf&amp;title=20130624.040005.p235g;V=709km/s" xr:uid="{6CC44907-AF4B-4C32-BAF7-BFFEF2320626}"/>
    <hyperlink ref="B133" r:id="rId392" tooltip="see height-time digital file" display="http://cdaw.gsfc.nasa.gov/CME_list/UNIVERSAL/2013_06/yht/20130624.040005.w360h.v0709.p235g.yht" xr:uid="{5B3B6BF6-0319-4FBD-8625-CD2E652428A4}"/>
    <hyperlink ref="C133" r:id="rId393" tooltip="view height-time plot" display="http://cdaw.gsfc.nasa.gov/CME_list/UNIVERSAL/2013_06/htpng/20130624.040005.p235g.htp.html" xr:uid="{CE6A824B-C6A3-4088-88A2-743954AB5FC2}"/>
    <hyperlink ref="A134" r:id="rId394" display="https://cdaw.gsfc.nasa.gov/movie/make_javamovie.php?stime=20130625_0929&amp;etime=20130625_1548&amp;img1=lasc2rdf&amp;title=20130625.111205.p173g;V=349km/s" xr:uid="{996AE18A-EB3C-41DF-A38E-D4700B06359B}"/>
    <hyperlink ref="B134" r:id="rId395" tooltip="see height-time digital file" display="http://cdaw.gsfc.nasa.gov/CME_list/UNIVERSAL/2013_06/yht/20130625.111205.w360h.v0349.p173g.yht" xr:uid="{6CBC53CE-77E8-4E63-B8F5-FEA2F7DEDB78}"/>
    <hyperlink ref="C134" r:id="rId396" tooltip="view height-time plot" display="http://cdaw.gsfc.nasa.gov/CME_list/UNIVERSAL/2013_06/htpng/20130625.111205.p173g.htp.html" xr:uid="{6DFBE62A-15E4-4E22-8E45-B0966577D747}"/>
    <hyperlink ref="A135" r:id="rId397" display="https://cdaw.gsfc.nasa.gov/movie/make_javamovie.php?stime=20130628_0036&amp;etime=20130628_0443&amp;img1=lasc2rdf&amp;title=20130628.020005.p214g;V=1037km/s" xr:uid="{6B6B5F5F-854F-45D0-A2FB-FB37AA45A5AC}"/>
    <hyperlink ref="B135" r:id="rId398" tooltip="see height-time digital file" display="http://cdaw.gsfc.nasa.gov/CME_list/UNIVERSAL/2013_06/yht/20130628.020005.w360h.v1037.p214g.yht" xr:uid="{DE127138-FA8D-4027-A7B6-C3B56A97AEA0}"/>
    <hyperlink ref="C135" r:id="rId399" tooltip="view height-time plot" display="http://cdaw.gsfc.nasa.gov/CME_list/UNIVERSAL/2013_06/htpng/20130628.020005.p214g.htp.html" xr:uid="{8D82E496-C553-4367-8374-67A4AECFEF40}"/>
    <hyperlink ref="A136" r:id="rId400" display="https://cdaw.gsfc.nasa.gov/movie/make_javamovie.php?stime=20130709_1349&amp;etime=20130709_1924&amp;img1=lasc2rdf&amp;title=20130709.151209.p174g;V=449km/s" xr:uid="{E32D1FDA-337E-446C-A622-45E769DA8328}"/>
    <hyperlink ref="B136" r:id="rId401" tooltip="see height-time digital file" display="http://cdaw.gsfc.nasa.gov/CME_list/UNIVERSAL/2013_07/yht/20130709.151209.w360h.v0449.p174g.yht" xr:uid="{4AD512CA-5F9D-444E-A2A7-7D86164EABC4}"/>
    <hyperlink ref="C136" r:id="rId402" tooltip="view height-time plot" display="http://cdaw.gsfc.nasa.gov/CME_list/UNIVERSAL/2013_07/htpng/20130709.151209.p174g.htp.html" xr:uid="{A44E338A-5848-4B38-94E0-8CEBF5E16A52}"/>
    <hyperlink ref="A137" r:id="rId403" display="https://cdaw.gsfc.nasa.gov/movie/make_javamovie.php?stime=20130722_0508&amp;etime=20130722_0917&amp;img1=lasc2rdf&amp;title=20130722.062405.p285g;V=1004km/s" xr:uid="{A6E16C77-CDE5-46F5-8E18-7594393BFE3C}"/>
    <hyperlink ref="B137" r:id="rId404" tooltip="see height-time digital file" display="http://cdaw.gsfc.nasa.gov/CME_list/UNIVERSAL/2013_07/yht/20130722.062405.w360h.v1004.p285g.yht" xr:uid="{05CF4171-4CFE-4F1D-BF5E-43D19300E749}"/>
    <hyperlink ref="C137" r:id="rId405" tooltip="view height-time plot" display="http://cdaw.gsfc.nasa.gov/CME_list/UNIVERSAL/2013_07/htpng/20130722.062405.p285g.htp.html" xr:uid="{B500631B-9FF6-4AA1-85B2-537AF2EB18A0}"/>
    <hyperlink ref="A138" r:id="rId406" display="https://cdaw.gsfc.nasa.gov/movie/make_javamovie.php?stime=20130816_1008&amp;etime=20130816_1534&amp;img1=lasc2rdf&amp;title=20130816.114805.p126g;V=478km/s" xr:uid="{0F257A2F-F082-44F3-9F8D-FECD8D7ADF5B}"/>
    <hyperlink ref="B138" r:id="rId407" tooltip="see height-time digital file" display="http://cdaw.gsfc.nasa.gov/CME_list/UNIVERSAL/2013_08/yht/20130816.114805.w360h.v0478.p126g.yht" xr:uid="{B68E11CD-94B9-4BAC-B524-15DC2CBD222E}"/>
    <hyperlink ref="C138" r:id="rId408" tooltip="view height-time plot" display="http://cdaw.gsfc.nasa.gov/CME_list/UNIVERSAL/2013_08/htpng/20130816.114805.p126g.htp.html" xr:uid="{9DED8F65-1C14-4EF7-8583-744944ACECA7}"/>
    <hyperlink ref="A139" r:id="rId409" display="https://cdaw.gsfc.nasa.gov/movie/make_javamovie.php?stime=20130817_1809&amp;etime=20130817_2207&amp;img1=lasc2rdf&amp;title=20130817.191206.p274g;V=1202km/s" xr:uid="{960B61ED-B931-4395-93E4-DC2841E3C942}"/>
    <hyperlink ref="B139" r:id="rId410" tooltip="see height-time digital file" display="http://cdaw.gsfc.nasa.gov/CME_list/UNIVERSAL/2013_08/yht/20130817.191206.w360h.v1202.p274g.yht" xr:uid="{6F6AA10B-3E7C-4E64-B16B-072FBB8AD43F}"/>
    <hyperlink ref="C139" r:id="rId411" tooltip="view height-time plot" display="http://cdaw.gsfc.nasa.gov/CME_list/UNIVERSAL/2013_08/htpng/20130817.191206.p274g.htp.html" xr:uid="{C687DC28-7F07-41BB-B5B8-7DCBC01B4014}"/>
    <hyperlink ref="A140" r:id="rId412" display="https://cdaw.gsfc.nasa.gov/movie/make_javamovie.php?stime=20130819_2154&amp;etime=20130820_0214&amp;img1=lasc2rdf&amp;title=20130819.231211.p282g;V=877km/s" xr:uid="{6C183936-DCF8-409F-9BB8-9E9C050E72E6}"/>
    <hyperlink ref="B140" r:id="rId413" tooltip="see height-time digital file" display="http://cdaw.gsfc.nasa.gov/CME_list/UNIVERSAL/2013_08/yht/20130819.231211.w360h.v0877.p282g.yht" xr:uid="{A891E8F0-5920-475F-85CB-3689D1B842F7}"/>
    <hyperlink ref="C140" r:id="rId414" tooltip="view height-time plot" display="http://cdaw.gsfc.nasa.gov/CME_list/UNIVERSAL/2013_08/htpng/20130819.231211.p282g.htp.html" xr:uid="{2436F956-3AFA-4274-9AF1-8D71AF541585}"/>
    <hyperlink ref="A141" r:id="rId415" display="https://cdaw.gsfc.nasa.gov/movie/make_javamovie.php?stime=20130820_0713&amp;etime=20130820_1141&amp;img1=lasc2rdf&amp;title=20130820.081205.p210g;V=784km/s" xr:uid="{CC7E88BD-F39E-4FDB-9BCB-3C0DB263DC40}"/>
    <hyperlink ref="B141" r:id="rId416" tooltip="see height-time digital file" display="http://cdaw.gsfc.nasa.gov/CME_list/UNIVERSAL/2013_08/yht/20130820.081205.w360h.v0784.p210g.yht" xr:uid="{3970DEF4-2D00-4AE2-A57B-4C39E3BAF2F8}"/>
    <hyperlink ref="C141" r:id="rId417" tooltip="view height-time plot" display="http://cdaw.gsfc.nasa.gov/CME_list/UNIVERSAL/2013_08/htpng/20130820.081205.p210g.htp.html" xr:uid="{2A0916E7-9C4E-4C60-A138-B28E7297339B}"/>
    <hyperlink ref="A142" r:id="rId418" display="https://cdaw.gsfc.nasa.gov/movie/make_javamovie.php?stime=20130830_0116&amp;etime=20130830_0529&amp;img1=lasc2rdf&amp;title=20130830.024805.p055g;V=949km/s" xr:uid="{A7CF008E-DFD1-44D2-A56F-E2856877CB38}"/>
    <hyperlink ref="B142" r:id="rId419" tooltip="see height-time digital file" display="http://cdaw.gsfc.nasa.gov/CME_list/UNIVERSAL/2013_08/yht/20130830.024805.w360h.v0949.p055g.yht" xr:uid="{CEB9A26D-E87E-48CC-9311-28A8ACCF5652}"/>
    <hyperlink ref="C142" r:id="rId420" tooltip="view height-time plot" display="http://cdaw.gsfc.nasa.gov/CME_list/UNIVERSAL/2013_08/htpng/20130830.024805.p055g.htp.html" xr:uid="{03DB5CED-DA8B-49E8-B522-FDF2549D6718}"/>
    <hyperlink ref="A143" r:id="rId421" display="https://cdaw.gsfc.nasa.gov/movie/make_javamovie.php?stime=20130904_1143&amp;etime=20130904_1653&amp;img1=lasc2rdf&amp;title=20130904.132551.p057g;V=534km/s" xr:uid="{1B6877D3-5931-49F2-9755-49B83E7DBE29}"/>
    <hyperlink ref="B143" r:id="rId422" tooltip="see height-time digital file" display="http://cdaw.gsfc.nasa.gov/CME_list/UNIVERSAL/2013_09/yht/20130904.132551.w360h.v0534.p057g.yht" xr:uid="{7E26E419-65EA-426A-B044-973A9A806814}"/>
    <hyperlink ref="C143" r:id="rId423" tooltip="view height-time plot" display="http://cdaw.gsfc.nasa.gov/CME_list/UNIVERSAL/2013_09/htpng/20130904.132551.p057g.htp.html" xr:uid="{5C706D42-DD1A-42EF-8C95-2F99F9215C51}"/>
    <hyperlink ref="A144" r:id="rId424" display="https://cdaw.gsfc.nasa.gov/movie/make_javamovie.php?stime=20130924_1931&amp;etime=20130924_2347&amp;img1=lasc2rdf&amp;title=20130924.203605.p043g;V=919km/s" xr:uid="{1102607C-A6A1-4F98-B1AF-F2165577408B}"/>
    <hyperlink ref="B144" r:id="rId425" tooltip="see height-time digital file" display="http://cdaw.gsfc.nasa.gov/CME_list/UNIVERSAL/2013_09/yht/20130924.203605.w360h.v0919.p043g.yht" xr:uid="{CFE1ABC3-ABD2-41EA-A2FF-A256438CBBB6}"/>
    <hyperlink ref="C144" r:id="rId426" tooltip="view height-time plot" display="http://cdaw.gsfc.nasa.gov/CME_list/UNIVERSAL/2013_09/htpng/20130924.203605.p043g.htp.html" xr:uid="{3BB8AE9A-091B-4563-9A2A-E7F28D50AF37}"/>
    <hyperlink ref="A145" r:id="rId427" display="https://cdaw.gsfc.nasa.gov/movie/make_javamovie.php?stime=20130929_2102&amp;etime=20130930_0101&amp;img1=lasc2rdf&amp;title=20130929.221205.p343g;V=1179km/s" xr:uid="{622B33A0-A47B-4977-8F1B-A6EB0FCD6EB7}"/>
    <hyperlink ref="B145" r:id="rId428" tooltip="see height-time digital file" display="http://cdaw.gsfc.nasa.gov/CME_list/UNIVERSAL/2013_09/yht/20130929.221205.w360h.v1179.p343g.yht" xr:uid="{C1209767-D36A-4D18-B94C-A553CC9159BA}"/>
    <hyperlink ref="C145" r:id="rId429" tooltip="view height-time plot" display="http://cdaw.gsfc.nasa.gov/CME_list/UNIVERSAL/2013_09/htpng/20130929.221205.p343g.htp.html" xr:uid="{ED28EED6-0076-4E1B-B5F9-85C086AB5AF1}"/>
    <hyperlink ref="A146" r:id="rId430" display="https://cdaw.gsfc.nasa.gov/movie/make_javamovie.php?stime=20131005_0553&amp;etime=20131005_1005&amp;img1=lasc2rdf&amp;title=20131005.070951.p110g;V=964km/s" xr:uid="{1E8A1432-0972-46D2-8121-A32FAC36DD2D}"/>
    <hyperlink ref="B146" r:id="rId431" tooltip="see height-time digital file" display="http://cdaw.gsfc.nasa.gov/CME_list/UNIVERSAL/2013_10/yht/20131005.070951.w360h.v0964.p110g.yht" xr:uid="{932BAE75-E0FD-4120-AA1C-3F8A250514AA}"/>
    <hyperlink ref="C146" r:id="rId432" tooltip="view height-time plot" display="http://cdaw.gsfc.nasa.gov/CME_list/UNIVERSAL/2013_10/htpng/20131005.070951.p110g.htp.html" xr:uid="{8CDB2D1B-E77E-4688-9509-15D2234018BB}"/>
    <hyperlink ref="A147" r:id="rId433" display="https://cdaw.gsfc.nasa.gov/movie/make_javamovie.php?stime=20131011_0615&amp;etime=20131011_1013&amp;img1=lasc2rdf&amp;title=20131011.072410.p092g;V=1200km/s" xr:uid="{3D5F95FA-8846-4B54-BA1A-A7ED932194C7}"/>
    <hyperlink ref="B147" r:id="rId434" tooltip="see height-time digital file" display="http://cdaw.gsfc.nasa.gov/CME_list/UNIVERSAL/2013_10/yht/20131011.072410.w360h.v1200.p092g.yht" xr:uid="{FD10FD33-2540-44D2-BA9B-01F1E8B0DCC3}"/>
    <hyperlink ref="C147" r:id="rId435" tooltip="view height-time plot" display="http://cdaw.gsfc.nasa.gov/CME_list/UNIVERSAL/2013_10/htpng/20131011.072410.p092g.htp.html" xr:uid="{98F8267D-E270-4B9B-A00C-143D52C2C122}"/>
    <hyperlink ref="A148" r:id="rId436" display="https://cdaw.gsfc.nasa.gov/movie/make_javamovie.php?stime=20131022_2021&amp;etime=20131023_0152&amp;img1=lasc2rdf&amp;title=20131022.214806.p190g;V=459km/s" xr:uid="{E8FEE886-938F-4FCE-BA3C-BAF8BBB3992C}"/>
    <hyperlink ref="B148" r:id="rId437" tooltip="see height-time digital file" display="http://cdaw.gsfc.nasa.gov/CME_list/UNIVERSAL/2013_10/yht/20131022.214806.w360h.v0459.p190g.yht" xr:uid="{0F54936A-0744-43B9-AFA6-996F69D8509E}"/>
    <hyperlink ref="C148" r:id="rId438" tooltip="view height-time plot" display="http://cdaw.gsfc.nasa.gov/CME_list/UNIVERSAL/2013_10/htpng/20131022.214806.p190g.htp.html" xr:uid="{7A172271-1BE3-41BC-A40C-6E6ACEECDC02}"/>
    <hyperlink ref="A149" r:id="rId439" display="https://cdaw.gsfc.nasa.gov/movie/make_javamovie.php?stime=20131023_2344&amp;etime=20131024_0530&amp;img1=lasc2rdf&amp;title=20131024.012529.p217s;V=399km/s" xr:uid="{A3FB5A64-ECCC-4AF4-9B84-3E5D622723AE}"/>
    <hyperlink ref="B149" r:id="rId440" tooltip="see height-time digital file" display="http://cdaw.gsfc.nasa.gov/CME_list/UNIVERSAL/2013_10/yht/20131024.012529.w360h.v0399.p217s.yht" xr:uid="{F72625DF-FF6E-4972-9227-D0963E1A8C38}"/>
    <hyperlink ref="C149" r:id="rId441" tooltip="view height-time plot" display="http://cdaw.gsfc.nasa.gov/CME_list/UNIVERSAL/2013_10/htpng/20131024.012529.p217s.htp.html" xr:uid="{C5540374-64C3-445C-B039-DECE47773D3B}"/>
    <hyperlink ref="A150" r:id="rId442" display="https://cdaw.gsfc.nasa.gov/movie/make_javamovie.php?stime=20131025_0644&amp;etime=20131025_1143&amp;img1=lasc2rdf&amp;title=20131025.081205.p109g;V=587km/s" xr:uid="{9A313B8E-D8C7-42BF-89C8-577598390958}"/>
    <hyperlink ref="B150" r:id="rId443" tooltip="see height-time digital file" display="http://cdaw.gsfc.nasa.gov/CME_list/UNIVERSAL/2013_10/yht/20131025.081205.w360h.v0587.p109g.yht" xr:uid="{635602AB-DDEC-4F9A-BB8E-A1E8C7EB17C5}"/>
    <hyperlink ref="C150" r:id="rId444" tooltip="view height-time plot" display="http://cdaw.gsfc.nasa.gov/CME_list/UNIVERSAL/2013_10/htpng/20131025.081205.p109g.htp.html" xr:uid="{11EC9D1D-E810-48CB-856C-5883EC74D568}"/>
    <hyperlink ref="A151" r:id="rId445" display="https://cdaw.gsfc.nasa.gov/movie/make_javamovie.php?stime=20131025_1352&amp;etime=20131025_1756&amp;img1=lasc2rdf&amp;title=20131025.151209.p068g;V=1081km/s" xr:uid="{6C5FF11B-E256-4962-9EEA-B0A8EC7702BD}"/>
    <hyperlink ref="B151" r:id="rId446" tooltip="see height-time digital file" display="http://cdaw.gsfc.nasa.gov/CME_list/UNIVERSAL/2013_10/yht/20131025.151209.w360h.v1081.p068g.yht" xr:uid="{5234D8C8-8710-4599-BEA2-EA9EEF2A806E}"/>
    <hyperlink ref="C151" r:id="rId447" tooltip="view height-time plot" display="http://cdaw.gsfc.nasa.gov/CME_list/UNIVERSAL/2013_10/htpng/20131025.151209.p068g.htp.html" xr:uid="{7C64D04F-534A-4444-B2DB-4DEB51298B1F}"/>
    <hyperlink ref="A152" r:id="rId448" display="https://cdaw.gsfc.nasa.gov/movie/make_javamovie.php?stime=20131026_0951&amp;etime=20131026_1418&amp;img1=lasc2rdf&amp;title=20131026.112405.p075g;V=796km/s" xr:uid="{C58C87A4-2594-443E-82BD-0D6C3683AC66}"/>
    <hyperlink ref="B152" r:id="rId449" tooltip="see height-time digital file" display="http://cdaw.gsfc.nasa.gov/CME_list/UNIVERSAL/2013_10/yht/20131026.112405.w360h.v0796.p075g.yht" xr:uid="{D75A9002-E648-4430-9D9A-BDB538D7E914}"/>
    <hyperlink ref="C152" r:id="rId450" tooltip="view height-time plot" display="http://cdaw.gsfc.nasa.gov/CME_list/UNIVERSAL/2013_10/htpng/20131026.112405.p075g.htp.html" xr:uid="{8F7FDB41-5D60-4C26-8158-B0B57C17E981}"/>
    <hyperlink ref="A153" r:id="rId451" display="https://cdaw.gsfc.nasa.gov/movie/make_javamovie.php?stime=20131028_0042&amp;etime=20131028_0522&amp;img1=lasc2rdf&amp;title=20131028.022405.p296g;V=695km/s" xr:uid="{4677A0DC-91C0-4836-9E43-393C14A861D0}"/>
    <hyperlink ref="B153" r:id="rId452" tooltip="see height-time digital file" display="http://cdaw.gsfc.nasa.gov/CME_list/UNIVERSAL/2013_10/yht/20131028.022405.w360h.v0695.p296g.yht" xr:uid="{FA9CA767-6A3C-4CAA-8E35-3CE158E818AB}"/>
    <hyperlink ref="C153" r:id="rId453" tooltip="view height-time plot" display="http://cdaw.gsfc.nasa.gov/CME_list/UNIVERSAL/2013_10/htpng/20131028.022405.p296g.htp.html" xr:uid="{854EAD04-F2CF-4A54-B7C2-EE14787E3B9A}"/>
    <hyperlink ref="A154" r:id="rId454" display="https://cdaw.gsfc.nasa.gov/movie/make_javamovie.php?stime=20131028_1409&amp;etime=20131028_1835&amp;img1=lasc2rdf&amp;title=20131028.153605.p086g;V=812km/s" xr:uid="{B7C31178-E2C7-40BF-90FF-26388A740AC8}"/>
    <hyperlink ref="B154" r:id="rId455" tooltip="see height-time digital file" display="http://cdaw.gsfc.nasa.gov/CME_list/UNIVERSAL/2013_10/yht/20131028.153605.w360h.v0812.p086g.yht" xr:uid="{98B55671-D46D-41C4-849B-0E424F4562C3}"/>
    <hyperlink ref="C154" r:id="rId456" tooltip="view height-time plot" display="http://cdaw.gsfc.nasa.gov/CME_list/UNIVERSAL/2013_10/htpng/20131028.153605.p086g.htp.html" xr:uid="{ABC254F6-06A8-4FB2-9F90-A779DEC3A03A}"/>
    <hyperlink ref="A155" r:id="rId457" display="https://cdaw.gsfc.nasa.gov/movie/make_javamovie.php?stime=20131029_2040&amp;etime=20131030_0049&amp;img1=lasc2rdf&amp;title=20131029.220006.p249g;V=1001km/s" xr:uid="{F64E0486-E5C6-4D69-8548-B50F8EA879F7}"/>
    <hyperlink ref="B155" r:id="rId458" tooltip="see height-time digital file" display="http://cdaw.gsfc.nasa.gov/CME_list/UNIVERSAL/2013_10/yht/20131029.220006.w360h.v1001.p249g.yht" xr:uid="{1282ACE1-2714-4EC2-ACB4-680EE9F120B1}"/>
    <hyperlink ref="C155" r:id="rId459" tooltip="view height-time plot" display="http://cdaw.gsfc.nasa.gov/CME_list/UNIVERSAL/2013_10/htpng/20131029.220006.p249g.htp.html" xr:uid="{AE6BC05F-5BC6-444C-9E18-0C67050EF94D}"/>
    <hyperlink ref="A156" r:id="rId460" display="https://cdaw.gsfc.nasa.gov/movie/make_javamovie.php?stime=20131102_0311&amp;etime=20131102_0735&amp;img1=lasc2rdf&amp;title=20131102.044805.p239g;V=828km/s" xr:uid="{02639E12-5FE8-4A5E-A7D4-48B671958DD9}"/>
    <hyperlink ref="B156" r:id="rId461" tooltip="see height-time digital file" display="http://cdaw.gsfc.nasa.gov/CME_list/UNIVERSAL/2013_11/yht/20131102.044805.w360h.v0828.p239g.yht" xr:uid="{232E1BDA-2CFB-4A85-847C-C9649B4D83FF}"/>
    <hyperlink ref="C156" r:id="rId462" tooltip="view height-time plot" display="http://cdaw.gsfc.nasa.gov/CME_list/UNIVERSAL/2013_11/htpng/20131102.044805.p239g.htp.html" xr:uid="{A3E7309C-8242-49E2-B488-66598BD0C4DE}"/>
    <hyperlink ref="A157" r:id="rId463" display="https://cdaw.gsfc.nasa.gov/movie/make_javamovie.php?stime=20131104_0349&amp;etime=20131104_0756&amp;img1=lasc2rdf&amp;title=20131104.051205.p067g;V=1040km/s" xr:uid="{881C27FB-6606-4DD0-8678-364BBEE11A12}"/>
    <hyperlink ref="B157" r:id="rId464" tooltip="see height-time digital file" display="http://cdaw.gsfc.nasa.gov/CME_list/UNIVERSAL/2013_11/yht/20131104.051205.w360h.v1040.p067g.yht" xr:uid="{BCE0D607-1BD0-47C9-8E95-7741F4A22E9F}"/>
    <hyperlink ref="C157" r:id="rId465" tooltip="view height-time plot" display="http://cdaw.gsfc.nasa.gov/CME_list/UNIVERSAL/2013_11/htpng/20131104.051205.p067g.htp.html" xr:uid="{4636022C-65AF-4291-AAAA-68B1232BACB5}"/>
    <hyperlink ref="A158" r:id="rId466" display="https://cdaw.gsfc.nasa.gov/movie/make_javamovie.php?stime=20131106_2236&amp;etime=20131107_0244&amp;img1=lasc2rdf&amp;title=20131107.000006.p233g;V=1033km/s" xr:uid="{C906A7AD-ABD6-40D2-90DF-33874BE4660B}"/>
    <hyperlink ref="B158" r:id="rId467" tooltip="see height-time digital file" display="http://cdaw.gsfc.nasa.gov/CME_list/UNIVERSAL/2013_11/yht/20131107.000006.w360h.v1033.p233g.yht" xr:uid="{B137376F-32BA-454F-BC97-F2A150344A11}"/>
    <hyperlink ref="C158" r:id="rId468" tooltip="view height-time plot" display="http://cdaw.gsfc.nasa.gov/CME_list/UNIVERSAL/2013_11/htpng/20131107.000006.p233g.htp.html" xr:uid="{FDE77CDB-91E0-4BB1-8EC6-06778102F60F}"/>
    <hyperlink ref="A159" r:id="rId469" display="https://cdaw.gsfc.nasa.gov/movie/make_javamovie.php?stime=20131107_0911&amp;etime=20131107_1301&amp;img1=lasc2rdf&amp;title=20131107.103605.p089g;V=1405km/s" xr:uid="{11AA627C-CD2C-4622-A606-6C4FE6E44FBE}"/>
    <hyperlink ref="B159" r:id="rId470" tooltip="see height-time digital file" display="http://cdaw.gsfc.nasa.gov/CME_list/UNIVERSAL/2013_11/yht/20131107.103605.w360h.v1405.p089g.yht" xr:uid="{E9D7B724-AA4B-4234-85FE-9F7AC175719E}"/>
    <hyperlink ref="C159" r:id="rId471" tooltip="view height-time plot" display="http://cdaw.gsfc.nasa.gov/CME_list/UNIVERSAL/2013_11/htpng/20131107.103605.p089g.htp.html" xr:uid="{23D68B05-2484-4678-8CE3-7D8F56CE45ED}"/>
    <hyperlink ref="A160" r:id="rId472" display="https://cdaw.gsfc.nasa.gov/movie/make_javamovie.php?stime=20131107_1328&amp;etime=20131107_1918&amp;img1=lasc2rdf&amp;title=20131107.151210.p130s;V=411km/s" xr:uid="{CBD466F7-1373-42D3-9C07-838E5C23C772}"/>
    <hyperlink ref="B160" r:id="rId473" tooltip="see height-time digital file" display="http://cdaw.gsfc.nasa.gov/CME_list/UNIVERSAL/2013_11/yht/20131107.151210.w360h.v0411.p130s.yht" xr:uid="{50AFBD74-65A9-48AA-802B-987A42301B81}"/>
    <hyperlink ref="C160" r:id="rId474" tooltip="view height-time plot" display="http://cdaw.gsfc.nasa.gov/CME_list/UNIVERSAL/2013_11/htpng/20131107.151210.p130s.htp.html" xr:uid="{07D1206C-69CF-49B0-8081-DD4FDB9F0865}"/>
    <hyperlink ref="A161" r:id="rId475" display="https://cdaw.gsfc.nasa.gov/movie/make_javamovie.php?stime=20131108_0246&amp;etime=20131108_0807&amp;img1=lasc2rdf&amp;title=20131108.032407.p199g;V=497km/s" xr:uid="{69345681-BBB6-4026-9417-9AF92759CB16}"/>
    <hyperlink ref="B161" r:id="rId476" tooltip="see height-time digital file" display="http://cdaw.gsfc.nasa.gov/CME_list/UNIVERSAL/2013_11/yht/20131108.032407.w360h.v0497.p199g.yht" xr:uid="{401268EF-54C2-4C41-BF70-4191CC71359E}"/>
    <hyperlink ref="C161" r:id="rId477" tooltip="view height-time plot" display="http://cdaw.gsfc.nasa.gov/CME_list/UNIVERSAL/2013_11/htpng/20131108.032407.p199g.htp.html" xr:uid="{04835A60-9842-44B3-B464-88DB2FF073CD}"/>
    <hyperlink ref="A162" r:id="rId478" display="https://cdaw.gsfc.nasa.gov/movie/make_javamovie.php?stime=20131110_1536&amp;etime=20131110_2047&amp;img1=lasc2rdf&amp;title=20131110.170006.p253g;V=532km/s" xr:uid="{D4A5C1BC-BA35-4571-9EA3-55E325AE704C}"/>
    <hyperlink ref="B162" r:id="rId479" tooltip="see height-time digital file" display="http://cdaw.gsfc.nasa.gov/CME_list/UNIVERSAL/2013_11/yht/20131110.170006.w360h.v0532.p253g.yht" xr:uid="{080AE7EE-2F1E-436E-AC94-87DEB886DDEC}"/>
    <hyperlink ref="C162" r:id="rId480" tooltip="view height-time plot" display="http://cdaw.gsfc.nasa.gov/CME_list/UNIVERSAL/2013_11/htpng/20131110.170006.p253g.htp.html" xr:uid="{427C82B0-73DB-4B34-9680-25AEDE5CFEE6}"/>
    <hyperlink ref="A163" r:id="rId481" display="https://cdaw.gsfc.nasa.gov/movie/make_javamovie.php?stime=20131119_0912&amp;etime=20131119_1346&amp;img1=lasc2rdf&amp;title=20131119.103605.p222g;V=740km/s" xr:uid="{3DDD0B1D-E7AD-45EC-94B6-E77D076528DE}"/>
    <hyperlink ref="B163" r:id="rId482" tooltip="see height-time digital file" display="http://cdaw.gsfc.nasa.gov/CME_list/UNIVERSAL/2013_11/yht/20131119.103605.w360h.v0740.p222g.yht" xr:uid="{E065A65F-0273-40FC-BB06-C4CDBB99C209}"/>
    <hyperlink ref="C163" r:id="rId483" tooltip="view height-time plot" display="http://cdaw.gsfc.nasa.gov/CME_list/UNIVERSAL/2013_11/htpng/20131119.103605.p222g.htp.html" xr:uid="{714D1083-2708-424C-939D-D119CA387853}"/>
    <hyperlink ref="A164" r:id="rId484" display="https://cdaw.gsfc.nasa.gov/movie/make_javamovie.php?stime=20131121_0006&amp;etime=20131121_0542&amp;img1=lasc2rdf&amp;title=20131121.013607.p346s;V=395km/s" xr:uid="{9F215C14-7F68-4B26-804F-0FCDD996DA0B}"/>
    <hyperlink ref="B164" r:id="rId485" tooltip="see height-time digital file" display="http://cdaw.gsfc.nasa.gov/CME_list/UNIVERSAL/2013_11/yht/20131121.013607.w360h.v0395.p346s.yht" xr:uid="{27B3E85C-CA75-4896-B9F6-7B3950BDCD6D}"/>
    <hyperlink ref="C164" r:id="rId486" tooltip="view height-time plot" display="http://cdaw.gsfc.nasa.gov/CME_list/UNIVERSAL/2013_11/htpng/20131121.013607.p346s.htp.html" xr:uid="{4DE8EF2D-D9D5-4323-929F-B1473885E675}"/>
    <hyperlink ref="A165" r:id="rId487" display="https://cdaw.gsfc.nasa.gov/movie/make_javamovie.php?stime=20131207_0622&amp;etime=20131207_1026&amp;img1=lasc2rdf&amp;title=20131207.073605.p274g;V=1085km/s" xr:uid="{CBAB6EB4-D236-4734-9AED-9E3EF365A6C6}"/>
    <hyperlink ref="B165" r:id="rId488" tooltip="see height-time digital file" display="http://cdaw.gsfc.nasa.gov/CME_list/UNIVERSAL/2013_12/yht/20131207.073605.w360h.v1085.p274g.yht" xr:uid="{F17AD408-22E7-4BD3-A5DB-72B4A7BA86BA}"/>
    <hyperlink ref="C165" r:id="rId489" tooltip="view height-time plot" display="http://cdaw.gsfc.nasa.gov/CME_list/UNIVERSAL/2013_12/htpng/20131207.073605.p274g.htp.html" xr:uid="{D0924A8E-6843-4B06-86F7-FF795D6D34D2}"/>
    <hyperlink ref="A166" r:id="rId490" display="https://cdaw.gsfc.nasa.gov/movie/make_javamovie.php?stime=20131213_2014&amp;etime=20131214_0128&amp;img1=lasc2rdf&amp;title=20131213.212405.p169g;V=518km/s" xr:uid="{500DA59B-5243-4402-8B8F-DD8DB3559C36}"/>
    <hyperlink ref="B166" r:id="rId491" tooltip="see height-time digital file" display="http://cdaw.gsfc.nasa.gov/CME_list/UNIVERSAL/2013_12/yht/20131213.212405.w360h.v0518.p169g.yht" xr:uid="{08998342-FEEA-4617-8C0D-E4C707CC0007}"/>
    <hyperlink ref="C166" r:id="rId492" tooltip="view height-time plot" display="http://cdaw.gsfc.nasa.gov/CME_list/UNIVERSAL/2013_12/htpng/20131213.212405.p169g.htp.html" xr:uid="{7131393C-DD20-4B20-92D6-D25BA62545AF}"/>
    <hyperlink ref="A167" r:id="rId493" display="https://cdaw.gsfc.nasa.gov/movie/make_javamovie.php?stime=20131226_0211&amp;etime=20131226_0554&amp;img1=lasc2rdf&amp;title=20131226.032405.p036s;V=1336km/s" xr:uid="{0BF0155B-981C-4298-AFBB-81CE2B07EC90}"/>
    <hyperlink ref="B167" r:id="rId494" tooltip="see height-time digital file" display="http://cdaw.gsfc.nasa.gov/CME_list/UNIVERSAL/2013_12/yht/20131226.032405.w360h.v1336.p036s.yht" xr:uid="{3D36801F-5CAB-4A6C-8014-C5133C9E0738}"/>
    <hyperlink ref="C167" r:id="rId495" tooltip="view height-time plot" display="http://cdaw.gsfc.nasa.gov/CME_list/UNIVERSAL/2013_12/htpng/20131226.032405.p036s.htp.html" xr:uid="{FF65134A-834B-48AD-B906-E0E341C464FC}"/>
    <hyperlink ref="A168" r:id="rId496" display="https://cdaw.gsfc.nasa.gov/movie/make_javamovie.php?stime=20131228_1619&amp;etime=20131228_2021&amp;img1=lasc2rdf&amp;title=20131228.173606.p284g;V=1118km/s" xr:uid="{C92CFF41-2AC6-46BC-9774-63EE9DB68239}"/>
    <hyperlink ref="B168" r:id="rId497" tooltip="see height-time digital file" display="http://cdaw.gsfc.nasa.gov/CME_list/UNIVERSAL/2013_12/yht/20131228.173606.w360h.v1118.p284g.yht" xr:uid="{16F97A99-6223-4126-897F-AE2601DD8AA6}"/>
    <hyperlink ref="C168" r:id="rId498" tooltip="view height-time plot" display="http://cdaw.gsfc.nasa.gov/CME_list/UNIVERSAL/2013_12/htpng/20131228.173606.p284g.htp.html" xr:uid="{C0FC93A8-E39C-45AB-BDBF-4DDEFDCF084A}"/>
    <hyperlink ref="A169" r:id="rId499" display="https://cdaw.gsfc.nasa.gov/movie/make_javamovie.php?stime=20140106_0641&amp;etime=20140106_1031&amp;img1=lasc2rdf&amp;title=20140106.080005.p274g;V=1402km/s" xr:uid="{33994F4A-90CC-4DD2-9E35-59EABEF0DC2F}"/>
    <hyperlink ref="B169" r:id="rId500" tooltip="see height-time digital file" display="http://cdaw.gsfc.nasa.gov/CME_list/UNIVERSAL/2014_01/yht/20140106.080005.w360h.v1402.p274g.yht" xr:uid="{C085B6E2-10F0-403A-9140-D6A837CF4596}"/>
    <hyperlink ref="C169" r:id="rId501" tooltip="view height-time plot" display="http://cdaw.gsfc.nasa.gov/CME_list/UNIVERSAL/2014_01/htpng/20140106.080005.p274g.htp.html" xr:uid="{B66E223E-BF61-4823-86D6-2D33DDB74DBB}"/>
    <hyperlink ref="A170" r:id="rId502" display="https://cdaw.gsfc.nasa.gov/movie/make_javamovie.php?stime=20140107_1711&amp;etime=20140107_2049&amp;img1=lasc2rdf&amp;title=20140107.182405.p231g;V=1830km/s" xr:uid="{FFC1D68C-2994-4D55-B952-B70B03509583}"/>
    <hyperlink ref="B170" r:id="rId503" tooltip="see height-time digital file" display="http://cdaw.gsfc.nasa.gov/CME_list/UNIVERSAL/2014_01/yht/20140107.182405.w360h.v1830.p231g.yht" xr:uid="{FFC30555-AF9A-4A1A-B53F-89299BEA4E7F}"/>
    <hyperlink ref="C170" r:id="rId504" tooltip="view height-time plot" display="http://cdaw.gsfc.nasa.gov/CME_list/UNIVERSAL/2014_01/htpng/20140107.182405.p231g.htp.html" xr:uid="{D5C614F8-FB2A-4789-8F64-31CE9DB5DE6E}"/>
    <hyperlink ref="A171" r:id="rId505" display="https://cdaw.gsfc.nasa.gov/movie/make_javamovie.php?stime=20140120_1403&amp;etime=20140120_1847&amp;img1=lasc2rdf&amp;title=20140120.152405.p165g;V=675km/s" xr:uid="{EF5F285F-CCD0-4162-B7EC-2981B718BE98}"/>
    <hyperlink ref="B171" r:id="rId506" tooltip="see height-time digital file" display="http://cdaw.gsfc.nasa.gov/CME_list/UNIVERSAL/2014_01/yht/20140120.152405.w360h.v0675.p165g.yht" xr:uid="{D4AFB234-6167-4E14-A025-4E21F8F2C30C}"/>
    <hyperlink ref="C171" r:id="rId507" tooltip="view height-time plot" display="http://cdaw.gsfc.nasa.gov/CME_list/UNIVERSAL/2014_01/htpng/20140120.152405.p165g.htp.html" xr:uid="{80D880AF-C95B-483B-AA89-76AE0778D565}"/>
    <hyperlink ref="A172" r:id="rId508" display="https://cdaw.gsfc.nasa.gov/movie/make_javamovie.php?stime=20140120_2038&amp;etime=20140121_0115&amp;img1=lasc2rdf&amp;title=20140120.220005.p097g;V=721km/s" xr:uid="{88A60DF4-D555-4819-A4F7-8CF4182BF590}"/>
    <hyperlink ref="B172" r:id="rId509" tooltip="see height-time digital file" display="http://cdaw.gsfc.nasa.gov/CME_list/UNIVERSAL/2014_01/yht/20140120.220005.w360h.v0721.p097g.yht" xr:uid="{C92C9833-E531-401C-95DE-11A23FC71133}"/>
    <hyperlink ref="C172" r:id="rId510" tooltip="view height-time plot" display="http://cdaw.gsfc.nasa.gov/CME_list/UNIVERSAL/2014_01/htpng/20140120.220005.p097g.htp.html" xr:uid="{AEF0B7B7-AF9A-4589-AA78-35E368574EED}"/>
    <hyperlink ref="A173" r:id="rId511" display="https://cdaw.gsfc.nasa.gov/movie/make_javamovie.php?stime=20140128_2321&amp;etime=20140129_0410&amp;img1=lasc2rdf&amp;title=20140129.003605.p177g;V=640km/s" xr:uid="{0C027BA5-C0DA-4FB1-BD3B-211380C823D6}"/>
    <hyperlink ref="B173" r:id="rId512" tooltip="see height-time digital file" display="http://cdaw.gsfc.nasa.gov/CME_list/UNIVERSAL/2014_01/yht/20140129.003605.w360h.v0640.p177g.yht" xr:uid="{A547B0A1-E913-4D04-854B-F01CBCFDABE6}"/>
    <hyperlink ref="C173" r:id="rId513" tooltip="view height-time plot" display="http://cdaw.gsfc.nasa.gov/CME_list/UNIVERSAL/2014_01/htpng/20140129.003605.p177g.htp.html" xr:uid="{FE014607-7A7A-4734-9DDE-D9A45F2B71FE}"/>
    <hyperlink ref="A174" r:id="rId514" display="https://cdaw.gsfc.nasa.gov/movie/make_javamovie.php?stime=20140130_0653&amp;etime=20140130_1225&amp;img1=lasc2rdf&amp;title=20140130.082405.p112g;V=458km/s" xr:uid="{5B597F9D-4828-4D15-BC5E-2DBDF8BF922A}"/>
    <hyperlink ref="B174" r:id="rId515" tooltip="see height-time digital file" display="http://cdaw.gsfc.nasa.gov/CME_list/UNIVERSAL/2014_01/yht/20140130.082405.w360h.v0458.p112g.yht" xr:uid="{937DBC37-D733-414E-8240-D347DC5799E0}"/>
    <hyperlink ref="C174" r:id="rId516" tooltip="view height-time plot" display="http://cdaw.gsfc.nasa.gov/CME_list/UNIVERSAL/2014_01/htpng/20140130.082405.p112g.htp.html" xr:uid="{0923E352-6F76-47DA-89EF-D3FEA4D55F1F}"/>
    <hyperlink ref="A175" r:id="rId517" display="https://cdaw.gsfc.nasa.gov/movie/make_javamovie.php?stime=20140130_1458&amp;etime=20140130_1902&amp;img1=lasc2rdf&amp;title=20140130.162405.p117g;V=1087km/s" xr:uid="{4C50BFE3-6FA5-43E1-B923-FD08F1C9C123}"/>
    <hyperlink ref="B175" r:id="rId518" tooltip="see height-time digital file" display="http://cdaw.gsfc.nasa.gov/CME_list/UNIVERSAL/2014_01/yht/20140130.162405.w360h.v1087.p117g.yht" xr:uid="{D754621E-24A0-4153-8BB0-EBC6B993739F}"/>
    <hyperlink ref="C175" r:id="rId519" tooltip="view height-time plot" display="http://cdaw.gsfc.nasa.gov/CME_list/UNIVERSAL/2014_01/htpng/20140130.162405.p117g.htp.html" xr:uid="{F8EF6178-D524-4B37-B807-52CD6BC07ABD}"/>
    <hyperlink ref="A176" r:id="rId520" display="https://cdaw.gsfc.nasa.gov/movie/make_javamovie.php?stime=20140209_1450&amp;etime=20140209_1907&amp;img1=lasc2rdf&amp;title=20140209.160006.p104g;V=908km/s" xr:uid="{CA934531-EC5F-4580-B5E0-7BCDA07B8F7E}"/>
    <hyperlink ref="B176" r:id="rId521" tooltip="see height-time digital file" display="http://cdaw.gsfc.nasa.gov/CME_list/UNIVERSAL/2014_02/yht/20140209.160006.w360h.v0908.p104g.yht" xr:uid="{A73E0AAD-4C26-46BA-B59E-06BF609C4AC7}"/>
    <hyperlink ref="C176" r:id="rId522" tooltip="view height-time plot" display="http://cdaw.gsfc.nasa.gov/CME_list/UNIVERSAL/2014_02/htpng/20140209.160006.p104g.htp.html" xr:uid="{52C1AE7F-1D1B-4279-8592-8E4C91BFD0DA}"/>
    <hyperlink ref="A177" r:id="rId523" display="https://cdaw.gsfc.nasa.gov/movie/make_javamovie.php?stime=20140210_2005&amp;etime=20140211_0110&amp;img1=lasc2rdf&amp;title=20140210.213606.p100g;V=557km/s" xr:uid="{8BE42327-F56C-4C22-A999-6D35C74ACED6}"/>
    <hyperlink ref="B177" r:id="rId524" tooltip="see height-time digital file" display="http://cdaw.gsfc.nasa.gov/CME_list/UNIVERSAL/2014_02/yht/20140210.213606.w360h.v0557.p100g.yht" xr:uid="{D353FC93-3574-4628-96EB-846F9CE0BF78}"/>
    <hyperlink ref="C177" r:id="rId525" tooltip="view height-time plot" display="http://cdaw.gsfc.nasa.gov/CME_list/UNIVERSAL/2014_02/htpng/20140210.213606.p100g.htp.html" xr:uid="{17D2A253-1FEF-43E9-866A-566716EDE959}"/>
    <hyperlink ref="A178" r:id="rId526" display="https://cdaw.gsfc.nasa.gov/movie/make_javamovie.php?stime=20140212_2111&amp;etime=20140213_0131&amp;img1=lasc2rdf&amp;title=20140212.230613.p256g;V=872km/s" xr:uid="{D0107406-CBAD-4A3D-B54B-0640173ACC20}"/>
    <hyperlink ref="B178" r:id="rId527" tooltip="see height-time digital file" display="http://cdaw.gsfc.nasa.gov/CME_list/UNIVERSAL/2014_02/yht/20140212.230613.w360h.v0872.p256g.yht" xr:uid="{C3054E0D-2106-4ABE-B02D-3F0935185B77}"/>
    <hyperlink ref="C178" r:id="rId528" tooltip="view height-time plot" display="http://cdaw.gsfc.nasa.gov/CME_list/UNIVERSAL/2014_02/htpng/20140212.230613.p256g.htp.html" xr:uid="{D14809B9-46AA-4F90-874D-1A904B5DFD25}"/>
    <hyperlink ref="A179" r:id="rId529" display="https://cdaw.gsfc.nasa.gov/movie/make_javamovie.php?stime=20140214_0715&amp;etime=20140214_1115&amp;img1=lasc2rdf&amp;title=20140214.084826.p250g;V=1165km/s" xr:uid="{3F60B447-D2CD-439E-AC03-A20A19D79EA5}"/>
    <hyperlink ref="B179" r:id="rId530" tooltip="see height-time digital file" display="http://cdaw.gsfc.nasa.gov/CME_list/UNIVERSAL/2014_02/yht/20140214.084826.w360h.v1165.p250g.yht" xr:uid="{F60DBB66-124E-4F6A-94CE-4BDA7274C69B}"/>
    <hyperlink ref="C179" r:id="rId531" tooltip="view height-time plot" display="http://cdaw.gsfc.nasa.gov/CME_list/UNIVERSAL/2014_02/htpng/20140214.084826.p250g.htp.html" xr:uid="{F5DAE0FE-4BED-40E7-A3CA-381234197CEB}"/>
    <hyperlink ref="A180" r:id="rId532" display="https://cdaw.gsfc.nasa.gov/movie/make_javamovie.php?stime=20140216_0843&amp;etime=20140216_1218&amp;img1=lasc2rdf&amp;title=20140216.100005.p227g;V=634km/s" xr:uid="{E4BACDC7-2EF5-449C-9366-D36C42ECA39A}"/>
    <hyperlink ref="B180" r:id="rId533" tooltip="see height-time digital file" display="http://cdaw.gsfc.nasa.gov/CME_list/UNIVERSAL/2014_02/yht/20140216.100005.w360h.v0634.p227g.yht" xr:uid="{5900B13C-4686-43C2-A5D1-A0B0F4B6E290}"/>
    <hyperlink ref="C180" r:id="rId534" tooltip="view height-time plot" display="http://cdaw.gsfc.nasa.gov/CME_list/UNIVERSAL/2014_02/htpng/20140216.100005.p227g.htp.html" xr:uid="{24E2F0F4-E596-402E-B979-807E5CEF38DF}"/>
    <hyperlink ref="A181" r:id="rId535" display="https://cdaw.gsfc.nasa.gov/movie/make_javamovie.php?stime=20140218_0010&amp;etime=20140218_0440&amp;img1=lasc2rdf&amp;title=20140218.013621.p044g;V=779km/s" xr:uid="{BF610706-FAB4-4A4C-AE43-527769AF164D}"/>
    <hyperlink ref="B181" r:id="rId536" tooltip="see height-time digital file" display="http://cdaw.gsfc.nasa.gov/CME_list/UNIVERSAL/2014_02/yht/20140218.013621.w360h.v0779.p044g.yht" xr:uid="{87EFA65C-DB63-4A09-9B61-FCC99235FC98}"/>
    <hyperlink ref="C181" r:id="rId537" tooltip="view height-time plot" display="http://cdaw.gsfc.nasa.gov/CME_list/UNIVERSAL/2014_02/htpng/20140218.013621.p044g.htp.html" xr:uid="{8BC6F9C7-CDD9-448B-AB82-14BFD32983D5}"/>
    <hyperlink ref="A182" r:id="rId538" display="https://cdaw.gsfc.nasa.gov/movie/make_javamovie.php?stime=20140219_0305&amp;etime=20140219_0759&amp;img1=lasc2rdf&amp;title=20140219.044805.p090g;V=612km/s" xr:uid="{ED37902B-EFE0-48FF-AF06-F40D57762998}"/>
    <hyperlink ref="B182" r:id="rId539" tooltip="see height-time digital file" display="http://cdaw.gsfc.nasa.gov/CME_list/UNIVERSAL/2014_02/yht/20140219.044805.w360h.v0612.p090g.yht" xr:uid="{92DF17B7-9200-4D1A-B425-CA3831701C47}"/>
    <hyperlink ref="C182" r:id="rId540" tooltip="view height-time plot" display="http://cdaw.gsfc.nasa.gov/CME_list/UNIVERSAL/2014_02/htpng/20140219.044805.p090g.htp.html" xr:uid="{967C732E-6380-4708-B4B7-BD1DCEF5EC32}"/>
    <hyperlink ref="A183" r:id="rId541" display="https://cdaw.gsfc.nasa.gov/movie/make_javamovie.php?stime=20140220_0145&amp;etime=20140220_0555&amp;img1=lasc2rdf&amp;title=20140220.031209.p089g;V=993km/s" xr:uid="{B01A69EC-B1C0-4807-B942-50EDE8C75023}"/>
    <hyperlink ref="B183" r:id="rId542" tooltip="see height-time digital file" display="http://cdaw.gsfc.nasa.gov/CME_list/UNIVERSAL/2014_02/yht/20140220.031209.w360h.v0993.p089g.yht" xr:uid="{135937C2-4811-4137-89C4-B5F8F80C163D}"/>
    <hyperlink ref="C183" r:id="rId543" tooltip="view height-time plot" display="http://cdaw.gsfc.nasa.gov/CME_list/UNIVERSAL/2014_02/htpng/20140220.031209.p089g.htp.html" xr:uid="{D25BB8B9-EAE9-40C6-8144-4B37888CEDB1}"/>
    <hyperlink ref="A184" r:id="rId544" display="https://cdaw.gsfc.nasa.gov/movie/make_javamovie.php?stime=20140220_0640&amp;etime=20140220_1053&amp;img1=lasc2rdf&amp;title=20140220.080007.p268g;V=948km/s" xr:uid="{9D376681-E527-4D2E-9B0E-1171BFEEF54C}"/>
    <hyperlink ref="B184" r:id="rId545" tooltip="see height-time digital file" display="http://cdaw.gsfc.nasa.gov/CME_list/UNIVERSAL/2014_02/yht/20140220.080007.w360h.v0948.p268g.yht" xr:uid="{10D2C0D0-8F3D-4D52-A167-85719D5F68FA}"/>
    <hyperlink ref="C184" r:id="rId546" tooltip="view height-time plot" display="http://cdaw.gsfc.nasa.gov/CME_list/UNIVERSAL/2014_02/htpng/20140220.080007.p268g.htp.html" xr:uid="{D2817767-7DCE-4EBD-8A1A-FC0944CCDD5D}"/>
    <hyperlink ref="A185" r:id="rId547" display="https://cdaw.gsfc.nasa.gov/movie/make_javamovie.php?stime=20140221_1437&amp;etime=20140221_1833&amp;img1=lasc2rdf&amp;title=20140221.160005.p139g;V=1252km/s" xr:uid="{EEB69636-9114-482D-8685-EB3F4B07E045}"/>
    <hyperlink ref="B185" r:id="rId548" tooltip="see height-time digital file" display="http://cdaw.gsfc.nasa.gov/CME_list/UNIVERSAL/2014_02/yht/20140221.160005.w360h.v1252.p139g.yht" xr:uid="{C6E7C1D9-9FE9-4F8A-AE70-84670B7A5C94}"/>
    <hyperlink ref="C185" r:id="rId549" tooltip="view height-time plot" display="http://cdaw.gsfc.nasa.gov/CME_list/UNIVERSAL/2014_02/htpng/20140221.160005.p139g.htp.html" xr:uid="{ABB92EF9-709B-499E-AAC6-825D6D26A3E9}"/>
    <hyperlink ref="A186" r:id="rId550" display="https://cdaw.gsfc.nasa.gov/movie/make_javamovie.php?stime=20140224_2338&amp;etime=20140225_0310&amp;img1=lasc2rdf&amp;title=20140225.012550.p073g;V=2147km/s" xr:uid="{9FB1A866-0275-4AE0-8327-736C6DCAE6CD}"/>
    <hyperlink ref="B186" r:id="rId551" tooltip="see height-time digital file" display="http://cdaw.gsfc.nasa.gov/CME_list/UNIVERSAL/2014_02/yht/20140225.012550.w360h.v2147.p073g.yht" xr:uid="{86BFE6CF-88BE-416E-9CE2-39D178E03AC2}"/>
    <hyperlink ref="C186" r:id="rId552" tooltip="view height-time plot" display="http://cdaw.gsfc.nasa.gov/CME_list/UNIVERSAL/2014_02/htpng/20140225.012550.p073g.htp.html" xr:uid="{DBEBE785-D57E-4B07-8210-39A05E8CDFE2}"/>
    <hyperlink ref="A187" r:id="rId553" display="https://cdaw.gsfc.nasa.gov/movie/make_javamovie.php?stime=20140304_1702&amp;etime=20140304_2129&amp;img1=lasc2rdf&amp;title=20140304.184805.p356g;V=794km/s" xr:uid="{F3D2EBD3-94B2-43F6-ADC6-682081A1A5A5}"/>
    <hyperlink ref="B187" r:id="rId554" tooltip="see height-time digital file" display="http://cdaw.gsfc.nasa.gov/CME_list/UNIVERSAL/2014_03/yht/20140304.184805.w360h.v0794.p356g.yht" xr:uid="{E9734D68-DA95-49B8-867C-57AA975FF6FE}"/>
    <hyperlink ref="C187" r:id="rId555" tooltip="view height-time plot" display="http://cdaw.gsfc.nasa.gov/CME_list/UNIVERSAL/2014_03/htpng/20140304.184805.p356g.htp.html" xr:uid="{D3F7FB74-D3E9-4D10-B3AD-6CEF7DB85C48}"/>
    <hyperlink ref="A188" r:id="rId556" display="https://cdaw.gsfc.nasa.gov/movie/make_javamovie.php?stime=20140305_0811&amp;etime=20140305_1231&amp;img1=lasc2rdf&amp;title=20140305.092405.p174g;V=864km/s" xr:uid="{E15362D1-30C7-4FF3-B39A-9483C1825730}"/>
    <hyperlink ref="B188" r:id="rId557" tooltip="see height-time digital file" display="http://cdaw.gsfc.nasa.gov/CME_list/UNIVERSAL/2014_03/yht/20140305.092405.w360h.v0864.p174g.yht" xr:uid="{5EC5FD18-4247-49CD-8B73-516A6BB38477}"/>
    <hyperlink ref="C188" r:id="rId558" tooltip="view height-time plot" display="http://cdaw.gsfc.nasa.gov/CME_list/UNIVERSAL/2014_03/htpng/20140305.092405.p174g.htp.html" xr:uid="{42CE082C-7C5F-493F-88DA-CD1CA938F74C}"/>
    <hyperlink ref="A189" r:id="rId559" display="https://cdaw.gsfc.nasa.gov/movie/make_javamovie.php?stime=20140305_1221&amp;etime=20140305_1645&amp;img1=lasc2rdf&amp;title=20140305.134805.p358g;V=828km/s" xr:uid="{6894C9B1-5D36-4D55-9A0B-0B9C029D5914}"/>
    <hyperlink ref="B189" r:id="rId560" tooltip="see height-time digital file" display="http://cdaw.gsfc.nasa.gov/CME_list/UNIVERSAL/2014_03/yht/20140305.134805.w360h.v0828.p358g.yht" xr:uid="{A30C7DF2-C74A-44C0-905D-60734EC17DEF}"/>
    <hyperlink ref="C189" r:id="rId561" tooltip="view height-time plot" display="http://cdaw.gsfc.nasa.gov/CME_list/UNIVERSAL/2014_03/htpng/20140305.134805.p358g.htp.html" xr:uid="{BB799AC6-66B4-4659-ADBB-94D6BB7BC758}"/>
    <hyperlink ref="A190" r:id="rId562" display="https://cdaw.gsfc.nasa.gov/movie/make_javamovie.php?stime=20140312_1320&amp;etime=20140312_1732&amp;img1=lasc2rdf&amp;title=20140312.144805.p009g;V=972km/s" xr:uid="{4CB08A58-1C13-4258-88C3-8E6F53426E99}"/>
    <hyperlink ref="B190" r:id="rId563" tooltip="see height-time digital file" display="http://cdaw.gsfc.nasa.gov/CME_list/UNIVERSAL/2014_03/yht/20140312.144805.w360h.v0972.p009g.yht" xr:uid="{428E4919-CBFA-4E76-9535-3722C4D53901}"/>
    <hyperlink ref="C190" r:id="rId564" tooltip="view height-time plot" display="http://cdaw.gsfc.nasa.gov/CME_list/UNIVERSAL/2014_03/htpng/20140312.144805.p009g.htp.html" xr:uid="{5A910160-B1FE-4678-BDA2-2D4B6D33BB4A}"/>
    <hyperlink ref="A191" r:id="rId565" display="https://cdaw.gsfc.nasa.gov/movie/make_javamovie.php?stime=20140320_0324&amp;etime=20140320_0758&amp;img1=lasc2rdf&amp;title=20140320.043606.p140g;V=740km/s" xr:uid="{CD347DFC-1475-4EA3-86B3-99D42BAFE6E4}"/>
    <hyperlink ref="B191" r:id="rId566" tooltip="see height-time digital file" display="http://cdaw.gsfc.nasa.gov/CME_list/UNIVERSAL/2014_03/yht/20140320.043606.w360h.v0740.p140g.yht" xr:uid="{CB61DA11-EC0E-4E84-9E47-89D6023B49E7}"/>
    <hyperlink ref="C191" r:id="rId567" tooltip="view height-time plot" display="http://cdaw.gsfc.nasa.gov/CME_list/UNIVERSAL/2014_03/htpng/20140320.043606.p140g.htp.html" xr:uid="{9021956A-9969-4E2B-8532-54FA9244E1BD}"/>
    <hyperlink ref="A192" r:id="rId568" display="https://cdaw.gsfc.nasa.gov/movie/make_javamovie.php?stime=20140323_0233&amp;etime=20140323_0658&amp;img1=lasc2rdf&amp;title=20140323.033605.p097g;V=820km/s" xr:uid="{013FA0C0-4752-45B0-B0AA-9DA7C9D8B4F4}"/>
    <hyperlink ref="B192" r:id="rId569" tooltip="see height-time digital file" display="http://cdaw.gsfc.nasa.gov/CME_list/UNIVERSAL/2014_03/yht/20140323.033605.w360h.v0820.p097g.yht" xr:uid="{3028DC63-C3D5-476C-A66B-257FCF03BDB8}"/>
    <hyperlink ref="C192" r:id="rId570" tooltip="view height-time plot" display="http://cdaw.gsfc.nasa.gov/CME_list/UNIVERSAL/2014_03/htpng/20140323.033605.p097g.htp.html" xr:uid="{552D1142-89A4-455F-85D2-656BD5A66162}"/>
    <hyperlink ref="A193" r:id="rId571" display="https://cdaw.gsfc.nasa.gov/movie/make_javamovie.php?stime=20140328_1524&amp;etime=20140328_1934&amp;img1=lasc2rdf&amp;title=20140328.172405.p249g;V=762km/s" xr:uid="{E912BCC7-C638-4AB5-A868-7E79F6E8BEBB}"/>
    <hyperlink ref="B193" r:id="rId572" tooltip="see height-time digital file" display="http://cdaw.gsfc.nasa.gov/CME_list/UNIVERSAL/2014_03/yht/20140328.172405.w360h.v0762.p249g.yht" xr:uid="{4B0048D2-9D97-42F3-9A42-74B3946DACE0}"/>
    <hyperlink ref="C193" r:id="rId573" tooltip="view height-time plot" display="http://cdaw.gsfc.nasa.gov/CME_list/UNIVERSAL/2014_03/htpng/20140328.172405.p249g.htp.html" xr:uid="{E188F4B0-4E88-4E71-8311-1977A6ACED3C}"/>
    <hyperlink ref="A194" r:id="rId574" display="https://cdaw.gsfc.nasa.gov/movie/make_javamovie.php?stime=20140329_1634&amp;etime=20140329_2145&amp;img1=lasc2rdf&amp;title=20140329.181205.p325g;V=528km/s" xr:uid="{EE1A7959-D6F3-4161-9BC8-496AFE662A95}"/>
    <hyperlink ref="B194" r:id="rId575" tooltip="see height-time digital file" display="http://cdaw.gsfc.nasa.gov/CME_list/UNIVERSAL/2014_03/yht/20140329.181205.w360h.v0528.p325g.yht" xr:uid="{DB0DC4CE-41E2-4C91-A9C5-A2D33473A8A3}"/>
    <hyperlink ref="C194" r:id="rId576" tooltip="view height-time plot" display="http://cdaw.gsfc.nasa.gov/CME_list/UNIVERSAL/2014_03/htpng/20140329.181205.p325g.htp.html" xr:uid="{6E5C0235-A9EE-4112-88BB-1FE91C17C346}"/>
    <hyperlink ref="A195" r:id="rId577" display="https://cdaw.gsfc.nasa.gov/movie/make_javamovie.php?stime=20140402_1230&amp;etime=20140402_1617&amp;img1=lasc2rdf&amp;title=20140402.133620.p060g;V=1471km/s" xr:uid="{3504EB7B-49BC-4BFD-B934-46CF3E79E20E}"/>
    <hyperlink ref="B195" r:id="rId578" tooltip="see height-time digital file" display="http://cdaw.gsfc.nasa.gov/CME_list/UNIVERSAL/2014_04/yht/20140402.133620.w360h.v1471.p060g.yht" xr:uid="{8BB10EC3-7960-4DE2-B4EA-BAEF300B7F4C}"/>
    <hyperlink ref="C195" r:id="rId579" tooltip="view height-time plot" display="http://cdaw.gsfc.nasa.gov/CME_list/UNIVERSAL/2014_04/htpng/20140402.133620.p060g.htp.html" xr:uid="{BA36EA0F-E2F4-4945-84E1-2B46C02D9330}"/>
    <hyperlink ref="A196" r:id="rId580" display="https://cdaw.gsfc.nasa.gov/movie/make_javamovie.php?stime=20140408_2143&amp;etime=20140409_0258&amp;img1=lasc2rdf&amp;title=20140408.231212.p115g;V=514km/s" xr:uid="{860D5D95-0BA9-4149-8999-E6F2761B3436}"/>
    <hyperlink ref="B196" r:id="rId581" tooltip="see height-time digital file" display="http://cdaw.gsfc.nasa.gov/CME_list/UNIVERSAL/2014_04/yht/20140408.231212.w360h.v0514.p115g.yht" xr:uid="{78BB4115-A890-48F6-9289-A0FB4925DE2A}"/>
    <hyperlink ref="C196" r:id="rId582" tooltip="view height-time plot" display="http://cdaw.gsfc.nasa.gov/CME_list/UNIVERSAL/2014_04/htpng/20140408.231212.p115g.htp.html" xr:uid="{897B86B0-0D17-4E90-8673-E61926050C60}"/>
    <hyperlink ref="A197" r:id="rId583" display="https://cdaw.gsfc.nasa.gov/movie/make_javamovie.php?stime=20140418_1153&amp;etime=20140418_1550&amp;img1=lasc2rdf&amp;title=20140418.132551.p238g;V=1203km/s" xr:uid="{2FB22FFB-9E19-41F3-BD6C-83D3F46AD9CF}"/>
    <hyperlink ref="B197" r:id="rId584" tooltip="see height-time digital file" display="http://cdaw.gsfc.nasa.gov/CME_list/UNIVERSAL/2014_04/yht/20140418.132551.w360h.v1203.p238g.yht" xr:uid="{2CEAE785-5464-43BE-9AB2-5B7792158D9C}"/>
    <hyperlink ref="C197" r:id="rId585" tooltip="view height-time plot" display="http://cdaw.gsfc.nasa.gov/CME_list/UNIVERSAL/2014_04/htpng/20140418.132551.p238g.htp.html" xr:uid="{1E41C983-53BF-4567-B53B-962E5B067FAB}"/>
    <hyperlink ref="A198" r:id="rId586" display="https://cdaw.gsfc.nasa.gov/movie/make_javamovie.php?stime=20140429_2143&amp;etime=20140430_0249&amp;img1=lasc2rdf&amp;title=20140429.232405.p180g;V=553km/s" xr:uid="{AF52DE7E-5762-4E15-9903-DB9975AD2944}"/>
    <hyperlink ref="B198" r:id="rId587" tooltip="see height-time digital file" display="http://cdaw.gsfc.nasa.gov/CME_list/UNIVERSAL/2014_04/yht/20140429.232405.w360h.v0553.p180g.yht" xr:uid="{74393B20-5E06-46AC-BE94-D946CC9B5864}"/>
    <hyperlink ref="C198" r:id="rId588" tooltip="view height-time plot" display="http://cdaw.gsfc.nasa.gov/CME_list/UNIVERSAL/2014_04/htpng/20140429.232405.p180g.htp.html" xr:uid="{F048567D-21EA-4BC3-B6C5-F914D74B5CE9}"/>
    <hyperlink ref="A199" r:id="rId589" display="https://cdaw.gsfc.nasa.gov/movie/make_javamovie.php?stime=20140507_1457&amp;etime=20140507_1912&amp;img1=lasc2rdf&amp;title=20140507.162405.p260g;V=923km/s" xr:uid="{2F19071E-773D-4E20-A05A-0577964F408E}"/>
    <hyperlink ref="B199" r:id="rId590" tooltip="see height-time digital file" display="http://cdaw.gsfc.nasa.gov/CME_list/UNIVERSAL/2014_05/yht/20140507.162405.w360h.v0923.p260g.yht" xr:uid="{94FC6BAB-2A94-4C63-A3E6-B637EACBEE50}"/>
    <hyperlink ref="C199" r:id="rId591" tooltip="view height-time plot" display="http://cdaw.gsfc.nasa.gov/CME_list/UNIVERSAL/2014_05/htpng/20140507.162405.p260g.htp.html" xr:uid="{E4633306-9C8F-425D-A98B-1F6A9A1B22CC}"/>
    <hyperlink ref="A200" r:id="rId592" display="https://cdaw.gsfc.nasa.gov/movie/make_javamovie.php?stime=20140508_0154&amp;etime=20140508_0616&amp;img1=lasc2rdf&amp;title=20140508.032405.p265g;V=847km/s" xr:uid="{226069D9-FACE-4F9A-B045-5047A604AA61}"/>
    <hyperlink ref="B200" r:id="rId593" tooltip="see height-time digital file" display="http://cdaw.gsfc.nasa.gov/CME_list/UNIVERSAL/2014_05/yht/20140508.032405.w360h.v0847.p265g.yht" xr:uid="{B7794399-E3C1-4554-A9D4-A88A670FFDC0}"/>
    <hyperlink ref="C200" r:id="rId594" tooltip="view height-time plot" display="http://cdaw.gsfc.nasa.gov/CME_list/UNIVERSAL/2014_05/htpng/20140508.032405.p265g.htp.html" xr:uid="{9292A048-2948-443B-8ED4-98672369C91E}"/>
    <hyperlink ref="A201" r:id="rId595" display="https://cdaw.gsfc.nasa.gov/movie/make_javamovie.php?stime=20140509_0104&amp;etime=20140509_0507&amp;img1=lasc2rdf&amp;title=20140509.024805.p262g;V=1099km/s" xr:uid="{59D6D7B8-18AD-4380-AECD-7DA7BD4DC71E}"/>
    <hyperlink ref="B201" r:id="rId596" tooltip="see height-time digital file" display="http://cdaw.gsfc.nasa.gov/CME_list/UNIVERSAL/2014_05/yht/20140509.024805.w360h.v1099.p262g.yht" xr:uid="{ADBCE6BF-9D9C-4FD6-A912-2FBCCDFA9DC5}"/>
    <hyperlink ref="C201" r:id="rId597" tooltip="view height-time plot" display="http://cdaw.gsfc.nasa.gov/CME_list/UNIVERSAL/2014_05/htpng/20140509.024805.p262g.htp.html" xr:uid="{4D7EA7CA-73A6-4D05-ABFF-2A1B147D82E4}"/>
    <hyperlink ref="A202" r:id="rId598" display="https://cdaw.gsfc.nasa.gov/movie/make_javamovie.php?stime=20140510_0317&amp;etime=20140510_0721&amp;img1=lasc2rdf&amp;title=20140510.043605.p255g;V=1086km/s" xr:uid="{E2148C71-630E-4633-9C5D-5839BF81A296}"/>
    <hyperlink ref="B202" r:id="rId599" tooltip="see height-time digital file" display="http://cdaw.gsfc.nasa.gov/CME_list/UNIVERSAL/2014_05/yht/20140510.043605.w360h.v1086.p255g.yht" xr:uid="{79256BFA-3B98-4EA5-BB1B-B8DA710207FB}"/>
    <hyperlink ref="C202" r:id="rId600" tooltip="view height-time plot" display="http://cdaw.gsfc.nasa.gov/CME_list/UNIVERSAL/2014_05/htpng/20140510.043605.p255g.htp.html" xr:uid="{B9BE74FE-D03B-4029-8C4C-5629E0C82319}"/>
    <hyperlink ref="A203" r:id="rId601" display="https://cdaw.gsfc.nasa.gov/movie/make_javamovie.php?stime=20140604_1248&amp;etime=20140604_1933&amp;img1=lasc2rdf&amp;title=20140604.124805.p160g;V=467km/s" xr:uid="{4FC6EB04-3CA7-42A7-9BFA-DF2F9F61905E}"/>
    <hyperlink ref="B203" r:id="rId602" tooltip="see height-time digital file" display="http://cdaw.gsfc.nasa.gov/CME_list/UNIVERSAL/2014_06/yht/20140604.124805.w360h.v0467.p160g.yht" xr:uid="{BA3F16A2-9255-4A68-9C3F-169D7BA19910}"/>
    <hyperlink ref="C203" r:id="rId603" tooltip="view height-time plot" display="http://cdaw.gsfc.nasa.gov/CME_list/UNIVERSAL/2014_06/htpng/20140604.124805.p160g.htp.html" xr:uid="{81D37B23-6B60-4A8B-B23E-F0F171EACA4A}"/>
    <hyperlink ref="A204" r:id="rId604" display="https://cdaw.gsfc.nasa.gov/movie/make_javamovie.php?stime=20140605_0951&amp;etime=20140605_1618&amp;img1=lasc2rdf&amp;title=20140605.113605.p074g;V=266km/s" xr:uid="{4E08422B-98D4-4C33-820E-496C6AB5894F}"/>
    <hyperlink ref="B204" r:id="rId605" tooltip="see height-time digital file" display="http://cdaw.gsfc.nasa.gov/CME_list/UNIVERSAL/2014_06/yht/20140605.113605.w360h.v0266.p074g.yht" xr:uid="{906A5DB4-0A82-4F00-8981-C576B8D0D2EF}"/>
    <hyperlink ref="C204" r:id="rId606" tooltip="view height-time plot" display="http://cdaw.gsfc.nasa.gov/CME_list/UNIVERSAL/2014_06/htpng/20140605.113605.p074g.htp.html" xr:uid="{337E33C9-5DC6-42E8-AA2E-76E0416D6E6F}"/>
    <hyperlink ref="A205" r:id="rId607" display="https://cdaw.gsfc.nasa.gov/movie/make_javamovie.php?stime=20140606_1238&amp;etime=20140606_1636&amp;img1=lasc2rdf&amp;title=20140606.134805.p166g;V=1200km/s" xr:uid="{954A228B-35FB-4655-99E3-BC0EC4659F47}"/>
    <hyperlink ref="B205" r:id="rId608" tooltip="see height-time digital file" display="http://cdaw.gsfc.nasa.gov/CME_list/UNIVERSAL/2014_06/yht/20140606.134805.w360h.v1200.p166g.yht" xr:uid="{2558852B-D063-46C2-96A0-7E390A80DFB4}"/>
    <hyperlink ref="C205" r:id="rId609" tooltip="view height-time plot" display="http://cdaw.gsfc.nasa.gov/CME_list/UNIVERSAL/2014_06/htpng/20140606.134805.p166g.htp.html" xr:uid="{4BB0D369-FFCC-472B-964A-F909E7210FAE}"/>
    <hyperlink ref="A206" r:id="rId610" display="https://cdaw.gsfc.nasa.gov/movie/make_javamovie.php?stime=20140608_0207&amp;etime=20140608_0735&amp;img1=lasc2rdf&amp;title=20140608.033605.p280g;V=471km/s" xr:uid="{D27C76A4-FB01-4F77-A001-A57E459E8FA8}"/>
    <hyperlink ref="B206" r:id="rId611" tooltip="see height-time digital file" display="http://cdaw.gsfc.nasa.gov/CME_list/UNIVERSAL/2014_06/yht/20140608.033605.w360h.v0471.p280g.yht" xr:uid="{C5F286D8-3A7C-488D-8CDD-E3C0F9ED5719}"/>
    <hyperlink ref="C206" r:id="rId612" tooltip="view height-time plot" display="http://cdaw.gsfc.nasa.gov/CME_list/UNIVERSAL/2014_06/htpng/20140608.033605.p280g.htp.html" xr:uid="{1A8BB50E-3C13-4BB0-B2EF-C5448403B481}"/>
    <hyperlink ref="A207" r:id="rId613" display="https://cdaw.gsfc.nasa.gov/movie/make_javamovie.php?stime=20140610_1152&amp;etime=20140610_1539&amp;img1=lasc2rdf&amp;title=20140610.133023.p156g;V=1469km/s" xr:uid="{02CB169D-4B1C-4535-A778-715BF5DC638F}"/>
    <hyperlink ref="B207" r:id="rId614" tooltip="see height-time digital file" display="http://cdaw.gsfc.nasa.gov/CME_list/UNIVERSAL/2014_06/yht/20140610.133023.w360h.v1469.p156g.yht" xr:uid="{B9D91BAD-AE81-41F8-B065-B8D98BA130FA}"/>
    <hyperlink ref="C207" r:id="rId615" tooltip="view height-time plot" display="http://cdaw.gsfc.nasa.gov/CME_list/UNIVERSAL/2014_06/htpng/20140610.133023.p156g.htp.html" xr:uid="{A62E0609-903A-46D4-8589-45916F32307F}"/>
    <hyperlink ref="A208" r:id="rId616" display="https://cdaw.gsfc.nasa.gov/movie/make_javamovie.php?stime=20140617_0738&amp;etime=20140617_1137&amp;img1=lasc2rdf&amp;title=20140617.091209.p229g;V=1198km/s" xr:uid="{F02E002B-42A1-4735-AE87-86D3E94FB6ED}"/>
    <hyperlink ref="B208" r:id="rId617" tooltip="see height-time digital file" display="http://cdaw.gsfc.nasa.gov/CME_list/UNIVERSAL/2014_06/yht/20140617.091209.w360h.v1198.p229g.yht" xr:uid="{69E5FB22-C0D3-4D16-A8F2-33C87EC53849}"/>
    <hyperlink ref="C208" r:id="rId618" tooltip="view height-time plot" display="http://cdaw.gsfc.nasa.gov/CME_list/UNIVERSAL/2014_06/htpng/20140617.091209.p229g.htp.html" xr:uid="{4D403132-3844-4F9B-BC01-915A84986097}"/>
    <hyperlink ref="A209" r:id="rId619" display="https://cdaw.gsfc.nasa.gov/movie/make_javamovie.php?stime=20140708_1502&amp;etime=20140708_1932&amp;img1=lasc2rdf&amp;title=20140708.163605.p067g;V=773km/s" xr:uid="{7E11524E-25ED-4D3D-9498-A283BE1FD758}"/>
    <hyperlink ref="B209" r:id="rId620" tooltip="see height-time digital file" display="http://cdaw.gsfc.nasa.gov/CME_list/UNIVERSAL/2014_07/yht/20140708.163605.w360h.v0773.p067g.yht" xr:uid="{4195E173-9D8B-4B77-8A9F-F992F189D61C}"/>
    <hyperlink ref="C209" r:id="rId621" tooltip="view height-time plot" display="http://cdaw.gsfc.nasa.gov/CME_list/UNIVERSAL/2014_07/htpng/20140708.163605.p067g.htp.html" xr:uid="{737F34D3-6B85-4F0B-A27A-990853C9D545}"/>
    <hyperlink ref="A210" r:id="rId622" display="https://cdaw.gsfc.nasa.gov/movie/make_javamovie.php?stime=20140801_1708&amp;etime=20140801_2137&amp;img1=lasc2rdf&amp;title=20140801.183605.p131g;V=789km/s" xr:uid="{C3E57004-4577-404A-AB54-040B0A7C6092}"/>
    <hyperlink ref="B210" r:id="rId623" tooltip="see height-time digital file" display="http://cdaw.gsfc.nasa.gov/CME_list/UNIVERSAL/2014_08/yht/20140801.183605.w360h.v0789.p131g.yht" xr:uid="{945EF7A9-5DF6-4F41-BE66-BBE9325D2110}"/>
    <hyperlink ref="C210" r:id="rId624" tooltip="view height-time plot" display="http://cdaw.gsfc.nasa.gov/CME_list/UNIVERSAL/2014_08/htpng/20140801.183605.p131g.htp.html" xr:uid="{E33357CF-CEE4-4147-BD32-EC3387133FEB}"/>
    <hyperlink ref="A211" r:id="rId625" display="https://cdaw.gsfc.nasa.gov/movie/make_javamovie.php?stime=20140808_1523&amp;etime=20140808_1918&amp;img1=lasc2rdf&amp;title=20140808.163605.p192g;V=1137km/s" xr:uid="{0CB670EF-EE9B-419B-89B8-F67EB79B0F2E}"/>
    <hyperlink ref="B211" r:id="rId626" tooltip="see height-time digital file" display="http://cdaw.gsfc.nasa.gov/CME_list/UNIVERSAL/2014_08/yht/20140808.163605.w360h.v1137.p192g.yht" xr:uid="{63DCFBDA-6C09-4BBA-A742-6B8D7BD0468A}"/>
    <hyperlink ref="C211" r:id="rId627" tooltip="view height-time plot" display="http://cdaw.gsfc.nasa.gov/CME_list/UNIVERSAL/2014_08/htpng/20140808.163605.p192g.htp.html" xr:uid="{C22C05CC-B81C-404C-A34F-264CC5516174}"/>
    <hyperlink ref="A212" r:id="rId628" display="https://cdaw.gsfc.nasa.gov/movie/make_javamovie.php?stime=20140812_0418&amp;etime=20140812_0906&amp;img1=lasc2rdf&amp;title=20140812.053605.p038g;V=641km/s" xr:uid="{F3A85097-AF56-43F5-9DBD-D71D952BC3D4}"/>
    <hyperlink ref="B212" r:id="rId629" tooltip="see height-time digital file" display="http://cdaw.gsfc.nasa.gov/CME_list/UNIVERSAL/2014_08/yht/20140812.053605.w360h.v0641.p038g.yht" xr:uid="{5644F209-E57B-4A86-96FD-2173824C07E0}"/>
    <hyperlink ref="C212" r:id="rId630" tooltip="view height-time plot" display="http://cdaw.gsfc.nasa.gov/CME_list/UNIVERSAL/2014_08/htpng/20140812.053605.p038g.htp.html" xr:uid="{2C95FBCB-C332-471A-9FF8-2F55F8B9089C}"/>
    <hyperlink ref="A213" r:id="rId631" display="https://cdaw.gsfc.nasa.gov/movie/make_javamovie.php?stime=20140815_1620&amp;etime=20140815_2243&amp;img1=lasc2rdf&amp;title=20140815.174807.p323g;V=342km/s" xr:uid="{7A01D6A4-F186-4B30-8B3D-6D13206D14FD}"/>
    <hyperlink ref="B213" r:id="rId632" tooltip="see height-time digital file" display="http://cdaw.gsfc.nasa.gov/CME_list/UNIVERSAL/2014_08/yht/20140815.174807.w360h.v0342.p323g.yht" xr:uid="{1707141C-F57B-425A-8C95-1B2B5842C37D}"/>
    <hyperlink ref="C213" r:id="rId633" tooltip="view height-time plot" display="http://cdaw.gsfc.nasa.gov/CME_list/UNIVERSAL/2014_08/htpng/20140815.174807.p323g.htp.html" xr:uid="{CBBEC4BC-9634-4850-A66E-C9CB293C3442}"/>
    <hyperlink ref="A214" r:id="rId634" display="https://cdaw.gsfc.nasa.gov/movie/make_javamovie.php?stime=20140822_0946&amp;etime=20140822_1442&amp;img1=lasc2rdf&amp;title=20140822.111205.p359g;V=600km/s" xr:uid="{8A75D122-9B18-42F1-B51E-95C549696266}"/>
    <hyperlink ref="B214" r:id="rId635" tooltip="see height-time digital file" display="http://cdaw.gsfc.nasa.gov/CME_list/UNIVERSAL/2014_08/yht/20140822.111205.w360h.v0600.p359g.yht" xr:uid="{8F8DA545-7176-482C-80FD-F80FB6B1CE4D}"/>
    <hyperlink ref="C214" r:id="rId636" tooltip="view height-time plot" display="http://cdaw.gsfc.nasa.gov/CME_list/UNIVERSAL/2014_08/htpng/20140822.111205.p359g.htp.html" xr:uid="{A0424764-E527-4560-AA7E-6D252C702417}"/>
    <hyperlink ref="A215" r:id="rId637" display="https://cdaw.gsfc.nasa.gov/movie/make_javamovie.php?stime=20140824_1110&amp;etime=20140824_1616&amp;img1=lasc2rdf&amp;title=20140824.123605.p100g;V=551km/s" xr:uid="{DE093756-2F89-4426-8D5B-4140C86BD2FC}"/>
    <hyperlink ref="B215" r:id="rId638" tooltip="see height-time digital file" display="http://cdaw.gsfc.nasa.gov/CME_list/UNIVERSAL/2014_08/yht/20140824.123605.w360h.v0551.p100g.yht" xr:uid="{5005AFC0-F611-4630-864B-801F967B40E9}"/>
    <hyperlink ref="C215" r:id="rId639" tooltip="view height-time plot" display="http://cdaw.gsfc.nasa.gov/CME_list/UNIVERSAL/2014_08/htpng/20140824.123605.p100g.htp.html" xr:uid="{8C2EF3F8-0861-4403-AAE6-02C78C442E20}"/>
    <hyperlink ref="A216" r:id="rId640" display="https://cdaw.gsfc.nasa.gov/movie/make_javamovie.php?stime=20140825_1401&amp;etime=20140825_1907&amp;img1=lasc2rdf&amp;title=20140825.153605.p270g;V=555km/s" xr:uid="{78845E05-4D50-4172-B94A-C7E29F9276BE}"/>
    <hyperlink ref="B216" r:id="rId641" tooltip="see height-time digital file" display="http://cdaw.gsfc.nasa.gov/CME_list/UNIVERSAL/2014_08/yht/20140825.153605.w360h.v0555.p270g.yht" xr:uid="{10AABA69-4194-43A9-BE03-0E81400A4B78}"/>
    <hyperlink ref="C216" r:id="rId642" tooltip="view height-time plot" display="http://cdaw.gsfc.nasa.gov/CME_list/UNIVERSAL/2014_08/htpng/20140825.153605.p270g.htp.html" xr:uid="{AC5A6718-8517-4C92-A1FE-99190D86EFD5}"/>
    <hyperlink ref="A217" r:id="rId643" display="https://cdaw.gsfc.nasa.gov/movie/make_javamovie.php?stime=20140828_1602&amp;etime=20140828_2033&amp;img1=lasc2rdf&amp;title=20140828.172405.p077g;V=766km/s" xr:uid="{7AE24528-B0FE-4E05-9152-DEB1B1A93F3F}"/>
    <hyperlink ref="B217" r:id="rId644" tooltip="see height-time digital file" display="http://cdaw.gsfc.nasa.gov/CME_list/UNIVERSAL/2014_08/yht/20140828.172405.w360h.v0766.p077g.yht" xr:uid="{72A2DAF4-E97D-46FF-994F-C2F6B7F3426C}"/>
    <hyperlink ref="C217" r:id="rId645" tooltip="view height-time plot" display="http://cdaw.gsfc.nasa.gov/CME_list/UNIVERSAL/2014_08/htpng/20140828.172405.p077g.htp.html" xr:uid="{9C0B4FE6-63C2-4603-B567-C97AF12B4D99}"/>
    <hyperlink ref="A218" r:id="rId646" display="https://cdaw.gsfc.nasa.gov/movie/make_javamovie.php?stime=20140901_0954&amp;etime=20140901_1331&amp;img1=lasc2rdf&amp;title=20140901.111205.p065g;V=1901km/s" xr:uid="{3CE335FC-D7EE-44C4-9E92-F3BBBB571267}"/>
    <hyperlink ref="B218" r:id="rId647" tooltip="see height-time digital file" display="http://cdaw.gsfc.nasa.gov/CME_list/UNIVERSAL/2014_09/yht/20140901.111205.w360h.v1901.p065g.yht" xr:uid="{F9C113AF-63E7-4038-98FF-D45277E52518}"/>
    <hyperlink ref="C218" r:id="rId648" tooltip="view height-time plot" display="http://cdaw.gsfc.nasa.gov/CME_list/UNIVERSAL/2014_09/htpng/20140901.111205.p065g.htp.html" xr:uid="{06EBC23B-FAF8-4AD7-ADF1-A08FD0D306A5}"/>
    <hyperlink ref="A219" r:id="rId649" display="https://cdaw.gsfc.nasa.gov/movie/make_javamovie.php?stime=20140901_2106&amp;etime=20140902_0055&amp;img1=lasc2rdf&amp;title=20140901.222405.p146g;V=1404km/s" xr:uid="{5BE27C7B-CC89-4C70-B1A7-582BFDFE6AC7}"/>
    <hyperlink ref="B219" r:id="rId650" tooltip="see height-time digital file" display="http://cdaw.gsfc.nasa.gov/CME_list/UNIVERSAL/2014_09/yht/20140901.222405.w360h.v1404.p146g.yht" xr:uid="{C8C7D912-3FE7-4695-A573-784831005777}"/>
    <hyperlink ref="C219" r:id="rId651" tooltip="view height-time plot" display="http://cdaw.gsfc.nasa.gov/CME_list/UNIVERSAL/2014_09/htpng/20140901.222405.p146g.htp.html" xr:uid="{96E063E1-B4A2-4584-80AF-CCC495073A8C}"/>
    <hyperlink ref="A220" r:id="rId652" display="https://cdaw.gsfc.nasa.gov/movie/make_javamovie.php?stime=20140908_2258&amp;etime=20140909_0313&amp;img1=lasc2rdf&amp;title=20140909.000626.p059g;V=920km/s" xr:uid="{ED05F55F-282E-4467-8463-E65263003795}"/>
    <hyperlink ref="B220" r:id="rId653" tooltip="see height-time digital file" display="http://cdaw.gsfc.nasa.gov/CME_list/UNIVERSAL/2014_09/yht/20140909.000626.w360h.v0920.p059g.yht" xr:uid="{EB982C79-380F-4D40-A62F-D39D22FFC61D}"/>
    <hyperlink ref="C220" r:id="rId654" tooltip="view height-time plot" display="http://cdaw.gsfc.nasa.gov/CME_list/UNIVERSAL/2014_09/htpng/20140909.000626.p059g.htp.html" xr:uid="{8D5B8CD5-83C0-4FB7-B45E-36FF01A7733F}"/>
    <hyperlink ref="A221" r:id="rId655" display="https://cdaw.gsfc.nasa.gov/movie/make_javamovie.php?stime=20140910_1636&amp;etime=20140910_2031&amp;img1=lasc2rdf&amp;title=20140910.180005.p175g;V=1267km/s" xr:uid="{85362099-0854-41A3-AD49-2A6AC17854FB}"/>
    <hyperlink ref="B221" r:id="rId656" tooltip="see height-time digital file" display="http://cdaw.gsfc.nasa.gov/CME_list/UNIVERSAL/2014_09/yht/20140910.180005.w360h.v1267.p175g.yht" xr:uid="{CEBFCE0A-1EE7-4C1C-8259-AC7B18C30768}"/>
    <hyperlink ref="C221" r:id="rId657" tooltip="view height-time plot" display="http://cdaw.gsfc.nasa.gov/CME_list/UNIVERSAL/2014_09/htpng/20140910.180005.p175g.htp.html" xr:uid="{288CAFDA-50B9-4C41-B379-525D16CE78F4}"/>
    <hyperlink ref="A222" r:id="rId658" display="https://cdaw.gsfc.nasa.gov/movie/make_javamovie.php?stime=20140922_0727&amp;etime=20140922_1159&amp;img1=lasc2rdf&amp;title=20140922.084806.p023g;V=761km/s" xr:uid="{585A20AE-E984-4185-B246-3A37870A700D}"/>
    <hyperlink ref="B222" r:id="rId659" tooltip="see height-time digital file" display="http://cdaw.gsfc.nasa.gov/CME_list/UNIVERSAL/2014_09/yht/20140922.084806.w360h.v0761.p023g.yht" xr:uid="{16DACE95-D10F-4C24-B886-4F6994D9F97B}"/>
    <hyperlink ref="C222" r:id="rId660" tooltip="view height-time plot" display="http://cdaw.gsfc.nasa.gov/CME_list/UNIVERSAL/2014_09/htpng/20140922.084806.p023g.htp.html" xr:uid="{9B4EB310-9BC2-4A76-90D5-3659E36AEE43}"/>
    <hyperlink ref="A223" r:id="rId661" display="https://cdaw.gsfc.nasa.gov/movie/make_javamovie.php?stime=20140923_0603&amp;etime=20140923_1033&amp;img1=lasc2rdf&amp;title=20140923.072405.p085g;V=773km/s" xr:uid="{97305932-C3FD-4805-9693-4E495EEAF0D4}"/>
    <hyperlink ref="B223" r:id="rId662" tooltip="see height-time digital file" display="http://cdaw.gsfc.nasa.gov/CME_list/UNIVERSAL/2014_09/yht/20140923.072405.w360h.v0773.p085g.yht" xr:uid="{42C5C667-C424-40EB-8CD5-8A800FE54C88}"/>
    <hyperlink ref="C223" r:id="rId663" tooltip="view height-time plot" display="http://cdaw.gsfc.nasa.gov/CME_list/UNIVERSAL/2014_09/htpng/20140923.072405.p085g.htp.html" xr:uid="{D4EC0E3F-9B93-42CE-97DB-81FF73AD16D9}"/>
    <hyperlink ref="A224" r:id="rId664" display="https://cdaw.gsfc.nasa.gov/movie/make_javamovie.php?stime=20140923_1739&amp;etime=20140923_2158&amp;img1=lasc2rdf&amp;title=20140923.190005.p082g;V=887km/s" xr:uid="{7F06BD0D-B3D4-461B-AE1A-A149B1418FCD}"/>
    <hyperlink ref="B224" r:id="rId665" tooltip="see height-time digital file" display="http://cdaw.gsfc.nasa.gov/CME_list/UNIVERSAL/2014_09/yht/20140923.190005.w360h.v0887.p082g.yht" xr:uid="{62332D45-7D0A-4A56-A859-9E9E3E15D307}"/>
    <hyperlink ref="C224" r:id="rId666" tooltip="view height-time plot" display="http://cdaw.gsfc.nasa.gov/CME_list/UNIVERSAL/2014_09/htpng/20140923.190005.p082g.htp.html" xr:uid="{05E4307B-F2AD-49AC-9FE2-D1F1C2402017}"/>
    <hyperlink ref="A225" r:id="rId667" display="https://cdaw.gsfc.nasa.gov/movie/make_javamovie.php?stime=20140924_1959&amp;etime=20140924_2330&amp;img1=lasc2rdf&amp;title=20140924.213006.p190g;V=1350km/s" xr:uid="{FE46066D-9AB9-4299-8EB9-91A2131F1A14}"/>
    <hyperlink ref="B225" r:id="rId668" tooltip="see height-time digital file" display="http://cdaw.gsfc.nasa.gov/CME_list/UNIVERSAL/2014_09/yht/20140924.213006.w360h.v1350.p190g.yht" xr:uid="{CF998788-98E3-473F-A0A9-F787B54670E1}"/>
    <hyperlink ref="C225" r:id="rId669" tooltip="view height-time plot" display="http://cdaw.gsfc.nasa.gov/CME_list/UNIVERSAL/2014_09/htpng/20140924.213006.p190g.htp.html" xr:uid="{77AAEDF0-E9DE-4408-9BBE-1F1D6FA5D78A}"/>
    <hyperlink ref="A226" r:id="rId670" display="https://cdaw.gsfc.nasa.gov/movie/make_javamovie.php?stime=20140926_0323&amp;etime=20140926_0710&amp;img1=lasc2rdf&amp;title=20140926.042816.p088g;V=1469km/s" xr:uid="{98C86BB7-33A5-4A43-8474-016CAA7A9D7C}"/>
    <hyperlink ref="B226" r:id="rId671" tooltip="see height-time digital file" display="http://cdaw.gsfc.nasa.gov/CME_list/UNIVERSAL/2014_09/yht/20140926.042816.w360h.v1469.p088g.yht" xr:uid="{78D60846-54A5-47C7-AB11-200095BCE7DE}"/>
    <hyperlink ref="C226" r:id="rId672" tooltip="view height-time plot" display="http://cdaw.gsfc.nasa.gov/CME_list/UNIVERSAL/2014_09/htpng/20140926.042816.p088g.htp.html" xr:uid="{9094975D-30A4-4B7D-92E9-961C3332A46B}"/>
    <hyperlink ref="A227" r:id="rId673" display="https://cdaw.gsfc.nasa.gov/movie/make_javamovie.php?stime=20141014_1802&amp;etime=20141014_2224&amp;img1=lasc2rdf&amp;title=20141014.184806.p090g;V=848km/s" xr:uid="{C53E7F94-F6F0-4AB0-9484-21DDE98F1FCD}"/>
    <hyperlink ref="B227" r:id="rId674" tooltip="see height-time digital file" display="http://cdaw.gsfc.nasa.gov/CME_list/UNIVERSAL/2014_10/yht/20141014.184806.w360h.v0848.p090g.yht" xr:uid="{AA8EB737-6DF7-4641-A4FB-F000DFC311C7}"/>
    <hyperlink ref="C227" r:id="rId675" tooltip="view height-time plot" display="http://cdaw.gsfc.nasa.gov/CME_list/UNIVERSAL/2014_10/htpng/20141014.184806.p090g.htp.html" xr:uid="{418EC16A-BF87-4C19-9F06-544A1153E1DB}"/>
    <hyperlink ref="A228" r:id="rId676" display="https://cdaw.gsfc.nasa.gov/movie/make_javamovie.php?stime=20141213_1308&amp;etime=20141213_1639&amp;img1=lasc2rdf&amp;title=20141213.142405.p265g;V=2222km/s" xr:uid="{B06CFD5A-59AE-4E58-B4C3-69D2AF35550C}"/>
    <hyperlink ref="B228" r:id="rId677" tooltip="see height-time digital file" display="http://cdaw.gsfc.nasa.gov/CME_list/UNIVERSAL/2014_12/yht/20141213.142405.w360h.v2222.p265g.yht" xr:uid="{65393A90-16DB-4B78-9473-3BF0D857DBCA}"/>
    <hyperlink ref="C228" r:id="rId678" tooltip="view height-time plot" display="http://cdaw.gsfc.nasa.gov/CME_list/UNIVERSAL/2014_12/htpng/20141213.142405.p265g.htp.html" xr:uid="{30277F22-6EF7-4D1D-8ADA-D5F34BAA75C2}"/>
    <hyperlink ref="A229" r:id="rId679" display="https://cdaw.gsfc.nasa.gov/movie/make_javamovie.php?stime=20141217_0320&amp;etime=20141217_0819&amp;img1=lasc2rdf&amp;title=20141217.050005.p162g;V=587km/s" xr:uid="{E7C67783-F8E0-4281-97F8-5CA1AC47D61A}"/>
    <hyperlink ref="B229" r:id="rId680" tooltip="see height-time digital file" display="http://cdaw.gsfc.nasa.gov/CME_list/UNIVERSAL/2014_12/yht/20141217.050005.w360h.v0587.p162g.yht" xr:uid="{5A77F63D-156B-469E-B5B3-CEFE8EA04863}"/>
    <hyperlink ref="C229" r:id="rId681" tooltip="view height-time plot" display="http://cdaw.gsfc.nasa.gov/CME_list/UNIVERSAL/2014_12/htpng/20141217.050005.p162g.htp.html" xr:uid="{82618FFB-4FD2-4A53-ADBF-29EDBD1E1EE3}"/>
    <hyperlink ref="A230" r:id="rId682" display="https://cdaw.gsfc.nasa.gov/movie/make_javamovie.php?stime=20141218_2304&amp;etime=20141219_0110&amp;img1=lasc2rdf&amp;title=20141219.010442.p098g;V=1195km/s" xr:uid="{B0D827A2-7EC0-4F68-9BCB-A8A08BAB3776}"/>
    <hyperlink ref="B230" r:id="rId683" tooltip="see height-time digital file" display="http://cdaw.gsfc.nasa.gov/CME_list/UNIVERSAL/2014_12/yht/20141219.010442.w360h.v1195.p098g.yht" xr:uid="{E38638EB-3470-4CA2-A58C-9AE318477BC9}"/>
    <hyperlink ref="C230" r:id="rId684" tooltip="view height-time plot" display="http://cdaw.gsfc.nasa.gov/CME_list/UNIVERSAL/2014_12/htpng/20141219.010442.p098g.htp.html" xr:uid="{0CAD3A69-DD3D-47C4-81FA-AD5402791B6A}"/>
    <hyperlink ref="A231" r:id="rId685" display="https://cdaw.gsfc.nasa.gov/movie/make_javamovie.php?stime=20141221_1051&amp;etime=20141221_1535&amp;img1=lasc2rdf&amp;title=20141221.121205.p189g;V=669km/s" xr:uid="{DF90F46C-A5FE-4A00-93D0-BF2F022F6777}"/>
    <hyperlink ref="B231" r:id="rId686" tooltip="see height-time digital file" display="http://cdaw.gsfc.nasa.gov/CME_list/UNIVERSAL/2014_12/yht/20141221.121205.w360h.v0669.p189g.yht" xr:uid="{CA5747BE-D67E-4490-9ADC-FAE2AEE6C6F8}"/>
    <hyperlink ref="C231" r:id="rId687" tooltip="view height-time plot" display="http://cdaw.gsfc.nasa.gov/CME_list/UNIVERSAL/2014_12/htpng/20141221.121205.p189g.htp.html" xr:uid="{3D841C95-B546-432B-B5AF-5CF4CA266B8F}"/>
    <hyperlink ref="A232" r:id="rId688" display="https://cdaw.gsfc.nasa.gov/movie/make_javamovie.php?stime=20150209_2225&amp;etime=20150210_0228&amp;img1=lasc2rdf&amp;title=20150209.232405.p051g;V=1106km/s" xr:uid="{2EC2B656-C5B5-4873-B7FD-B3B7DB6AC5B1}"/>
    <hyperlink ref="B232" r:id="rId689" tooltip="see height-time digital file" display="http://cdaw.gsfc.nasa.gov/CME_list/UNIVERSAL/2015_02/yht/20150209.232405.w360h.v1106.p051g.yht" xr:uid="{77B8F325-60D6-498A-B301-1F74660080AB}"/>
    <hyperlink ref="C232" r:id="rId690" tooltip="view height-time plot" display="http://cdaw.gsfc.nasa.gov/CME_list/UNIVERSAL/2015_02/htpng/20150209.232405.p051g.htp.html" xr:uid="{B799FB6E-BCE1-49C1-9EBD-19995664FB18}"/>
    <hyperlink ref="A233" r:id="rId691" display="https://cdaw.gsfc.nasa.gov/movie/make_javamovie.php?stime=20150221_0828&amp;etime=20150221_1230&amp;img1=lasc2rdf&amp;title=20150221.092407.p215g;V=1120km/s" xr:uid="{CF14E247-FCB6-40B6-8411-B9DF7C600047}"/>
    <hyperlink ref="B233" r:id="rId692" tooltip="see height-time digital file" display="http://cdaw.gsfc.nasa.gov/CME_list/UNIVERSAL/2015_02/yht/20150221.092407.w360h.v1120.p215g.yht" xr:uid="{704D2E27-FC0C-4DC1-B8F5-1B2BEC2A0B93}"/>
    <hyperlink ref="C233" r:id="rId693" tooltip="view height-time plot" display="http://cdaw.gsfc.nasa.gov/CME_list/UNIVERSAL/2015_02/htpng/20150221.092407.p215g.htp.html" xr:uid="{33707866-AAFB-4C46-B4F1-558FB4851033}"/>
    <hyperlink ref="A235" r:id="rId694" display="https://cdaw.gsfc.nasa.gov/movie/make_javamovie.php?stime=20150307_2107&amp;etime=20150308_0102&amp;img1=lasc2rdf&amp;title=20150307.221205.p125g;V=1261km/s" xr:uid="{91A12622-2221-481B-A01B-E8F2655A49B9}"/>
    <hyperlink ref="B235" r:id="rId695" tooltip="see height-time digital file" display="http://cdaw.gsfc.nasa.gov/CME_list/UNIVERSAL/2015_03/yht/20150307.221205.w360h.v1261.p125g.yht" xr:uid="{DF0B2476-21BE-4BDA-B682-2133786463C0}"/>
    <hyperlink ref="C235" r:id="rId696" tooltip="view height-time plot" display="http://cdaw.gsfc.nasa.gov/CME_list/UNIVERSAL/2015_03/htpng/20150307.221205.p125g.htp.html" xr:uid="{58CF626D-235B-49CC-B1FC-348877916092}"/>
    <hyperlink ref="A236" r:id="rId697" display="https://cdaw.gsfc.nasa.gov/movie/make_javamovie.php?stime=20150309_2237&amp;etime=20150310_0247&amp;img1=lasc2rdf&amp;title=20150310.000005.p107g;V=995km/s" xr:uid="{035D676D-5204-431E-AE8C-FFF045F44564}"/>
    <hyperlink ref="B236" r:id="rId698" tooltip="see height-time digital file" display="http://cdaw.gsfc.nasa.gov/CME_list/UNIVERSAL/2015_03/yht/20150310.000005.w360h.v0995.p107g.yht" xr:uid="{69FDA2A0-7A89-47C4-814A-EB7FDDD6F9B7}"/>
    <hyperlink ref="C236" r:id="rId699" tooltip="view height-time plot" display="http://cdaw.gsfc.nasa.gov/CME_list/UNIVERSAL/2015_03/htpng/20150310.000005.p107g.htp.html" xr:uid="{5FFB1F85-374C-4698-B69A-2F96872A41F4}"/>
    <hyperlink ref="A237" r:id="rId700" display="https://cdaw.gsfc.nasa.gov/movie/make_javamovie.php?stime=20150310_0212&amp;etime=20150310_0619&amp;img1=lasc2rdf&amp;title=20150310.033605.p071g;V=1040km/s" xr:uid="{69B6FA46-7A4B-4D71-9F70-DD8BC7CAF8BE}"/>
    <hyperlink ref="B237" r:id="rId701" tooltip="see height-time digital file" display="http://cdaw.gsfc.nasa.gov/CME_list/UNIVERSAL/2015_03/yht/20150310.033605.w360h.v1040.p071g.yht" xr:uid="{B44E88D0-140A-43C5-BD3E-1589250D21D1}"/>
    <hyperlink ref="C237" r:id="rId702" tooltip="view height-time plot" display="http://cdaw.gsfc.nasa.gov/CME_list/UNIVERSAL/2015_03/htpng/20150310.033605.p071g.htp.html" xr:uid="{2D519731-0393-4E87-9DB3-E4FB934F1016}"/>
    <hyperlink ref="A238" r:id="rId703" display="https://cdaw.gsfc.nasa.gov/movie/make_javamovie.php?stime=20150315_0017&amp;etime=20150315_0454&amp;img1=lasc2rdf&amp;title=20150315.014805.p240g;V=719km/s" xr:uid="{43558745-DA6C-48D4-946F-2BE5798B4FE2}"/>
    <hyperlink ref="B238" r:id="rId704" tooltip="see height-time digital file" display="http://cdaw.gsfc.nasa.gov/CME_list/UNIVERSAL/2015_03/yht/20150315.014805.w360h.v0719.p240g.yht" xr:uid="{7233BA90-65FF-456E-ACD6-1699F6F70093}"/>
    <hyperlink ref="C238" r:id="rId705" tooltip="view height-time plot" display="http://cdaw.gsfc.nasa.gov/CME_list/UNIVERSAL/2015_03/htpng/20150315.014805.p240g.htp.html" xr:uid="{DE456900-F727-48DD-81DF-7D48F0E5B16D}"/>
    <hyperlink ref="A239" r:id="rId706" display="https://cdaw.gsfc.nasa.gov/movie/make_javamovie.php?stime=20150423_0819&amp;etime=20150423_1241&amp;img1=lasc2rdf&amp;title=20150423.093605.p291g;V=857km/s" xr:uid="{839A22C4-DA14-4F8E-BF44-45AF4E4EB76C}"/>
    <hyperlink ref="B239" r:id="rId707" tooltip="see height-time digital file" display="http://cdaw.gsfc.nasa.gov/CME_list/UNIVERSAL/2015_04/yht/20150423.093605.w360h.v0857.p291g.yht" xr:uid="{42438A06-7CA2-4271-8CC5-1BF8223259E5}"/>
    <hyperlink ref="C239" r:id="rId708" tooltip="view height-time plot" display="http://cdaw.gsfc.nasa.gov/CME_list/UNIVERSAL/2015_04/htpng/20150423.093605.p291g.htp.html" xr:uid="{4B97F823-93C9-4AE3-A673-5BB126B098C3}"/>
    <hyperlink ref="A240" r:id="rId709" display="https://cdaw.gsfc.nasa.gov/movie/make_javamovie.php?stime=20150502_2000&amp;etime=20150503_0227&amp;img1=lasc2rdf&amp;title=20150502.202405.p115g;V=335km/s" xr:uid="{0FB65B84-6F2E-44AB-8C2E-45FA6511D85A}"/>
    <hyperlink ref="B240" r:id="rId710" tooltip="see height-time digital file" display="http://cdaw.gsfc.nasa.gov/CME_list/UNIVERSAL/2015_05/yht/20150502.202405.w360h.v0335.p115g.yht" xr:uid="{F107E1DA-524D-4B3A-917A-62136D4E913E}"/>
    <hyperlink ref="C240" r:id="rId711" tooltip="view height-time plot" display="http://cdaw.gsfc.nasa.gov/CME_list/UNIVERSAL/2015_05/htpng/20150502.202405.p115g.htp.html" xr:uid="{6B1AB354-7545-4228-BD25-00606397136F}"/>
    <hyperlink ref="A241" r:id="rId712" display="https://cdaw.gsfc.nasa.gov/movie/make_javamovie.php?stime=20150505_2024&amp;etime=20150506_0054&amp;img1=lasc2rdf&amp;title=20150505.222405.p041g;V=715km/s" xr:uid="{D6210185-DAF5-4B8F-9919-8E88E4910651}"/>
    <hyperlink ref="B241" r:id="rId713" tooltip="see height-time digital file" display="http://cdaw.gsfc.nasa.gov/CME_list/UNIVERSAL/2015_05/yht/20150505.222405.w360h.v0715.p041g.yht" xr:uid="{151BFFAD-99F6-476B-B26D-97F746DEDA9D}"/>
    <hyperlink ref="C241" r:id="rId714" tooltip="view height-time plot" display="http://cdaw.gsfc.nasa.gov/CME_list/UNIVERSAL/2015_05/htpng/20150505.222405.p041g.htp.html" xr:uid="{84E21B04-8F64-4925-BB43-B9DF065B5C77}"/>
    <hyperlink ref="A242" r:id="rId715" display="https://cdaw.gsfc.nasa.gov/movie/make_javamovie.php?stime=20150513_1655&amp;etime=20150513_2234&amp;img1=lasc2rdf&amp;title=20150513.184805.p353g;V=438km/s" xr:uid="{AA2BE685-ABFB-43FA-B029-07612BB7718A}"/>
    <hyperlink ref="B242" r:id="rId716" tooltip="see height-time digital file" display="http://cdaw.gsfc.nasa.gov/CME_list/UNIVERSAL/2015_05/yht/20150513.184805.w360h.v0438.p353g.yht" xr:uid="{030B5E05-BB5F-4329-B6FE-56A9E3D10F4B}"/>
    <hyperlink ref="C242" r:id="rId717" tooltip="view height-time plot" display="http://cdaw.gsfc.nasa.gov/CME_list/UNIVERSAL/2015_05/htpng/20150513.184805.p353g.htp.html" xr:uid="{BE079BBD-F31C-44B9-B5FF-9881A69080D9}"/>
    <hyperlink ref="A243" r:id="rId718" display="https://cdaw.gsfc.nasa.gov/movie/make_javamovie.php?stime=20150618_1604&amp;etime=20150618_1957&amp;img1=lasc2rdf&amp;title=20150618.172424.p092g;V=1305km/s" xr:uid="{F608428A-ED68-4DCA-A51A-32E65D8B95D2}"/>
    <hyperlink ref="B243" r:id="rId719" tooltip="see height-time digital file" display="http://cdaw.gsfc.nasa.gov/CME_list/UNIVERSAL/2015_06/yht/20150618.172424.w360h.v1305.p092g.yht" xr:uid="{CA826214-4DC0-4F22-908D-0B8AE9DD3DF9}"/>
    <hyperlink ref="C243" r:id="rId720" tooltip="view height-time plot" display="http://cdaw.gsfc.nasa.gov/CME_list/UNIVERSAL/2015_06/htpng/20150618.172424.p092g.htp.html" xr:uid="{13A1722D-F623-4A05-8796-7D3333D42B8F}"/>
    <hyperlink ref="A244" r:id="rId721" display="https://cdaw.gsfc.nasa.gov/movie/make_javamovie.php?stime=20150619_0609&amp;etime=20150619_1108&amp;img1=lasc2rdf&amp;title=20150619.064250.p177g;V=584km/s" xr:uid="{43B853D4-CFAC-4588-BDFE-14B9BE669E10}"/>
    <hyperlink ref="B244" r:id="rId722" tooltip="see height-time digital file" display="http://cdaw.gsfc.nasa.gov/CME_list/UNIVERSAL/2015_06/yht/20150619.064250.w360h.v0584.p177g.yht" xr:uid="{F5C5C005-DEB8-42A8-9148-728B0217248C}"/>
    <hyperlink ref="C244" r:id="rId723" tooltip="view height-time plot" display="http://cdaw.gsfc.nasa.gov/CME_list/UNIVERSAL/2015_06/htpng/20150619.064250.p177g.htp.html" xr:uid="{5C84AD40-7961-4B7D-AC15-692E21A43C24}"/>
    <hyperlink ref="A245" r:id="rId724" display="https://cdaw.gsfc.nasa.gov/movie/make_javamovie.php?stime=20150622_1708&amp;etime=20150622_2105&amp;img1=lasc2rdf&amp;title=20150622.183605.p358g;V=1209km/s" xr:uid="{258A7753-BA81-4020-B36F-CC38197BCF78}"/>
    <hyperlink ref="B245" r:id="rId725" tooltip="see height-time digital file" display="http://cdaw.gsfc.nasa.gov/CME_list/UNIVERSAL/2015_06/yht/20150622.183605.w360h.v1209.p358g.yht" xr:uid="{F359594D-2CDA-4310-A611-3E8C40754CD3}"/>
    <hyperlink ref="C245" r:id="rId726" tooltip="view height-time plot" display="http://cdaw.gsfc.nasa.gov/CME_list/UNIVERSAL/2015_06/htpng/20150622.183605.p358g.htp.html" xr:uid="{1253E2A3-968F-4085-9ADA-E6DB0C3B5268}"/>
    <hyperlink ref="A246" r:id="rId727" display="https://cdaw.gsfc.nasa.gov/movie/make_javamovie.php?stime=20150625_0724&amp;etime=20150625_1107&amp;img1=lasc2rdf&amp;title=20150625.083605.p330g;V=1627km/s" xr:uid="{83537536-F717-48C5-B71F-E06C9AA7529E}"/>
    <hyperlink ref="B246" r:id="rId728" tooltip="see height-time digital file" display="http://cdaw.gsfc.nasa.gov/CME_list/UNIVERSAL/2015_06/yht/20150625.083605.w360h.v1627.p330g.yht" xr:uid="{BE8F2508-2147-4B8D-A1E3-B42926CED32A}"/>
    <hyperlink ref="C246" r:id="rId729" tooltip="view height-time plot" display="http://cdaw.gsfc.nasa.gov/CME_list/UNIVERSAL/2015_06/htpng/20150625.083605.p330g.htp.html" xr:uid="{B9E1F3AD-9E5F-4B31-95BB-D717A262DB41}"/>
    <hyperlink ref="A247" r:id="rId730" display="https://cdaw.gsfc.nasa.gov/movie/make_javamovie.php?stime=20150726_0704&amp;etime=20150726_1354&amp;img1=lasc2rdf&amp;title=20150726.084804.p351g;V=303km/s" xr:uid="{044A101E-0636-4645-8E44-9DC964C41F59}"/>
    <hyperlink ref="B247" r:id="rId731" tooltip="see height-time digital file" display="http://cdaw.gsfc.nasa.gov/CME_list/UNIVERSAL/2015_07/yht/20150726.084804.w360h.v0303.p351g.yht" xr:uid="{AF8A44B2-9BEB-4BA9-B813-6147C059406B}"/>
    <hyperlink ref="C247" r:id="rId732" tooltip="view height-time plot" display="http://cdaw.gsfc.nasa.gov/CME_list/UNIVERSAL/2015_07/htpng/20150726.084804.p351g.htp.html" xr:uid="{102DB495-2A78-4BA4-A914-7F83EEA90813}"/>
    <hyperlink ref="A248" r:id="rId733" display="https://cdaw.gsfc.nasa.gov/movie/make_javamovie.php?stime=20150822_0539&amp;etime=20150822_1042&amp;img1=lasc2rdf&amp;title=20150822.071204.p095g;V=547km/s" xr:uid="{479C81B9-719D-4781-B8E7-1298CBF94BD7}"/>
    <hyperlink ref="B248" r:id="rId734" tooltip="see height-time digital file" display="http://cdaw.gsfc.nasa.gov/CME_list/UNIVERSAL/2015_08/yht/20150822.071204.w360h.v0547.p095g.yht" xr:uid="{F74DD24A-FCB8-4722-8218-73DC0ED637B0}"/>
    <hyperlink ref="C248" r:id="rId735" tooltip="view height-time plot" display="http://cdaw.gsfc.nasa.gov/CME_list/UNIVERSAL/2015_08/htpng/20150822.071204.p095g.htp.html" xr:uid="{99C804E0-6FA2-4FE9-8947-4D581B2CAF76}"/>
    <hyperlink ref="A249" r:id="rId736" display="https://cdaw.gsfc.nasa.gov/movie/make_javamovie.php?stime=20150920_1710&amp;etime=20150920_2106&amp;img1=lasc2rdf&amp;title=20150920.181204.p219g;V=1239km/s" xr:uid="{E205EDC2-0ED6-48A3-ADFC-40201C051A94}"/>
    <hyperlink ref="B249" r:id="rId737" tooltip="see height-time digital file" display="http://cdaw.gsfc.nasa.gov/CME_list/UNIVERSAL/2015_09/yht/20150920.181204.w360h.v1239.p219g.yht" xr:uid="{92D8A3BF-E629-4EF6-97F7-AC396D3CB052}"/>
    <hyperlink ref="C249" r:id="rId738" tooltip="view height-time plot" display="http://cdaw.gsfc.nasa.gov/CME_list/UNIVERSAL/2015_09/htpng/20150920.181204.p219g.htp.html" xr:uid="{BE0846D5-FDD7-478A-A41C-EBB23F4F0606}"/>
    <hyperlink ref="A250" r:id="rId739" display="https://cdaw.gsfc.nasa.gov/movie/make_javamovie.php?stime=20151022_0153&amp;etime=20151022_0618&amp;img1=lasc2rdf&amp;title=20151022.031207.p206g;V=817km/s" xr:uid="{BB52C856-DFB8-4153-9688-40DBB37D0EA3}"/>
    <hyperlink ref="B250" r:id="rId740" tooltip="see height-time digital file" display="http://cdaw.gsfc.nasa.gov/CME_list/UNIVERSAL/2015_10/yht/20151022.031207.w360h.v0817.p206g.yht" xr:uid="{F6282C74-EFEF-40F7-95A3-C6A9FE83E663}"/>
    <hyperlink ref="C250" r:id="rId741" tooltip="view height-time plot" display="http://cdaw.gsfc.nasa.gov/CME_list/UNIVERSAL/2015_10/htpng/20151022.031207.p206g.htp.html" xr:uid="{95C84A3C-5607-4266-AB55-66C58AF7102F}"/>
    <hyperlink ref="A251" r:id="rId742" display="https://cdaw.gsfc.nasa.gov/movie/make_javamovie.php?stime=20151129_0608&amp;etime=20151129_1142&amp;img1=lasc2rdf&amp;title=20151129.074804.p137g;V=451km/s" xr:uid="{2AB20742-7423-4DD4-B812-06F574A64A9B}"/>
    <hyperlink ref="B251" r:id="rId743" tooltip="see height-time digital file" display="http://cdaw.gsfc.nasa.gov/CME_list/UNIVERSAL/2015_11/yht/20151129.074804.w360h.v0451.p137g.yht" xr:uid="{0419EE45-C7BF-4037-81F7-CEE5DE5759DC}"/>
    <hyperlink ref="C251" r:id="rId744" tooltip="view height-time plot" display="http://cdaw.gsfc.nasa.gov/CME_list/UNIVERSAL/2015_11/htpng/20151129.074804.p137g.htp.html" xr:uid="{90F17F3C-C16F-4DA3-AAF8-E71A5E908D30}"/>
    <hyperlink ref="A252" r:id="rId745" display="https://cdaw.gsfc.nasa.gov/movie/make_javamovie.php?stime=20151216_0807&amp;etime=20151216_1307&amp;img1=lasc2rdf&amp;title=20151216.093604.p334g;V=579km/s" xr:uid="{0C8F7317-C897-4062-BB24-1C1332E52C46}"/>
    <hyperlink ref="B252" r:id="rId746" tooltip="see height-time digital file" display="http://cdaw.gsfc.nasa.gov/CME_list/UNIVERSAL/2015_12/yht/20151216.093604.w360h.v0579.p334g.yht" xr:uid="{0DD342D0-FC75-4231-BDD2-3086A7BAA831}"/>
    <hyperlink ref="C252" r:id="rId747" tooltip="view height-time plot" display="http://cdaw.gsfc.nasa.gov/CME_list/UNIVERSAL/2015_12/htpng/20151216.093604.p334g.htp.html" xr:uid="{0D1A6CF3-3D24-4447-9325-C76969353FF4}"/>
    <hyperlink ref="A253" r:id="rId748" display="https://cdaw.gsfc.nasa.gov/movie/make_javamovie.php?stime=20160101_2222&amp;etime=20160102_0202&amp;img1=lasc2rdf&amp;title=20160101.232404.p227g;V=1730km/s" xr:uid="{5D821010-75A9-47EB-91B2-9EF6D01373EA}"/>
    <hyperlink ref="B253" r:id="rId749" tooltip="see height-time digital file" display="http://cdaw.gsfc.nasa.gov/CME_list/UNIVERSAL/2016_01/yht/20160101.232404.w360h.v1730.p227g.yht" xr:uid="{BE377F28-3C6F-4CBF-8B39-E92862D98A25}"/>
    <hyperlink ref="C253" r:id="rId750" tooltip="view height-time plot" display="http://cdaw.gsfc.nasa.gov/CME_list/UNIVERSAL/2016_01/htpng/20160101.232404.p227g.htp.html" xr:uid="{5D9E31FF-44FB-4059-AF41-D62253C1E74C}"/>
    <hyperlink ref="A254" r:id="rId751" display="https://cdaw.gsfc.nasa.gov/movie/make_javamovie.php?stime=20160106_1303&amp;etime=20160106_1715&amp;img1=lasc2rdf&amp;title=20160106.140004.p252g;V=969km/s" xr:uid="{713B05C1-9A5D-4887-94E0-22AF6AF6D0A3}"/>
    <hyperlink ref="B254" r:id="rId752" tooltip="see height-time digital file" display="http://cdaw.gsfc.nasa.gov/CME_list/UNIVERSAL/2016_01/yht/20160106.140004.w360h.v0969.p252g.yht" xr:uid="{94EA79CC-0C00-4021-ADB7-D31970B94A39}"/>
    <hyperlink ref="C254" r:id="rId753" tooltip="view height-time plot" display="http://cdaw.gsfc.nasa.gov/CME_list/UNIVERSAL/2016_01/htpng/20160106.140004.p252g.htp.html" xr:uid="{749E2E6B-3F39-48A9-B283-3CFA5B1B2736}"/>
    <hyperlink ref="A255" r:id="rId754" display="https://cdaw.gsfc.nasa.gov/movie/make_javamovie.php?stime=20160211_2005&amp;etime=20160212_0042&amp;img1=lasc2rdf&amp;title=20160211.211732.p260g;V=719km/s" xr:uid="{7284E341-D864-46F0-A4FD-3A1916B3B65C}"/>
    <hyperlink ref="B255" r:id="rId755" tooltip="see height-time digital file" display="http://cdaw.gsfc.nasa.gov/CME_list/UNIVERSAL/2016_02/yht/20160211.211732.w360h.v0719.p260g.yht" xr:uid="{944A15E4-21B3-4830-99A4-6E76C6CFD663}"/>
    <hyperlink ref="C255" r:id="rId756" tooltip="view height-time plot" display="http://cdaw.gsfc.nasa.gov/CME_list/UNIVERSAL/2016_02/htpng/20160211.211732.p260g.htp.html" xr:uid="{9FBC7B7C-1D9B-4F0D-A27F-C4175971D4A6}"/>
    <hyperlink ref="A256" r:id="rId757" display="https://cdaw.gsfc.nasa.gov/movie/make_javamovie.php?stime=20160220_1300&amp;etime=20160220_1822&amp;img1=lasc2rdf&amp;title=20160220.142404.p273g;V=491km/s" xr:uid="{4A647723-716C-44D2-9FBE-5B14750E1002}"/>
    <hyperlink ref="B256" r:id="rId758" tooltip="see height-time digital file" display="http://cdaw.gsfc.nasa.gov/CME_list/UNIVERSAL/2016_02/yht/20160220.142404.w360h.v0491.p273g.yht" xr:uid="{088D3F9C-6D4C-4850-9D17-0A83DECADA31}"/>
    <hyperlink ref="C256" r:id="rId759" tooltip="view height-time plot" display="http://cdaw.gsfc.nasa.gov/CME_list/UNIVERSAL/2016_02/htpng/20160220.142404.p273g.htp.html" xr:uid="{5CBE2FC3-ED23-47F4-B42D-EB054FB94749}"/>
    <hyperlink ref="A257" r:id="rId760" display="https://cdaw.gsfc.nasa.gov/movie/make_javamovie.php?stime=20160221_1029&amp;etime=20160221_1539&amp;img1=lasc2rdf&amp;title=20160221.120004.p298g;V=533km/s" xr:uid="{5CE4F218-3AAF-415E-9787-3DA8208FC4FB}"/>
    <hyperlink ref="B257" r:id="rId761" tooltip="see height-time digital file" display="http://cdaw.gsfc.nasa.gov/CME_list/UNIVERSAL/2016_02/yht/20160221.120004.w360h.v0533.p298g.yht" xr:uid="{EE0E6081-801E-4CC9-9A62-08CF2C4B6EC6}"/>
    <hyperlink ref="C257" r:id="rId762" tooltip="view height-time plot" display="http://cdaw.gsfc.nasa.gov/CME_list/UNIVERSAL/2016_02/htpng/20160221.120004.p298g.htp.html" xr:uid="{71800271-5B73-4C92-B1BF-02B125F42F26}"/>
    <hyperlink ref="A258" r:id="rId763" display="https://cdaw.gsfc.nasa.gov/movie/make_javamovie.php?stime=20160425_0341&amp;etime=20160425_0850&amp;img1=lasc2rdf&amp;title=20160425.051204.p078g;V=538km/s" xr:uid="{9082BF94-0721-4FBD-B31A-50A6101A1989}"/>
    <hyperlink ref="B258" r:id="rId764" tooltip="see height-time digital file" display="http://cdaw.gsfc.nasa.gov/CME_list/UNIVERSAL/2016_04/yht/20160425.051204.w360h.v0538.p078g.yht" xr:uid="{68522353-E4A5-4F68-8295-CDDCFFAD450B}"/>
    <hyperlink ref="C258" r:id="rId765" tooltip="view height-time plot" display="http://cdaw.gsfc.nasa.gov/CME_list/UNIVERSAL/2016_04/htpng/20160425.051204.p078g.htp.html" xr:uid="{CDDE5425-04DE-486F-9229-F93FA356B97E}"/>
    <hyperlink ref="A259" r:id="rId766" display="https://cdaw.gsfc.nasa.gov/movie/make_javamovie.php?stime=20170410_2122&amp;etime=20170411_0411&amp;img1=lasc2rdf&amp;title=20170410.231212.p045g;V=304km/s" xr:uid="{49BA5646-4C31-4E6C-B236-DCE840ACF9E5}"/>
    <hyperlink ref="B259" r:id="rId767" tooltip="see height-time digital file" display="http://cdaw.gsfc.nasa.gov/CME_list/UNIVERSAL/2017_04/yht/20170410.231212.w360h.v0304.p045g.yht" xr:uid="{2D46B967-4D2B-4442-BE90-E4BAB6DCF051}"/>
    <hyperlink ref="C259" r:id="rId768" tooltip="view height-time plot" display="http://cdaw.gsfc.nasa.gov/CME_list/UNIVERSAL/2017_04/htpng/20170410.231212.p045g.htp.html" xr:uid="{F0B93FF6-1867-4B41-A42F-26A7FBB099CF}"/>
    <hyperlink ref="C266" r:id="rId769" tooltip="view height-time plot" display="http://cdaw.gsfc.nasa.gov/CME_list/UNIVERSAL/2017_10/htpng/20171018.054805.p137g.htp.html" xr:uid="{6D39ADC8-A17C-4982-859A-889DFB4104E2}"/>
    <hyperlink ref="B266" r:id="rId770" tooltip="see height-time digital file" display="http://cdaw.gsfc.nasa.gov/CME_list/UNIVERSAL/2017_10/yht/20171018.054805.w360h.v1576.p137g.yht" xr:uid="{170F4283-84ED-4AF4-AF2D-61EAB2D84FE3}"/>
    <hyperlink ref="A266" r:id="rId771" display="https://cdaw.gsfc.nasa.gov/movie/make_javamovie.php?stime=20171018_0431&amp;etime=20171018_0815&amp;img1=lasc2rdf&amp;title=20171018.054805.p137g;V=1576km/s" xr:uid="{50D6F63B-2055-4176-9B32-E86620974DF1}"/>
    <hyperlink ref="C265" r:id="rId772" tooltip="view height-time plot" display="http://cdaw.gsfc.nasa.gov/CME_list/UNIVERSAL/2017_09/htpng/20170917.120006.p072g.htp.html" xr:uid="{462AB96B-D1E7-44C6-8A08-BF77951AD15C}"/>
    <hyperlink ref="B265" r:id="rId773" tooltip="see height-time digital file" display="http://cdaw.gsfc.nasa.gov/CME_list/UNIVERSAL/2017_09/yht/20170917.120006.w360h.v1385.p072g.yht" xr:uid="{2BB4C61E-A8D2-4BCC-954F-D54CB33261FB}"/>
    <hyperlink ref="A265" r:id="rId774" display="https://cdaw.gsfc.nasa.gov/movie/make_javamovie.php?stime=20170917_1045&amp;etime=20170917_1435&amp;img1=lasc2rdf&amp;title=20170917.120006.p072g;V=1385km/s" xr:uid="{9E041799-1084-4A34-A147-34620F3B118F}"/>
    <hyperlink ref="C264" r:id="rId775" tooltip="view height-time plot" display="http://cdaw.gsfc.nasa.gov/CME_list/UNIVERSAL/2017_09/htpng/20170906.122405.p201g.htp.html" xr:uid="{BD23870B-2D2D-47FD-925D-ACF3DE6C7753}"/>
    <hyperlink ref="B264" r:id="rId776" tooltip="see height-time digital file" display="http://cdaw.gsfc.nasa.gov/CME_list/UNIVERSAL/2017_09/yht/20170906.122405.w360h.v1571.p201g.yht" xr:uid="{B3E20E90-256D-490D-BBCF-4131735B4BFD}"/>
    <hyperlink ref="A264" r:id="rId777" display="https://cdaw.gsfc.nasa.gov/movie/make_javamovie.php?stime=20170906_1109&amp;etime=20170906_1453&amp;img1=lasc2rdf&amp;title=20170906.122405.p201g;V=1571km/s" xr:uid="{F3CE48D9-B865-4C59-8F79-EEA8DAD957ED}"/>
    <hyperlink ref="C263" r:id="rId778" tooltip="view height-time plot" display="http://cdaw.gsfc.nasa.gov/CME_list/UNIVERSAL/2017_09/htpng/20170904.203605.p184g.htp.html" xr:uid="{FA0ABC94-2B92-4DF6-829C-5F2864401C31}"/>
    <hyperlink ref="B263" r:id="rId779" tooltip="see height-time digital file" display="http://cdaw.gsfc.nasa.gov/CME_list/UNIVERSAL/2017_09/yht/20170904.203605.w360h.v1418.p184g.yht" xr:uid="{62FC66A1-FCD4-4497-9E2D-7442CEA07AF9}"/>
    <hyperlink ref="A263" r:id="rId780" display="https://cdaw.gsfc.nasa.gov/movie/make_javamovie.php?stime=20170904_1929&amp;etime=20170904_2318&amp;img1=lasc2rdf&amp;title=20170904.203605.p184g;V=1418km/s" xr:uid="{AE448829-699F-463C-9C26-F625FCF6B716}"/>
    <hyperlink ref="C262" r:id="rId781" tooltip="view height-time plot" display="http://cdaw.gsfc.nasa.gov/CME_list/UNIVERSAL/2017_07/htpng/20170723.044805.p134g.htp.html" xr:uid="{6422455E-E89F-4000-8FBF-29CB7B9086E2}"/>
    <hyperlink ref="B262" r:id="rId782" tooltip="see height-time digital file" display="http://cdaw.gsfc.nasa.gov/CME_list/UNIVERSAL/2017_07/yht/20170723.044805.w360h.v1848.p134g.yht" xr:uid="{B95CA150-921E-42A0-AF30-449A123784DA}"/>
    <hyperlink ref="A262" r:id="rId783" display="https://cdaw.gsfc.nasa.gov/movie/make_javamovie.php?stime=20170723_0340&amp;etime=20170723_0717&amp;img1=lasc2rdf&amp;title=20170723.044805.p134g;V=1848km/s" xr:uid="{DBE3A98A-499D-470C-843C-55BEAD00B1C8}"/>
    <hyperlink ref="C261" r:id="rId784" tooltip="view height-time plot" display="http://cdaw.gsfc.nasa.gov/CME_list/UNIVERSAL/2017_07/htpng/20170714.012541.p230g.htp.html" xr:uid="{7B3BD740-61BC-43F6-8C16-4147A5D44EC3}"/>
    <hyperlink ref="B261" r:id="rId785" tooltip="see height-time digital file" display="http://cdaw.gsfc.nasa.gov/CME_list/UNIVERSAL/2017_07/yht/20170714.012541.w360h.v1200.p230g.yht" xr:uid="{183190AD-A53F-4356-84DB-3C9DBFD0DA41}"/>
    <hyperlink ref="A261" r:id="rId786" display="https://cdaw.gsfc.nasa.gov/movie/make_javamovie.php?stime=20170714_0021&amp;etime=20170714_0419&amp;img1=lasc2rdf&amp;title=20170714.012541.p230g;V=1200km/s" xr:uid="{3B80F921-5CDE-40ED-AA14-09FDB94D9A1E}"/>
    <hyperlink ref="C260" r:id="rId787" tooltip="view height-time plot" display="http://cdaw.gsfc.nasa.gov/CME_list/UNIVERSAL/2017_04/htpng/20170418.194805.p067g.htp.html" xr:uid="{20C2D84A-578A-4127-B14E-D4A7A81E68F4}"/>
    <hyperlink ref="B260" r:id="rId788" tooltip="see height-time digital file" display="http://cdaw.gsfc.nasa.gov/CME_list/UNIVERSAL/2017_04/yht/20170418.194805.w360h.v0926.p067g.yht" xr:uid="{67531440-4CAA-43D9-ADCB-2ECB272EB547}"/>
    <hyperlink ref="A260" r:id="rId789" display="https://cdaw.gsfc.nasa.gov/movie/make_javamovie.php?stime=20170418_1839&amp;etime=20170418_2254&amp;img1=lasc2rdf&amp;title=20170418.194805.p067g;V=926km/s" xr:uid="{BDC58253-B70E-4EBC-AF73-EE1DDCD6B613}"/>
    <hyperlink ref="C117" r:id="rId790" tooltip="view height-time plot" display="http://cdaw.gsfc.nasa.gov/CME_list/UNIVERSAL/2012_11/htpng/20121121.042407.p317g.htp.html" xr:uid="{D917DC80-53F7-495E-94B7-2A44C4CBA96F}"/>
    <hyperlink ref="B117" r:id="rId791" tooltip="see height-time digital file" display="http://cdaw.gsfc.nasa.gov/CME_list/UNIVERSAL/2012_11/yht/20121121.042407.w360h.v0920.p317g.yht" xr:uid="{20FED043-BBDE-4AFA-92F7-32D457AC066C}"/>
    <hyperlink ref="A117" r:id="rId792" display="https://cdaw.gsfc.nasa.gov/movie/make_javamovie.php?stime=20121121_0258&amp;etime=20121121_0713&amp;img1=lasc2rdf&amp;title=20121121.042407.p317g;V=920km/s" xr:uid="{616EE94F-B07C-4438-8A72-821CD5B8796C}"/>
    <hyperlink ref="C234" r:id="rId793" tooltip="view height-time plot" display="http://cdaw.gsfc.nasa.gov/CME_list/UNIVERSAL/2015_02/htpng/20150228.042405.p171g.htp.html" xr:uid="{FA9EF87A-3A50-42C8-893C-C7ED411411BF}"/>
    <hyperlink ref="B234" r:id="rId794" tooltip="see height-time digital file" display="http://cdaw.gsfc.nasa.gov/CME_list/UNIVERSAL/2015_02/yht/20150228.042405.w360h.v0280.p171g.yht" xr:uid="{D397763D-2B12-4529-B1EE-3E5F8AE4668F}"/>
    <hyperlink ref="A234" r:id="rId795" display="https://cdaw.gsfc.nasa.gov/movie/make_javamovie.php?stime=20150228_0255&amp;etime=20150228_1003&amp;img1=lasc2rdf&amp;title=20150228.042405.p171g;V=280km/s" xr:uid="{09DC9163-38D9-4080-BC08-E57304B49438}"/>
  </hyperlinks>
  <pageMargins left="0.7" right="0.7" top="0.75" bottom="0.75" header="0.3" footer="0.3"/>
  <pageSetup orientation="portrait" horizontalDpi="0" verticalDpi="0" r:id="rId7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Halo_TEST</vt:lpstr>
      <vt:lpstr>RAW (2)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Nedal</dc:creator>
  <cp:lastModifiedBy>Mohamed Nedal</cp:lastModifiedBy>
  <dcterms:created xsi:type="dcterms:W3CDTF">2019-11-07T12:49:07Z</dcterms:created>
  <dcterms:modified xsi:type="dcterms:W3CDTF">2019-12-23T11:42:58Z</dcterms:modified>
</cp:coreProperties>
</file>