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ME\C#\Projects\PurchaseRequestApproval\PurchaseRequestApproval\wwwroot\files\tmp\"/>
    </mc:Choice>
  </mc:AlternateContent>
  <xr:revisionPtr revIDLastSave="0" documentId="13_ncr:1_{81B2BB9E-1EA1-4F90-B49C-CB9093B99C7E}" xr6:coauthVersionLast="45" xr6:coauthVersionMax="45" xr10:uidLastSave="{00000000-0000-0000-0000-000000000000}"/>
  <bookViews>
    <workbookView xWindow="-98" yWindow="-98" windowWidth="20715" windowHeight="13276" activeTab="1" xr2:uid="{00000000-000D-0000-FFFF-FFFF00000000}"/>
  </bookViews>
  <sheets>
    <sheet name="Cover Page" sheetId="3" r:id="rId1"/>
    <sheet name="Sheet1" sheetId="1" r:id="rId2"/>
    <sheet name="Sheet4" sheetId="4" r:id="rId3"/>
  </sheets>
  <externalReferences>
    <externalReference r:id="rId4"/>
  </externalReferences>
  <definedNames>
    <definedName name="Position">[1]HRate!$B$3:$B$71</definedName>
    <definedName name="_xlnm.Print_Area" localSheetId="0">'Cover Page'!$A$1:$G$39</definedName>
    <definedName name="_xlnm.Print_Area" localSheetId="1">Sheet1!$C$4:$F$68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 i="1" l="1"/>
  <c r="C65" i="1"/>
  <c r="C15" i="1" l="1"/>
  <c r="G2" i="3" l="1"/>
  <c r="C9" i="1"/>
  <c r="F60" i="1" l="1"/>
  <c r="F24" i="1"/>
  <c r="F26" i="1" s="1"/>
  <c r="F27" i="1" s="1"/>
  <c r="F32" i="1" s="1"/>
  <c r="E24" i="1"/>
  <c r="E26" i="1" s="1"/>
  <c r="E27" i="1" s="1"/>
  <c r="E32" i="1" s="1"/>
  <c r="D24" i="1"/>
  <c r="D26" i="1" s="1"/>
  <c r="D27" i="1" s="1"/>
  <c r="C22" i="1"/>
  <c r="C21" i="1"/>
  <c r="C20" i="1"/>
  <c r="C19" i="1"/>
  <c r="C12" i="1"/>
  <c r="E11" i="1"/>
  <c r="C11" i="1"/>
  <c r="F6" i="1"/>
  <c r="D6" i="1"/>
  <c r="B8" i="3"/>
  <c r="G1" i="3"/>
  <c r="F1" i="3"/>
  <c r="E11" i="3" l="1"/>
  <c r="D15" i="1" s="1"/>
  <c r="C68" i="1"/>
  <c r="C66" i="1"/>
  <c r="B9" i="3"/>
  <c r="D32" i="1"/>
  <c r="E12" i="3" l="1"/>
  <c r="E1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Alexis Nyandwi</author>
  </authors>
  <commentList>
    <comment ref="F5" authorId="0" shapeId="0" xr:uid="{00000000-0006-0000-0100-000002000000}">
      <text>
        <r>
          <rPr>
            <b/>
            <sz val="9"/>
            <color indexed="81"/>
            <rFont val="Tahoma"/>
            <family val="2"/>
          </rPr>
          <t>Alexis Nyandwi:</t>
        </r>
        <r>
          <rPr>
            <sz val="9"/>
            <color indexed="81"/>
            <rFont val="Tahoma"/>
            <family val="2"/>
          </rPr>
          <t xml:space="preserve">
Fill in the # from the Adobe Tracking List</t>
        </r>
      </text>
    </comment>
    <comment ref="D7" authorId="0" shapeId="0" xr:uid="{9FA34F1B-EA66-4742-ABC6-DF67CAE99986}">
      <text>
        <r>
          <rPr>
            <b/>
            <sz val="9"/>
            <color indexed="81"/>
            <rFont val="Tahoma"/>
            <family val="2"/>
          </rPr>
          <t>Alexis Nyandwi:</t>
        </r>
        <r>
          <rPr>
            <sz val="9"/>
            <color indexed="81"/>
            <rFont val="Tahoma"/>
            <family val="2"/>
          </rPr>
          <t xml:space="preserve">
If revised, justification for change order is required</t>
        </r>
      </text>
    </comment>
    <comment ref="F7" authorId="0" shapeId="0" xr:uid="{00000000-0006-0000-0100-000003000000}">
      <text>
        <r>
          <rPr>
            <b/>
            <sz val="9"/>
            <color indexed="81"/>
            <rFont val="Tahoma"/>
            <family val="2"/>
          </rPr>
          <t>Alexis Nyandwi:</t>
        </r>
        <r>
          <rPr>
            <sz val="9"/>
            <color indexed="81"/>
            <rFont val="Tahoma"/>
            <family val="2"/>
          </rPr>
          <t xml:space="preserve">
</t>
        </r>
      </text>
    </comment>
    <comment ref="C8" authorId="0" shapeId="0" xr:uid="{00000000-0006-0000-0100-000004000000}">
      <text>
        <r>
          <rPr>
            <b/>
            <sz val="9"/>
            <color indexed="81"/>
            <rFont val="Tahoma"/>
            <family val="2"/>
          </rPr>
          <t>Alexis Nyandwi:</t>
        </r>
        <r>
          <rPr>
            <sz val="9"/>
            <color indexed="81"/>
            <rFont val="Tahoma"/>
            <family val="2"/>
          </rPr>
          <t xml:space="preserve">
Description of Request</t>
        </r>
      </text>
    </comment>
    <comment ref="C10" authorId="0" shapeId="0" xr:uid="{00000000-0006-0000-0100-000005000000}">
      <text>
        <r>
          <rPr>
            <b/>
            <sz val="9"/>
            <color indexed="81"/>
            <rFont val="Tahoma"/>
            <family val="2"/>
          </rPr>
          <t>Alexis Nyandwi:</t>
        </r>
        <r>
          <rPr>
            <sz val="9"/>
            <color indexed="81"/>
            <rFont val="Tahoma"/>
            <family val="2"/>
          </rPr>
          <t xml:space="preserve">
</t>
        </r>
      </text>
    </comment>
    <comment ref="D11" authorId="0" shapeId="0" xr:uid="{00000000-0006-0000-0100-000006000000}">
      <text>
        <r>
          <rPr>
            <b/>
            <sz val="9"/>
            <color indexed="81"/>
            <rFont val="Tahoma"/>
            <family val="2"/>
          </rPr>
          <t>Alexis Nyandwi:</t>
        </r>
        <r>
          <rPr>
            <sz val="9"/>
            <color indexed="81"/>
            <rFont val="Tahoma"/>
            <family val="2"/>
          </rPr>
          <t xml:space="preserve">
For Equip Rentals and subcontracted work - enter actual / expected duration of work and any contingency enter in the "description portion"
For Material, Verification is required to ensure Like for Like Replacement otherwise CMOA is required for the change management and also the approval of the new material in Aconex workflow</t>
        </r>
      </text>
    </comment>
    <comment ref="F11" authorId="0" shapeId="0" xr:uid="{00000000-0006-0000-0100-000007000000}">
      <text>
        <r>
          <rPr>
            <b/>
            <sz val="9"/>
            <color indexed="81"/>
            <rFont val="Tahoma"/>
            <family val="2"/>
          </rPr>
          <t>Alexis Nyandwi:</t>
        </r>
        <r>
          <rPr>
            <sz val="9"/>
            <color indexed="81"/>
            <rFont val="Tahoma"/>
            <family val="2"/>
          </rPr>
          <t xml:space="preserve">
All subcontracted work is time and material and rate sheet should be requested or include included or rates noted on the quote
Any materials depending on criticality, we should request warranty terms and how to set up and Materials Coordinator should be notified to register and track</t>
        </r>
      </text>
    </comment>
    <comment ref="D12" authorId="0" shapeId="0" xr:uid="{00000000-0006-0000-0100-000008000000}">
      <text>
        <r>
          <rPr>
            <b/>
            <sz val="9"/>
            <color indexed="81"/>
            <rFont val="Tahoma"/>
            <family val="2"/>
          </rPr>
          <t>Alexis Nyandwi:</t>
        </r>
        <r>
          <rPr>
            <sz val="9"/>
            <color indexed="81"/>
            <rFont val="Tahoma"/>
            <family val="2"/>
          </rPr>
          <t xml:space="preserve">
Equipment:
1. Ensure the arrangements required have been made for BHP safety inspection
2. Equipment inspection received / requested
3. Insurance
Sub:
1. Ensure Gate access is arranged
2. Ensure Rooms are booked
3. Ensure material gate pass if required for their tools are arranged including crane mats, rigging etc</t>
        </r>
      </text>
    </comment>
    <comment ref="F12" authorId="0" shapeId="0" xr:uid="{00000000-0006-0000-0100-000009000000}">
      <text>
        <r>
          <rPr>
            <b/>
            <sz val="9"/>
            <color indexed="81"/>
            <rFont val="Tahoma"/>
            <family val="2"/>
          </rPr>
          <t>Alexis Nyandwi:</t>
        </r>
        <r>
          <rPr>
            <sz val="9"/>
            <color indexed="81"/>
            <rFont val="Tahoma"/>
            <family val="2"/>
          </rPr>
          <t xml:space="preserve">
</t>
        </r>
      </text>
    </comment>
    <comment ref="C14" authorId="0" shapeId="0" xr:uid="{00000000-0006-0000-0100-00000A000000}">
      <text>
        <r>
          <rPr>
            <b/>
            <sz val="9"/>
            <color indexed="81"/>
            <rFont val="Tahoma"/>
            <family val="2"/>
          </rPr>
          <t>Alexis Nyandwi:</t>
        </r>
        <r>
          <rPr>
            <sz val="9"/>
            <color indexed="81"/>
            <rFont val="Tahoma"/>
            <family val="2"/>
          </rPr>
          <t xml:space="preserve">
</t>
        </r>
      </text>
    </comment>
    <comment ref="D31" authorId="0" shapeId="0" xr:uid="{00000000-0006-0000-0100-00000B000000}">
      <text>
        <r>
          <rPr>
            <b/>
            <sz val="9"/>
            <color indexed="81"/>
            <rFont val="Tahoma"/>
            <family val="2"/>
          </rPr>
          <t>Alexis Nyandwi:</t>
        </r>
        <r>
          <rPr>
            <sz val="9"/>
            <color indexed="81"/>
            <rFont val="Tahoma"/>
            <family val="2"/>
          </rPr>
          <t xml:space="preserve">
</t>
        </r>
      </text>
    </comment>
    <comment ref="C39" authorId="0" shapeId="0" xr:uid="{00000000-0006-0000-0100-00000C000000}">
      <text>
        <r>
          <rPr>
            <b/>
            <sz val="9"/>
            <color indexed="81"/>
            <rFont val="Tahoma"/>
            <family val="2"/>
          </rPr>
          <t>Alexis Nyandwi:</t>
        </r>
        <r>
          <rPr>
            <sz val="9"/>
            <color indexed="81"/>
            <rFont val="Tahoma"/>
            <family val="2"/>
          </rPr>
          <t xml:space="preserve">
</t>
        </r>
      </text>
    </comment>
    <comment ref="D43" authorId="0" shapeId="0" xr:uid="{00000000-0006-0000-0100-00000D000000}">
      <text>
        <r>
          <rPr>
            <b/>
            <sz val="9"/>
            <color indexed="81"/>
            <rFont val="Tahoma"/>
            <family val="2"/>
          </rPr>
          <t>Alexis Nyandwi:</t>
        </r>
        <r>
          <rPr>
            <sz val="9"/>
            <color indexed="81"/>
            <rFont val="Tahoma"/>
            <family val="2"/>
          </rPr>
          <t xml:space="preserve">
</t>
        </r>
      </text>
    </comment>
    <comment ref="D51" authorId="0" shapeId="0" xr:uid="{00000000-0006-0000-0100-00000E000000}">
      <text>
        <r>
          <rPr>
            <b/>
            <sz val="9"/>
            <color indexed="81"/>
            <rFont val="Tahoma"/>
            <family val="2"/>
          </rPr>
          <t>Alexis Nyandwi:</t>
        </r>
        <r>
          <rPr>
            <sz val="9"/>
            <color indexed="81"/>
            <rFont val="Tahoma"/>
            <family val="2"/>
          </rPr>
          <t xml:space="preserve">
</t>
        </r>
      </text>
    </comment>
    <comment ref="D59" authorId="0" shapeId="0" xr:uid="{00000000-0006-0000-0100-00000F000000}">
      <text>
        <r>
          <rPr>
            <b/>
            <sz val="9"/>
            <color indexed="81"/>
            <rFont val="Tahoma"/>
            <family val="2"/>
          </rPr>
          <t>Alexis Nyandwi:</t>
        </r>
        <r>
          <rPr>
            <sz val="9"/>
            <color indexed="81"/>
            <rFont val="Tahoma"/>
            <family val="2"/>
          </rPr>
          <t xml:space="preserve">
This should be the individual who sourced it, including trades people</t>
        </r>
      </text>
    </comment>
    <comment ref="F61" authorId="0" shapeId="0" xr:uid="{00000000-0006-0000-0100-000010000000}">
      <text>
        <r>
          <rPr>
            <b/>
            <sz val="9"/>
            <color indexed="81"/>
            <rFont val="Tahoma"/>
            <family val="2"/>
          </rPr>
          <t>Alexis Nyandwi:</t>
        </r>
        <r>
          <rPr>
            <sz val="9"/>
            <color indexed="81"/>
            <rFont val="Tahoma"/>
            <family val="2"/>
          </rPr>
          <t xml:space="preserve">
</t>
        </r>
      </text>
    </comment>
  </commentList>
</comments>
</file>

<file path=xl/sharedStrings.xml><?xml version="1.0" encoding="utf-8"?>
<sst xmlns="http://schemas.openxmlformats.org/spreadsheetml/2006/main" count="191" uniqueCount="125">
  <si>
    <t>Date:</t>
  </si>
  <si>
    <t>Subtotal:</t>
  </si>
  <si>
    <t>Total:</t>
  </si>
  <si>
    <t>Contingency %:</t>
  </si>
  <si>
    <t>Contingency $:</t>
  </si>
  <si>
    <t>Less than $3,000.00</t>
  </si>
  <si>
    <t>Sole Provider</t>
  </si>
  <si>
    <t>Schedule Driven Purchase</t>
  </si>
  <si>
    <t>Site compliant</t>
  </si>
  <si>
    <t>Alternate Vendor 2</t>
  </si>
  <si>
    <t>Cost</t>
  </si>
  <si>
    <t>Metis</t>
  </si>
  <si>
    <t>First Nation</t>
  </si>
  <si>
    <t>Local</t>
  </si>
  <si>
    <t>Rev 1</t>
  </si>
  <si>
    <t>Rev 2</t>
  </si>
  <si>
    <t>Contract No. 9100002818</t>
  </si>
  <si>
    <t>Subtotal (Pre-tax)</t>
  </si>
  <si>
    <t>Total</t>
  </si>
  <si>
    <t>HITACHI 250 EXCAVATOR WITH TIER - 4 ENGINE</t>
  </si>
  <si>
    <t>KORPAN TRACTOR</t>
  </si>
  <si>
    <t>UNIT # 1</t>
  </si>
  <si>
    <t>2014 VOLVO A25F ROCK TRUCK</t>
  </si>
  <si>
    <t>TSL</t>
  </si>
  <si>
    <t>UNIT # 27</t>
  </si>
  <si>
    <t>2008 JD 240D HOE - LONG REACH</t>
  </si>
  <si>
    <t>UNIT # 57</t>
  </si>
  <si>
    <t>PROPANE</t>
  </si>
  <si>
    <t>MIDWAY COOP</t>
  </si>
  <si>
    <t>LITERS</t>
  </si>
  <si>
    <t>INV 509850</t>
  </si>
  <si>
    <t>INV 509851</t>
  </si>
  <si>
    <t>COVERALLS</t>
  </si>
  <si>
    <t>UNIFIRST</t>
  </si>
  <si>
    <t>INV 7530481903</t>
  </si>
  <si>
    <t>MATTS</t>
  </si>
  <si>
    <t>INV 7530481938</t>
  </si>
  <si>
    <t>INV 7530481958</t>
  </si>
  <si>
    <t>TRASH</t>
  </si>
  <si>
    <t>LORAAS</t>
  </si>
  <si>
    <t>KG</t>
  </si>
  <si>
    <t>CLEAN WOOD</t>
  </si>
  <si>
    <t>REPLACEMENT GRADER ARRIVED ON SITE DAY 1</t>
  </si>
  <si>
    <t>DELIVERY OF CHEMICAL</t>
  </si>
  <si>
    <t>HAZARD MATERIAL WASTE</t>
  </si>
  <si>
    <t>GREEN FOR LIFE (GFL)</t>
  </si>
  <si>
    <t>Service order 305918</t>
  </si>
  <si>
    <t>Took truck to Wadena</t>
  </si>
  <si>
    <t>7 hours Nutrien Lanigan</t>
  </si>
  <si>
    <t>SURVEY POND ELEVATIONS</t>
  </si>
  <si>
    <t>IROCK</t>
  </si>
  <si>
    <t>Justification for any Change Orders / Revision Request</t>
  </si>
  <si>
    <t>Rev 0</t>
  </si>
  <si>
    <t>Purchase Request for Additional Cost Approval Form</t>
  </si>
  <si>
    <t>Purchase Request</t>
  </si>
  <si>
    <t>S</t>
  </si>
  <si>
    <t>Subcontractor, Services, Training</t>
  </si>
  <si>
    <t>E</t>
  </si>
  <si>
    <t>Equipment Rental</t>
  </si>
  <si>
    <t>M</t>
  </si>
  <si>
    <t>Material / Equipment Purchase</t>
  </si>
  <si>
    <t>Request Type:</t>
  </si>
  <si>
    <t>Selection:</t>
  </si>
  <si>
    <t>Yes</t>
  </si>
  <si>
    <t>No</t>
  </si>
  <si>
    <t>N/A</t>
  </si>
  <si>
    <t>Commonality</t>
  </si>
  <si>
    <t>Quote Sourced by:</t>
  </si>
  <si>
    <t>Submitted by:</t>
  </si>
  <si>
    <t>Revised by:</t>
  </si>
  <si>
    <t>LEE JAMIESON</t>
  </si>
  <si>
    <t>ALEXIS NYANDWI</t>
  </si>
  <si>
    <t>CHACE VALLEE</t>
  </si>
  <si>
    <t>TRACY SIMON</t>
  </si>
  <si>
    <t>JESSE KELLER</t>
  </si>
  <si>
    <t>SHAWN LORETTE</t>
  </si>
  <si>
    <t>FRED SCHULZE</t>
  </si>
  <si>
    <t>MATTHEW GEREBEN</t>
  </si>
  <si>
    <t>WESLEY MARQUEZ</t>
  </si>
  <si>
    <t>NICK BLACKWELL</t>
  </si>
  <si>
    <t>TIM MACNEISH</t>
  </si>
  <si>
    <t>AMANDA CLARK</t>
  </si>
  <si>
    <t>ADAM KAEHLER</t>
  </si>
  <si>
    <t>AMBER TROWELL</t>
  </si>
  <si>
    <t>TY PELLETIER</t>
  </si>
  <si>
    <t>CHRIS FUELSCHER</t>
  </si>
  <si>
    <t>MICHAEL STEVENSON</t>
  </si>
  <si>
    <t>JASON ZAK</t>
  </si>
  <si>
    <t>RYAN CRAWLEY</t>
  </si>
  <si>
    <t>JARED SHAW</t>
  </si>
  <si>
    <t>MOHAMED ELMOGHAZY</t>
  </si>
  <si>
    <t>GLENN LARSON</t>
  </si>
  <si>
    <t>CARMEN GISI</t>
  </si>
  <si>
    <t>CYDNEY REDDEKOPP</t>
  </si>
  <si>
    <t>DARCY LAMARRE</t>
  </si>
  <si>
    <t>JAMES ARTHURS</t>
  </si>
  <si>
    <t>KERRY WALLEN</t>
  </si>
  <si>
    <t>BRENT BERJIAN</t>
  </si>
  <si>
    <t>TRAVIS TOTO</t>
  </si>
  <si>
    <t>KENDRA LIPKA</t>
  </si>
  <si>
    <t>Carbon Tax (if applicable and excluded supplier from quote):</t>
  </si>
  <si>
    <t>Submission Date:</t>
  </si>
  <si>
    <t>OEM (Original Equipment Manufacturer) / Supplier</t>
  </si>
  <si>
    <t>PST (Applicable at Invoice Submission)</t>
  </si>
  <si>
    <t>Print Name</t>
  </si>
  <si>
    <t>Signature</t>
  </si>
  <si>
    <t>Date</t>
  </si>
  <si>
    <t>1SAP WO #</t>
  </si>
  <si>
    <t>Method of Shipping:</t>
  </si>
  <si>
    <t xml:space="preserve">    Purolator to Courier Services Humboldt</t>
  </si>
  <si>
    <t xml:space="preserve">    Courier Services - Pick Up in Saskatoon/Humboldt</t>
  </si>
  <si>
    <t>Vendor Contact Name &amp; Email:</t>
  </si>
  <si>
    <t xml:space="preserve">    Vendor delivering to site</t>
  </si>
  <si>
    <t>Revision #:</t>
  </si>
  <si>
    <t>WPI 007: Site Services &amp; Maintenance</t>
  </si>
  <si>
    <t>BHP Sourced Quote</t>
  </si>
  <si>
    <r>
      <t>Justification for Awarding Selected Vendor</t>
    </r>
    <r>
      <rPr>
        <sz val="18"/>
        <color rgb="FFFF0000"/>
        <rFont val="Arial"/>
        <family val="2"/>
      </rPr>
      <t>*</t>
    </r>
  </si>
  <si>
    <r>
      <t>Preferred Vendor</t>
    </r>
    <r>
      <rPr>
        <sz val="18"/>
        <color rgb="FFFF0000"/>
        <rFont val="Arial"/>
        <family val="2"/>
      </rPr>
      <t>*</t>
    </r>
  </si>
  <si>
    <r>
      <t>Alternate Vendor 1</t>
    </r>
    <r>
      <rPr>
        <b/>
        <sz val="16"/>
        <color rgb="FFFF0000"/>
        <rFont val="Arial"/>
        <family val="2"/>
      </rPr>
      <t>*</t>
    </r>
  </si>
  <si>
    <r>
      <t>Request:</t>
    </r>
    <r>
      <rPr>
        <b/>
        <sz val="16"/>
        <color rgb="FFFF0000"/>
        <rFont val="Arial"/>
        <family val="2"/>
      </rPr>
      <t>*</t>
    </r>
    <r>
      <rPr>
        <b/>
        <sz val="12"/>
        <color theme="5"/>
        <rFont val="Arial"/>
        <family val="2"/>
      </rPr>
      <t xml:space="preserve">                                                                      </t>
    </r>
    <r>
      <rPr>
        <b/>
        <sz val="12"/>
        <rFont val="Arial"/>
        <family val="2"/>
      </rPr>
      <t xml:space="preserve">   </t>
    </r>
    <r>
      <rPr>
        <sz val="12"/>
        <rFont val="Arial"/>
        <family val="2"/>
      </rPr>
      <t>Revision:</t>
    </r>
  </si>
  <si>
    <t>Client Area Code:</t>
  </si>
  <si>
    <t>Company Request ID #:*</t>
  </si>
  <si>
    <t xml:space="preserve">    Company Pick Up</t>
  </si>
  <si>
    <t>Client XX XX/ XX XX (Up to $10,000.00)</t>
  </si>
  <si>
    <t>Comment from XX XX / XX XX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</si>
</sst>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Red]\-&quot;$&quot;#,##0.00"/>
    <numFmt numFmtId="44" formatCode="_-&quot;$&quot;* #,##0.00_-;\-&quot;$&quot;* #,##0.00_-;_-&quot;$&quot;* &quot;-&quot;??_-;_-@_-"/>
    <numFmt numFmtId="164" formatCode="[$-F800]dddd\,\ mmmm\ dd\,\ yyyy"/>
    <numFmt numFmtId="165" formatCode="_(&quot;$&quot;* #,##0.00_);_(&quot;$&quot;* \(#,##0.00\);_(&quot;$&quot;* &quot;-&quot;??_);_(@_)"/>
    <numFmt numFmtId="166" formatCode="0.000"/>
    <numFmt numFmtId="167" formatCode="0.0"/>
    <numFmt numFmtId="168" formatCode="[$-409]d\-mmm\-yy;@"/>
    <numFmt numFmtId="169" formatCode="[$-409]dd\-mmm\-yy;@"/>
  </numFmts>
  <fonts count="33" x14ac:knownFonts="1">
    <font>
      <sz val="11"/>
      <color theme="1"/>
      <name val="Arial"/>
      <family val="2"/>
    </font>
    <font>
      <sz val="11"/>
      <color theme="1"/>
      <name val="Calibri"/>
      <family val="2"/>
      <scheme val="minor"/>
    </font>
    <font>
      <sz val="11"/>
      <color theme="1"/>
      <name val="Arial"/>
      <family val="2"/>
    </font>
    <font>
      <b/>
      <sz val="11"/>
      <color theme="1"/>
      <name val="Calibri"/>
      <family val="2"/>
      <scheme val="minor"/>
    </font>
    <font>
      <sz val="48"/>
      <color theme="1"/>
      <name val="Calibri"/>
      <family val="2"/>
      <scheme val="minor"/>
    </font>
    <font>
      <b/>
      <sz val="14"/>
      <color theme="1"/>
      <name val="Calibri"/>
      <family val="2"/>
      <scheme val="minor"/>
    </font>
    <font>
      <sz val="11"/>
      <color theme="1"/>
      <name val="Calibri Light"/>
      <family val="2"/>
      <scheme val="major"/>
    </font>
    <font>
      <sz val="14"/>
      <color theme="1"/>
      <name val="Century Gothic"/>
      <family val="2"/>
    </font>
    <font>
      <sz val="16"/>
      <color theme="1"/>
      <name val="Arial"/>
      <family val="2"/>
    </font>
    <font>
      <sz val="14"/>
      <color theme="1"/>
      <name val="Arial"/>
      <family val="2"/>
    </font>
    <font>
      <b/>
      <sz val="24"/>
      <color theme="1"/>
      <name val="Calibri"/>
      <family val="2"/>
      <scheme val="minor"/>
    </font>
    <font>
      <b/>
      <sz val="14"/>
      <color theme="1"/>
      <name val="Century Gothic"/>
      <family val="2"/>
    </font>
    <font>
      <b/>
      <u/>
      <sz val="11"/>
      <color theme="1"/>
      <name val="Calibri"/>
      <family val="2"/>
      <scheme val="minor"/>
    </font>
    <font>
      <sz val="10"/>
      <color theme="1"/>
      <name val="Calibri Light"/>
      <family val="2"/>
      <scheme val="major"/>
    </font>
    <font>
      <sz val="12"/>
      <color theme="1"/>
      <name val="Arial"/>
      <family val="2"/>
    </font>
    <font>
      <b/>
      <sz val="12"/>
      <color theme="5"/>
      <name val="Arial"/>
      <family val="2"/>
    </font>
    <font>
      <sz val="12"/>
      <name val="Calibri"/>
      <family val="2"/>
      <scheme val="minor"/>
    </font>
    <font>
      <sz val="12"/>
      <name val="Calibri Light"/>
      <family val="2"/>
      <scheme val="major"/>
    </font>
    <font>
      <sz val="8"/>
      <name val="Arial"/>
      <family val="2"/>
    </font>
    <font>
      <sz val="9"/>
      <color indexed="81"/>
      <name val="Tahoma"/>
      <family val="2"/>
    </font>
    <font>
      <b/>
      <sz val="9"/>
      <color indexed="81"/>
      <name val="Tahoma"/>
      <family val="2"/>
    </font>
    <font>
      <b/>
      <sz val="10"/>
      <color theme="5"/>
      <name val="Arial"/>
      <family val="2"/>
    </font>
    <font>
      <sz val="11"/>
      <name val="Arial"/>
      <family val="2"/>
    </font>
    <font>
      <sz val="12"/>
      <name val="Arial"/>
      <family val="2"/>
    </font>
    <font>
      <sz val="11"/>
      <color theme="2"/>
      <name val="Arial"/>
      <family val="2"/>
    </font>
    <font>
      <u/>
      <sz val="11"/>
      <color theme="10"/>
      <name val="Arial"/>
      <family val="2"/>
    </font>
    <font>
      <b/>
      <sz val="16"/>
      <color theme="1"/>
      <name val="Arial"/>
      <family val="2"/>
    </font>
    <font>
      <sz val="18"/>
      <color rgb="FFFF0000"/>
      <name val="Arial"/>
      <family val="2"/>
    </font>
    <font>
      <b/>
      <sz val="16"/>
      <color rgb="FFFF0000"/>
      <name val="Arial"/>
      <family val="2"/>
    </font>
    <font>
      <b/>
      <sz val="12"/>
      <name val="Arial"/>
      <family val="2"/>
    </font>
    <font>
      <b/>
      <sz val="11"/>
      <color theme="5"/>
      <name val="Arial"/>
      <family val="2"/>
    </font>
    <font>
      <b/>
      <sz val="14"/>
      <color theme="5"/>
      <name val="Arial"/>
      <family val="2"/>
    </font>
    <font>
      <b/>
      <sz val="14"/>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8" tint="0.39997558519241921"/>
        <bgColor indexed="64"/>
      </patternFill>
    </fill>
    <fill>
      <patternFill patternType="solid">
        <fgColor theme="2"/>
        <bgColor indexed="64"/>
      </patternFill>
    </fill>
  </fills>
  <borders count="5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style="hair">
        <color indexed="64"/>
      </right>
      <top/>
      <bottom/>
      <diagonal/>
    </border>
    <border>
      <left style="hair">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style="hair">
        <color indexed="64"/>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hair">
        <color indexed="64"/>
      </top>
      <bottom/>
      <diagonal/>
    </border>
    <border>
      <left/>
      <right style="medium">
        <color indexed="64"/>
      </right>
      <top style="hair">
        <color indexed="64"/>
      </top>
      <bottom/>
      <diagonal/>
    </border>
    <border>
      <left style="medium">
        <color indexed="64"/>
      </left>
      <right style="hair">
        <color indexed="64"/>
      </right>
      <top style="medium">
        <color indexed="64"/>
      </top>
      <bottom style="hair">
        <color indexed="64"/>
      </bottom>
      <diagonal/>
    </border>
    <border>
      <left style="medium">
        <color indexed="64"/>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hair">
        <color indexed="64"/>
      </right>
      <top style="medium">
        <color indexed="64"/>
      </top>
      <bottom style="hair">
        <color indexed="64"/>
      </bottom>
      <diagonal/>
    </border>
    <border>
      <left style="thin">
        <color indexed="64"/>
      </left>
      <right/>
      <top/>
      <bottom style="medium">
        <color indexed="64"/>
      </bottom>
      <diagonal/>
    </border>
  </borders>
  <cellStyleXfs count="5">
    <xf numFmtId="0" fontId="0"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0" fontId="25" fillId="0" borderId="0" applyNumberFormat="0" applyFill="0" applyBorder="0" applyAlignment="0" applyProtection="0"/>
  </cellStyleXfs>
  <cellXfs count="162">
    <xf numFmtId="0" fontId="0" fillId="0" borderId="0" xfId="0"/>
    <xf numFmtId="0" fontId="5" fillId="0" borderId="6" xfId="3" applyFont="1" applyBorder="1" applyAlignment="1">
      <alignment horizontal="right"/>
    </xf>
    <xf numFmtId="0" fontId="5" fillId="0" borderId="6" xfId="3" applyFont="1" applyBorder="1" applyAlignment="1">
      <alignment horizontal="left"/>
    </xf>
    <xf numFmtId="0" fontId="1" fillId="0" borderId="6" xfId="3" applyBorder="1"/>
    <xf numFmtId="0" fontId="1" fillId="0" borderId="7" xfId="3" applyBorder="1"/>
    <xf numFmtId="0" fontId="1" fillId="0" borderId="0" xfId="3"/>
    <xf numFmtId="0" fontId="1" fillId="0" borderId="0" xfId="3" applyAlignment="1">
      <alignment vertical="center"/>
    </xf>
    <xf numFmtId="0" fontId="6" fillId="0" borderId="0" xfId="3" applyFont="1" applyAlignment="1">
      <alignment vertical="center"/>
    </xf>
    <xf numFmtId="14" fontId="1" fillId="0" borderId="9" xfId="3" applyNumberFormat="1" applyBorder="1" applyAlignment="1">
      <alignment vertical="center"/>
    </xf>
    <xf numFmtId="0" fontId="1" fillId="0" borderId="9" xfId="3" applyBorder="1" applyAlignment="1">
      <alignment vertical="center"/>
    </xf>
    <xf numFmtId="0" fontId="7" fillId="0" borderId="0" xfId="3" applyFont="1" applyAlignment="1">
      <alignment vertical="center"/>
    </xf>
    <xf numFmtId="0" fontId="7" fillId="0" borderId="0" xfId="3" applyFont="1" applyAlignment="1">
      <alignment horizontal="left" vertical="center" indent="1"/>
    </xf>
    <xf numFmtId="165" fontId="7" fillId="0" borderId="0" xfId="3" applyNumberFormat="1" applyFont="1" applyAlignment="1">
      <alignment vertical="center"/>
    </xf>
    <xf numFmtId="166" fontId="1" fillId="0" borderId="0" xfId="3" applyNumberFormat="1" applyAlignment="1">
      <alignment vertical="center"/>
    </xf>
    <xf numFmtId="0" fontId="12" fillId="0" borderId="0" xfId="3" applyFont="1" applyAlignment="1">
      <alignment horizontal="center" vertical="center"/>
    </xf>
    <xf numFmtId="0" fontId="1" fillId="0" borderId="8" xfId="3" applyBorder="1"/>
    <xf numFmtId="16" fontId="1" fillId="0" borderId="0" xfId="3" applyNumberFormat="1"/>
    <xf numFmtId="0" fontId="1" fillId="0" borderId="9" xfId="3" applyBorder="1"/>
    <xf numFmtId="0" fontId="1" fillId="0" borderId="10" xfId="3" applyBorder="1"/>
    <xf numFmtId="0" fontId="1" fillId="0" borderId="1" xfId="3" applyBorder="1"/>
    <xf numFmtId="0" fontId="1" fillId="0" borderId="11" xfId="3" applyBorder="1"/>
    <xf numFmtId="0" fontId="1" fillId="0" borderId="5" xfId="3" applyBorder="1"/>
    <xf numFmtId="0" fontId="13" fillId="0" borderId="13" xfId="3" applyFont="1" applyBorder="1" applyAlignment="1" applyProtection="1">
      <alignment horizontal="center" vertical="center"/>
      <protection locked="0"/>
    </xf>
    <xf numFmtId="167" fontId="13" fillId="0" borderId="14" xfId="3" applyNumberFormat="1" applyFont="1" applyBorder="1" applyAlignment="1" applyProtection="1">
      <alignment horizontal="center" vertical="center"/>
      <protection locked="0"/>
    </xf>
    <xf numFmtId="2" fontId="13" fillId="0" borderId="14" xfId="3" applyNumberFormat="1" applyFont="1" applyBorder="1" applyAlignment="1" applyProtection="1">
      <alignment horizontal="center" vertical="center"/>
      <protection locked="0"/>
    </xf>
    <xf numFmtId="14" fontId="1" fillId="0" borderId="6" xfId="3" applyNumberFormat="1" applyBorder="1"/>
    <xf numFmtId="14" fontId="1" fillId="0" borderId="0" xfId="3" applyNumberFormat="1"/>
    <xf numFmtId="2" fontId="1" fillId="0" borderId="0" xfId="3" applyNumberFormat="1"/>
    <xf numFmtId="167" fontId="1" fillId="0" borderId="0" xfId="3" applyNumberFormat="1"/>
    <xf numFmtId="2" fontId="1" fillId="0" borderId="6" xfId="3" applyNumberFormat="1" applyBorder="1"/>
    <xf numFmtId="15" fontId="1" fillId="0" borderId="0" xfId="3" applyNumberFormat="1"/>
    <xf numFmtId="8" fontId="1" fillId="0" borderId="0" xfId="3" applyNumberFormat="1"/>
    <xf numFmtId="0" fontId="0" fillId="0" borderId="0" xfId="0" applyAlignment="1">
      <alignment horizontal="center"/>
    </xf>
    <xf numFmtId="0" fontId="0" fillId="0" borderId="0" xfId="0" applyFont="1"/>
    <xf numFmtId="0" fontId="22" fillId="0" borderId="0" xfId="0" applyFont="1" applyFill="1" applyBorder="1" applyAlignment="1">
      <alignment horizontal="left" vertical="top" wrapText="1"/>
    </xf>
    <xf numFmtId="0" fontId="0" fillId="0" borderId="0" xfId="0" applyFill="1" applyBorder="1" applyAlignment="1">
      <alignment horizontal="left" vertical="top" wrapText="1"/>
    </xf>
    <xf numFmtId="44" fontId="24" fillId="0" borderId="0" xfId="1" applyFont="1"/>
    <xf numFmtId="0" fontId="7" fillId="0" borderId="0" xfId="3" applyFont="1" applyFill="1" applyBorder="1" applyAlignment="1">
      <alignment horizontal="left" vertical="center" indent="1"/>
    </xf>
    <xf numFmtId="0" fontId="1" fillId="0" borderId="0" xfId="3" applyFill="1" applyBorder="1" applyAlignment="1">
      <alignment vertical="center"/>
    </xf>
    <xf numFmtId="1" fontId="7" fillId="0" borderId="0" xfId="3" applyNumberFormat="1" applyFont="1" applyFill="1" applyBorder="1" applyAlignment="1">
      <alignment horizontal="center" vertical="center"/>
    </xf>
    <xf numFmtId="2" fontId="3" fillId="0" borderId="0" xfId="3" applyNumberFormat="1" applyFont="1" applyFill="1" applyBorder="1" applyAlignment="1">
      <alignment horizontal="center" vertical="center"/>
    </xf>
    <xf numFmtId="0" fontId="7" fillId="0" borderId="0" xfId="3" applyFont="1" applyFill="1" applyBorder="1" applyAlignment="1">
      <alignment vertical="center"/>
    </xf>
    <xf numFmtId="0" fontId="1" fillId="0" borderId="0" xfId="3" applyFill="1" applyBorder="1"/>
    <xf numFmtId="0" fontId="11" fillId="0" borderId="0" xfId="3" applyFont="1" applyFill="1" applyBorder="1" applyAlignment="1">
      <alignment horizontal="left" vertical="center" indent="1"/>
    </xf>
    <xf numFmtId="1" fontId="11" fillId="0" borderId="0" xfId="3" applyNumberFormat="1" applyFont="1" applyFill="1" applyBorder="1" applyAlignment="1">
      <alignment horizontal="center" vertical="center"/>
    </xf>
    <xf numFmtId="2" fontId="11" fillId="0" borderId="0" xfId="3" applyNumberFormat="1" applyFont="1" applyFill="1" applyBorder="1" applyAlignment="1">
      <alignment horizontal="center" vertical="center"/>
    </xf>
    <xf numFmtId="0" fontId="14" fillId="0" borderId="31" xfId="1" applyNumberFormat="1" applyFont="1" applyBorder="1" applyAlignment="1" applyProtection="1">
      <alignment vertical="center"/>
      <protection locked="0"/>
    </xf>
    <xf numFmtId="9" fontId="1" fillId="0" borderId="0" xfId="3" applyNumberFormat="1"/>
    <xf numFmtId="0" fontId="5" fillId="0" borderId="0" xfId="3" applyFont="1" applyBorder="1" applyAlignment="1">
      <alignment horizontal="right" vertical="center"/>
    </xf>
    <xf numFmtId="0" fontId="5" fillId="0" borderId="6" xfId="3" applyFont="1" applyBorder="1" applyAlignment="1">
      <alignment horizontal="right" vertical="center"/>
    </xf>
    <xf numFmtId="0" fontId="5" fillId="0" borderId="6" xfId="3" applyFont="1" applyBorder="1" applyAlignment="1">
      <alignment horizontal="left" vertical="center"/>
    </xf>
    <xf numFmtId="0" fontId="5" fillId="0" borderId="0" xfId="3" applyFont="1" applyBorder="1" applyAlignment="1">
      <alignment horizontal="left" vertical="center"/>
    </xf>
    <xf numFmtId="0" fontId="11" fillId="0" borderId="21" xfId="3" applyFont="1" applyBorder="1" applyAlignment="1">
      <alignment vertical="center"/>
    </xf>
    <xf numFmtId="0" fontId="7" fillId="0" borderId="22" xfId="3" applyFont="1" applyBorder="1" applyAlignment="1">
      <alignment vertical="center"/>
    </xf>
    <xf numFmtId="165" fontId="7" fillId="0" borderId="22" xfId="3" applyNumberFormat="1" applyFont="1" applyBorder="1" applyAlignment="1">
      <alignment vertical="center"/>
    </xf>
    <xf numFmtId="0" fontId="1" fillId="0" borderId="22" xfId="3" applyBorder="1" applyAlignment="1">
      <alignment vertical="center"/>
    </xf>
    <xf numFmtId="0" fontId="1" fillId="0" borderId="24" xfId="3" applyBorder="1" applyAlignment="1">
      <alignment vertical="center"/>
    </xf>
    <xf numFmtId="165" fontId="11" fillId="0" borderId="22" xfId="3" applyNumberFormat="1" applyFont="1" applyBorder="1" applyAlignment="1">
      <alignment vertical="center"/>
    </xf>
    <xf numFmtId="0" fontId="14" fillId="0" borderId="25" xfId="0" applyFont="1" applyBorder="1" applyAlignment="1">
      <alignment horizontal="right"/>
    </xf>
    <xf numFmtId="0" fontId="14" fillId="0" borderId="27" xfId="0" applyFont="1" applyBorder="1" applyAlignment="1">
      <alignment horizontal="right"/>
    </xf>
    <xf numFmtId="0" fontId="14" fillId="3" borderId="46" xfId="0" applyFont="1" applyFill="1" applyBorder="1" applyAlignment="1">
      <alignment horizontal="left" vertical="top" wrapText="1"/>
    </xf>
    <xf numFmtId="0" fontId="14" fillId="3" borderId="47" xfId="0" applyFont="1" applyFill="1" applyBorder="1" applyAlignment="1">
      <alignment horizontal="center" vertical="top" wrapText="1"/>
    </xf>
    <xf numFmtId="0" fontId="14" fillId="3" borderId="48" xfId="0" applyFont="1" applyFill="1" applyBorder="1" applyAlignment="1">
      <alignment horizontal="center" vertical="top" wrapText="1"/>
    </xf>
    <xf numFmtId="0" fontId="14" fillId="3" borderId="49" xfId="0" applyFont="1" applyFill="1" applyBorder="1" applyAlignment="1">
      <alignment horizontal="center" vertical="top" wrapText="1"/>
    </xf>
    <xf numFmtId="0" fontId="23" fillId="0" borderId="15" xfId="0" applyFont="1" applyBorder="1" applyAlignment="1">
      <alignment horizontal="right"/>
    </xf>
    <xf numFmtId="0" fontId="23" fillId="0" borderId="15" xfId="0" quotePrefix="1" applyFont="1" applyBorder="1" applyAlignment="1">
      <alignment horizontal="right"/>
    </xf>
    <xf numFmtId="0" fontId="14" fillId="0" borderId="32" xfId="1" applyNumberFormat="1" applyFont="1" applyBorder="1" applyAlignment="1" applyProtection="1">
      <alignment vertical="center"/>
      <protection locked="0"/>
    </xf>
    <xf numFmtId="0" fontId="0" fillId="0" borderId="0" xfId="0" applyBorder="1"/>
    <xf numFmtId="0" fontId="14" fillId="0" borderId="50" xfId="1" applyNumberFormat="1" applyFont="1" applyBorder="1" applyAlignment="1" applyProtection="1">
      <alignment vertical="center"/>
      <protection locked="0"/>
    </xf>
    <xf numFmtId="0" fontId="31" fillId="0" borderId="21" xfId="0" applyFont="1" applyBorder="1" applyAlignment="1">
      <alignment horizontal="right" vertical="center"/>
    </xf>
    <xf numFmtId="0" fontId="13" fillId="0" borderId="12" xfId="3" applyFont="1" applyBorder="1" applyAlignment="1" applyProtection="1">
      <alignment horizontal="center" vertical="center"/>
      <protection locked="0"/>
    </xf>
    <xf numFmtId="0" fontId="13" fillId="0" borderId="13" xfId="3" applyFont="1" applyBorder="1" applyAlignment="1" applyProtection="1">
      <alignment horizontal="center" vertical="center"/>
      <protection locked="0"/>
    </xf>
    <xf numFmtId="0" fontId="1" fillId="0" borderId="14" xfId="3" applyBorder="1" applyAlignment="1">
      <alignment horizontal="left" vertical="center" wrapText="1"/>
    </xf>
    <xf numFmtId="0" fontId="4" fillId="2" borderId="5" xfId="3" applyFont="1" applyFill="1" applyBorder="1" applyAlignment="1">
      <alignment horizontal="center" vertical="center" textRotation="90"/>
    </xf>
    <xf numFmtId="0" fontId="4" fillId="2" borderId="8" xfId="3" applyFont="1" applyFill="1" applyBorder="1" applyAlignment="1">
      <alignment horizontal="center" vertical="center" textRotation="90"/>
    </xf>
    <xf numFmtId="0" fontId="1" fillId="2" borderId="8" xfId="3" applyFill="1" applyBorder="1" applyAlignment="1">
      <alignment horizontal="center" vertical="center" textRotation="90"/>
    </xf>
    <xf numFmtId="164" fontId="10" fillId="0" borderId="0" xfId="3" applyNumberFormat="1" applyFont="1" applyAlignment="1">
      <alignment horizontal="center" vertical="center"/>
    </xf>
    <xf numFmtId="0" fontId="9" fillId="0" borderId="0" xfId="3" applyFont="1" applyAlignment="1">
      <alignment horizontal="center" vertical="center"/>
    </xf>
    <xf numFmtId="0" fontId="8" fillId="0" borderId="0" xfId="3" applyFont="1" applyAlignment="1">
      <alignment horizontal="center" vertical="center"/>
    </xf>
    <xf numFmtId="0" fontId="11" fillId="0" borderId="0" xfId="3" applyFont="1" applyAlignment="1">
      <alignment horizontal="center" vertical="center" wrapText="1"/>
    </xf>
    <xf numFmtId="0" fontId="26" fillId="0" borderId="15" xfId="0" applyFont="1" applyBorder="1" applyAlignment="1">
      <alignment horizontal="center" wrapText="1"/>
    </xf>
    <xf numFmtId="0" fontId="26" fillId="0" borderId="16" xfId="0" applyFont="1" applyBorder="1" applyAlignment="1">
      <alignment horizontal="center" wrapText="1"/>
    </xf>
    <xf numFmtId="0" fontId="26" fillId="0" borderId="17" xfId="0" applyFont="1" applyBorder="1" applyAlignment="1">
      <alignment horizontal="center" wrapText="1"/>
    </xf>
    <xf numFmtId="0" fontId="14" fillId="4" borderId="51" xfId="1" applyNumberFormat="1" applyFont="1" applyFill="1" applyBorder="1" applyAlignment="1" applyProtection="1">
      <alignment horizontal="center" vertical="center"/>
      <protection locked="0"/>
    </xf>
    <xf numFmtId="0" fontId="14" fillId="4" borderId="3" xfId="1" applyNumberFormat="1" applyFont="1" applyFill="1" applyBorder="1" applyAlignment="1" applyProtection="1">
      <alignment horizontal="center" vertical="center"/>
      <protection locked="0"/>
    </xf>
    <xf numFmtId="0" fontId="14" fillId="4" borderId="28" xfId="1" applyNumberFormat="1" applyFont="1" applyFill="1" applyBorder="1" applyAlignment="1" applyProtection="1">
      <alignment horizontal="center" vertical="center"/>
      <protection locked="0"/>
    </xf>
    <xf numFmtId="0" fontId="14" fillId="0" borderId="25" xfId="0" applyFont="1" applyFill="1" applyBorder="1" applyAlignment="1">
      <alignment horizontal="right" wrapText="1"/>
    </xf>
    <xf numFmtId="0" fontId="14" fillId="0" borderId="0" xfId="0" applyFont="1" applyFill="1" applyBorder="1" applyAlignment="1">
      <alignment horizontal="right" wrapText="1"/>
    </xf>
    <xf numFmtId="0" fontId="14" fillId="0" borderId="0" xfId="0" applyFont="1" applyFill="1" applyBorder="1" applyAlignment="1">
      <alignment horizontal="right"/>
    </xf>
    <xf numFmtId="0" fontId="14" fillId="0" borderId="26" xfId="0" applyFont="1" applyFill="1" applyBorder="1" applyAlignment="1">
      <alignment horizontal="center"/>
    </xf>
    <xf numFmtId="168" fontId="14" fillId="0" borderId="0" xfId="0" applyNumberFormat="1" applyFont="1" applyFill="1" applyBorder="1" applyAlignment="1">
      <alignment horizontal="center" wrapText="1"/>
    </xf>
    <xf numFmtId="0" fontId="15" fillId="0" borderId="26" xfId="0" applyFont="1" applyFill="1" applyBorder="1" applyAlignment="1">
      <alignment horizontal="center" vertical="center"/>
    </xf>
    <xf numFmtId="0" fontId="15" fillId="0" borderId="27" xfId="0" applyFont="1" applyFill="1" applyBorder="1" applyAlignment="1">
      <alignment horizontal="left" vertical="center"/>
    </xf>
    <xf numFmtId="0" fontId="14" fillId="0" borderId="3" xfId="0" applyFont="1" applyFill="1" applyBorder="1" applyAlignment="1">
      <alignment horizontal="center"/>
    </xf>
    <xf numFmtId="0" fontId="14" fillId="0" borderId="3" xfId="0" applyFont="1" applyFill="1" applyBorder="1" applyAlignment="1">
      <alignment horizontal="right"/>
    </xf>
    <xf numFmtId="0" fontId="14" fillId="0" borderId="28" xfId="0" applyFont="1" applyFill="1" applyBorder="1" applyAlignment="1">
      <alignment horizontal="center"/>
    </xf>
    <xf numFmtId="0" fontId="14" fillId="0" borderId="27" xfId="0" applyFont="1" applyFill="1" applyBorder="1" applyAlignment="1">
      <alignment horizontal="center"/>
    </xf>
    <xf numFmtId="0" fontId="14" fillId="0" borderId="3" xfId="0" applyFont="1" applyFill="1" applyBorder="1" applyAlignment="1">
      <alignment horizontal="center"/>
    </xf>
    <xf numFmtId="0" fontId="14" fillId="0" borderId="22" xfId="0" applyFont="1" applyFill="1" applyBorder="1" applyAlignment="1">
      <alignment horizontal="center"/>
    </xf>
    <xf numFmtId="0" fontId="14" fillId="0" borderId="24" xfId="0" applyFont="1" applyFill="1" applyBorder="1" applyAlignment="1">
      <alignment horizontal="center"/>
    </xf>
    <xf numFmtId="0" fontId="15" fillId="0" borderId="15" xfId="0" applyFont="1" applyFill="1" applyBorder="1" applyAlignment="1">
      <alignment horizontal="left" vertical="center"/>
    </xf>
    <xf numFmtId="0" fontId="14" fillId="0" borderId="16" xfId="0" applyFont="1" applyFill="1" applyBorder="1"/>
    <xf numFmtId="0" fontId="14" fillId="0" borderId="17" xfId="0" applyFont="1" applyFill="1" applyBorder="1"/>
    <xf numFmtId="0" fontId="23" fillId="0" borderId="18" xfId="0" applyFont="1" applyFill="1" applyBorder="1" applyAlignment="1" applyProtection="1">
      <alignment horizontal="left" vertical="top" wrapText="1"/>
      <protection locked="0"/>
    </xf>
    <xf numFmtId="0" fontId="23" fillId="0" borderId="19" xfId="0" applyFont="1" applyFill="1" applyBorder="1" applyAlignment="1" applyProtection="1">
      <alignment horizontal="left" vertical="top" wrapText="1"/>
      <protection locked="0"/>
    </xf>
    <xf numFmtId="0" fontId="23" fillId="0" borderId="20" xfId="0" applyFont="1" applyFill="1" applyBorder="1" applyAlignment="1" applyProtection="1">
      <alignment horizontal="left" vertical="top" wrapText="1"/>
      <protection locked="0"/>
    </xf>
    <xf numFmtId="0" fontId="15" fillId="0" borderId="21" xfId="0" applyFont="1" applyFill="1" applyBorder="1" applyAlignment="1">
      <alignment horizontal="right" vertical="center"/>
    </xf>
    <xf numFmtId="0" fontId="23" fillId="0" borderId="22" xfId="0" applyFont="1" applyFill="1" applyBorder="1" applyAlignment="1" applyProtection="1">
      <alignment horizontal="left" vertical="top" wrapText="1"/>
      <protection locked="0"/>
    </xf>
    <xf numFmtId="0" fontId="21" fillId="0" borderId="23" xfId="0" applyFont="1" applyFill="1" applyBorder="1" applyAlignment="1">
      <alignment horizontal="right" vertical="center"/>
    </xf>
    <xf numFmtId="0" fontId="23" fillId="0" borderId="24" xfId="0" applyFont="1" applyFill="1" applyBorder="1" applyAlignment="1" applyProtection="1">
      <alignment horizontal="left" vertical="top" wrapText="1"/>
      <protection locked="0"/>
    </xf>
    <xf numFmtId="0" fontId="30" fillId="0" borderId="15" xfId="0" applyFont="1" applyFill="1" applyBorder="1" applyAlignment="1">
      <alignment horizontal="right" vertical="center"/>
    </xf>
    <xf numFmtId="0" fontId="23" fillId="0" borderId="16" xfId="0" applyFont="1" applyFill="1" applyBorder="1" applyAlignment="1" applyProtection="1">
      <alignment horizontal="left" vertical="top" wrapText="1"/>
      <protection locked="0"/>
    </xf>
    <xf numFmtId="0" fontId="23" fillId="0" borderId="17" xfId="0" applyFont="1" applyFill="1" applyBorder="1" applyAlignment="1" applyProtection="1">
      <alignment horizontal="left" vertical="top" wrapText="1"/>
      <protection locked="0"/>
    </xf>
    <xf numFmtId="0" fontId="15" fillId="0" borderId="15" xfId="0" applyFont="1" applyFill="1" applyBorder="1" applyAlignment="1">
      <alignment horizontal="right" vertical="center"/>
    </xf>
    <xf numFmtId="44" fontId="32" fillId="0" borderId="22" xfId="1" applyFont="1" applyFill="1" applyBorder="1"/>
    <xf numFmtId="0" fontId="14" fillId="0" borderId="24" xfId="0" applyFont="1" applyFill="1" applyBorder="1"/>
    <xf numFmtId="0" fontId="0" fillId="0" borderId="0" xfId="0" applyFill="1"/>
    <xf numFmtId="0" fontId="16" fillId="0" borderId="0" xfId="0" applyFont="1" applyFill="1" applyBorder="1" applyAlignment="1" applyProtection="1">
      <alignment horizontal="left" vertical="top" wrapText="1"/>
      <protection locked="0"/>
    </xf>
    <xf numFmtId="0" fontId="17" fillId="0" borderId="29" xfId="0" applyFont="1" applyFill="1" applyBorder="1" applyAlignment="1" applyProtection="1">
      <alignment horizontal="left" vertical="top" wrapText="1"/>
      <protection locked="0"/>
    </xf>
    <xf numFmtId="0" fontId="17" fillId="0" borderId="30" xfId="0" applyFont="1" applyFill="1" applyBorder="1" applyAlignment="1" applyProtection="1">
      <alignment horizontal="left" vertical="top" wrapText="1"/>
      <protection locked="0"/>
    </xf>
    <xf numFmtId="0" fontId="14" fillId="0" borderId="15" xfId="0" applyFont="1" applyFill="1" applyBorder="1"/>
    <xf numFmtId="0" fontId="14" fillId="0" borderId="31" xfId="0" applyFont="1" applyFill="1" applyBorder="1" applyAlignment="1" applyProtection="1">
      <alignment horizontal="center" vertical="center"/>
      <protection locked="0"/>
    </xf>
    <xf numFmtId="0" fontId="14" fillId="0" borderId="32" xfId="0" applyFont="1" applyFill="1" applyBorder="1" applyAlignment="1" applyProtection="1">
      <alignment horizontal="center" vertical="center"/>
      <protection locked="0"/>
    </xf>
    <xf numFmtId="0" fontId="14" fillId="0" borderId="25" xfId="0" applyFont="1" applyFill="1" applyBorder="1"/>
    <xf numFmtId="44" fontId="14" fillId="0" borderId="14" xfId="1" applyFont="1" applyFill="1" applyBorder="1" applyAlignment="1" applyProtection="1">
      <alignment vertical="center"/>
      <protection locked="0"/>
    </xf>
    <xf numFmtId="44" fontId="14" fillId="0" borderId="33" xfId="1" applyFont="1" applyFill="1" applyBorder="1" applyAlignment="1" applyProtection="1">
      <alignment vertical="center"/>
      <protection locked="0"/>
    </xf>
    <xf numFmtId="0" fontId="14" fillId="0" borderId="27" xfId="0" applyFont="1" applyFill="1" applyBorder="1"/>
    <xf numFmtId="44" fontId="14" fillId="0" borderId="19" xfId="1" applyFont="1" applyFill="1" applyBorder="1" applyAlignment="1" applyProtection="1">
      <alignment vertical="center"/>
      <protection locked="0"/>
    </xf>
    <xf numFmtId="44" fontId="14" fillId="0" borderId="20" xfId="1" applyFont="1" applyFill="1" applyBorder="1" applyAlignment="1" applyProtection="1">
      <alignment vertical="center"/>
      <protection locked="0"/>
    </xf>
    <xf numFmtId="44" fontId="14" fillId="0" borderId="41" xfId="1" applyFont="1" applyFill="1" applyBorder="1"/>
    <xf numFmtId="44" fontId="14" fillId="0" borderId="42" xfId="1" applyFont="1" applyFill="1" applyBorder="1"/>
    <xf numFmtId="9" fontId="14" fillId="0" borderId="2" xfId="2" applyFont="1" applyFill="1" applyBorder="1" applyAlignment="1">
      <alignment horizontal="center"/>
    </xf>
    <xf numFmtId="9" fontId="14" fillId="0" borderId="34" xfId="2" applyFont="1" applyFill="1" applyBorder="1" applyAlignment="1">
      <alignment horizontal="center"/>
    </xf>
    <xf numFmtId="44" fontId="14" fillId="0" borderId="4" xfId="1" applyFont="1" applyFill="1" applyBorder="1"/>
    <xf numFmtId="44" fontId="14" fillId="0" borderId="35" xfId="1" applyFont="1" applyFill="1" applyBorder="1"/>
    <xf numFmtId="0" fontId="14" fillId="0" borderId="21" xfId="0" applyFont="1" applyFill="1" applyBorder="1"/>
    <xf numFmtId="44" fontId="14" fillId="0" borderId="37" xfId="1" applyFont="1" applyFill="1" applyBorder="1"/>
    <xf numFmtId="44" fontId="14" fillId="0" borderId="38" xfId="1" applyFont="1" applyFill="1" applyBorder="1"/>
    <xf numFmtId="0" fontId="15" fillId="0" borderId="25" xfId="0" applyFont="1" applyFill="1" applyBorder="1" applyAlignment="1">
      <alignment horizontal="left" vertical="center"/>
    </xf>
    <xf numFmtId="0" fontId="14" fillId="0" borderId="0" xfId="0" applyFont="1" applyFill="1" applyBorder="1"/>
    <xf numFmtId="0" fontId="14" fillId="0" borderId="26" xfId="0" applyFont="1" applyFill="1" applyBorder="1"/>
    <xf numFmtId="0" fontId="16" fillId="0" borderId="36" xfId="0" applyFont="1" applyFill="1" applyBorder="1" applyAlignment="1" applyProtection="1">
      <alignment horizontal="left" vertical="top" wrapText="1"/>
      <protection locked="0"/>
    </xf>
    <xf numFmtId="0" fontId="17" fillId="0" borderId="14" xfId="0" applyFont="1" applyFill="1" applyBorder="1" applyAlignment="1" applyProtection="1">
      <alignment horizontal="left" vertical="top" wrapText="1"/>
      <protection locked="0"/>
    </xf>
    <xf numFmtId="0" fontId="17" fillId="0" borderId="33" xfId="0" applyFont="1" applyFill="1" applyBorder="1" applyAlignment="1" applyProtection="1">
      <alignment horizontal="left" vertical="top" wrapText="1"/>
      <protection locked="0"/>
    </xf>
    <xf numFmtId="0" fontId="14" fillId="0" borderId="43" xfId="0" applyFont="1" applyFill="1" applyBorder="1" applyAlignment="1">
      <alignment horizontal="center"/>
    </xf>
    <xf numFmtId="0" fontId="14" fillId="0" borderId="44" xfId="0" applyFont="1" applyFill="1" applyBorder="1" applyAlignment="1">
      <alignment horizontal="center"/>
    </xf>
    <xf numFmtId="0" fontId="14" fillId="0" borderId="45" xfId="1" applyNumberFormat="1" applyFont="1" applyFill="1" applyBorder="1" applyAlignment="1" applyProtection="1">
      <alignment vertical="center"/>
      <protection locked="0"/>
    </xf>
    <xf numFmtId="44" fontId="14" fillId="0" borderId="31" xfId="1" applyFont="1" applyFill="1" applyBorder="1" applyAlignment="1" applyProtection="1">
      <alignment vertical="center"/>
      <protection locked="0"/>
    </xf>
    <xf numFmtId="44" fontId="14" fillId="0" borderId="32" xfId="1" applyFont="1" applyFill="1" applyBorder="1" applyAlignment="1" applyProtection="1">
      <alignment vertical="center"/>
      <protection locked="0"/>
    </xf>
    <xf numFmtId="0" fontId="14" fillId="0" borderId="36" xfId="1" applyNumberFormat="1" applyFont="1" applyFill="1" applyBorder="1" applyAlignment="1" applyProtection="1">
      <alignment vertical="center"/>
      <protection locked="0"/>
    </xf>
    <xf numFmtId="0" fontId="14" fillId="0" borderId="14" xfId="1" applyNumberFormat="1" applyFont="1" applyFill="1" applyBorder="1" applyAlignment="1" applyProtection="1">
      <alignment vertical="center"/>
      <protection locked="0"/>
    </xf>
    <xf numFmtId="0" fontId="14" fillId="0" borderId="33" xfId="1" applyNumberFormat="1" applyFont="1" applyFill="1" applyBorder="1" applyAlignment="1" applyProtection="1">
      <alignment vertical="center"/>
      <protection locked="0"/>
    </xf>
    <xf numFmtId="0" fontId="14" fillId="0" borderId="0" xfId="0" applyFont="1" applyFill="1" applyBorder="1" applyAlignment="1">
      <alignment horizontal="center"/>
    </xf>
    <xf numFmtId="0" fontId="25" fillId="0" borderId="43" xfId="4" applyFill="1" applyBorder="1" applyAlignment="1">
      <alignment horizontal="center"/>
    </xf>
    <xf numFmtId="0" fontId="14" fillId="0" borderId="39" xfId="0" applyFont="1" applyFill="1" applyBorder="1" applyAlignment="1">
      <alignment horizontal="center"/>
    </xf>
    <xf numFmtId="0" fontId="14" fillId="0" borderId="40" xfId="0" applyFont="1" applyFill="1" applyBorder="1" applyAlignment="1">
      <alignment horizontal="center"/>
    </xf>
    <xf numFmtId="0" fontId="14" fillId="0" borderId="18" xfId="1" applyNumberFormat="1" applyFont="1" applyFill="1" applyBorder="1" applyAlignment="1" applyProtection="1">
      <alignment vertical="center"/>
      <protection locked="0"/>
    </xf>
    <xf numFmtId="0" fontId="14" fillId="0" borderId="19" xfId="1" applyNumberFormat="1" applyFont="1" applyFill="1" applyBorder="1" applyAlignment="1" applyProtection="1">
      <alignment vertical="center"/>
      <protection locked="0"/>
    </xf>
    <xf numFmtId="0" fontId="14" fillId="0" borderId="20" xfId="1" applyNumberFormat="1" applyFont="1" applyFill="1" applyBorder="1" applyAlignment="1" applyProtection="1">
      <alignment vertical="center"/>
      <protection locked="0"/>
    </xf>
    <xf numFmtId="0" fontId="14" fillId="0" borderId="31" xfId="1" applyNumberFormat="1" applyFont="1" applyFill="1" applyBorder="1" applyAlignment="1" applyProtection="1">
      <alignment vertical="center"/>
      <protection locked="0"/>
    </xf>
    <xf numFmtId="169" fontId="14" fillId="0" borderId="32" xfId="1" applyNumberFormat="1" applyFont="1" applyFill="1" applyBorder="1" applyAlignment="1" applyProtection="1">
      <alignment vertical="center"/>
      <protection locked="0"/>
    </xf>
    <xf numFmtId="169" fontId="14" fillId="0" borderId="33" xfId="1" applyNumberFormat="1" applyFont="1" applyFill="1" applyBorder="1" applyAlignment="1" applyProtection="1">
      <alignment vertical="center"/>
      <protection locked="0"/>
    </xf>
  </cellXfs>
  <cellStyles count="5">
    <cellStyle name="Currency" xfId="1" builtinId="4"/>
    <cellStyle name="Hyperlink" xfId="4" builtinId="8"/>
    <cellStyle name="Normal" xfId="0" builtinId="0"/>
    <cellStyle name="Normal 2" xfId="3"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oneCellAnchor>
    <xdr:from>
      <xdr:col>0</xdr:col>
      <xdr:colOff>89814</xdr:colOff>
      <xdr:row>4</xdr:row>
      <xdr:rowOff>408166</xdr:rowOff>
    </xdr:from>
    <xdr:ext cx="851484" cy="6526082"/>
    <xdr:sp macro="" textlink="">
      <xdr:nvSpPr>
        <xdr:cNvPr id="2" name="Rectangle 1">
          <a:extLst>
            <a:ext uri="{FF2B5EF4-FFF2-40B4-BE49-F238E27FC236}">
              <a16:creationId xmlns:a16="http://schemas.microsoft.com/office/drawing/2014/main" id="{00000000-0008-0000-0000-000002000000}"/>
            </a:ext>
          </a:extLst>
        </xdr:cNvPr>
        <xdr:cNvSpPr/>
      </xdr:nvSpPr>
      <xdr:spPr>
        <a:xfrm rot="16200000">
          <a:off x="-2747485" y="4780671"/>
          <a:ext cx="6526082" cy="851484"/>
        </a:xfrm>
        <a:prstGeom prst="rect">
          <a:avLst/>
        </a:prstGeom>
        <a:noFill/>
      </xdr:spPr>
      <xdr:txBody>
        <a:bodyPr wrap="none" lIns="91440" tIns="45720" rIns="91440" bIns="45720">
          <a:noAutofit/>
        </a:bodyPr>
        <a:lstStyle/>
        <a:p>
          <a:pPr algn="ctr"/>
          <a:r>
            <a:rPr lang="en-US" sz="5400" b="0" cap="none" spc="0">
              <a:ln w="0"/>
              <a:gradFill>
                <a:gsLst>
                  <a:gs pos="21000">
                    <a:srgbClr val="53575C"/>
                  </a:gs>
                  <a:gs pos="88000">
                    <a:srgbClr val="C5C7CA"/>
                  </a:gs>
                </a:gsLst>
                <a:lin ang="5400000"/>
              </a:gradFill>
              <a:effectLst/>
            </a:rPr>
            <a:t>Client</a:t>
          </a:r>
          <a:r>
            <a:rPr lang="en-US" sz="5400" b="0" cap="none" spc="0" baseline="0">
              <a:ln w="0"/>
              <a:gradFill>
                <a:gsLst>
                  <a:gs pos="21000">
                    <a:srgbClr val="53575C"/>
                  </a:gs>
                  <a:gs pos="88000">
                    <a:srgbClr val="C5C7CA"/>
                  </a:gs>
                </a:gsLst>
                <a:lin ang="5400000"/>
              </a:gradFill>
              <a:effectLst/>
            </a:rPr>
            <a:t> </a:t>
          </a:r>
          <a:r>
            <a:rPr lang="en-US" sz="5400" b="0" cap="none" spc="0">
              <a:ln w="0"/>
              <a:gradFill>
                <a:gsLst>
                  <a:gs pos="21000">
                    <a:srgbClr val="53575C"/>
                  </a:gs>
                  <a:gs pos="88000">
                    <a:srgbClr val="C5C7CA"/>
                  </a:gs>
                </a:gsLst>
                <a:lin ang="5400000"/>
              </a:gradFill>
              <a:effectLst/>
            </a:rPr>
            <a:t>Purchase</a:t>
          </a:r>
          <a:r>
            <a:rPr lang="en-US" sz="5400" b="0" cap="none" spc="0" baseline="0">
              <a:ln w="0"/>
              <a:gradFill>
                <a:gsLst>
                  <a:gs pos="21000">
                    <a:srgbClr val="53575C"/>
                  </a:gs>
                  <a:gs pos="88000">
                    <a:srgbClr val="C5C7CA"/>
                  </a:gs>
                </a:gsLst>
                <a:lin ang="5400000"/>
              </a:gradFill>
              <a:effectLst/>
            </a:rPr>
            <a:t> Request</a:t>
          </a:r>
          <a:endParaRPr lang="en-US" sz="5400" b="0" cap="none" spc="0">
            <a:ln w="0"/>
            <a:gradFill>
              <a:gsLst>
                <a:gs pos="21000">
                  <a:srgbClr val="53575C"/>
                </a:gs>
                <a:gs pos="88000">
                  <a:srgbClr val="C5C7CA"/>
                </a:gs>
              </a:gsLst>
              <a:lin ang="5400000"/>
            </a:gradFill>
            <a:effectLst/>
          </a:endParaRP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37</xdr:row>
          <xdr:rowOff>180975</xdr:rowOff>
        </xdr:from>
        <xdr:to>
          <xdr:col>3</xdr:col>
          <xdr:colOff>352425</xdr:colOff>
          <xdr:row>39</xdr:row>
          <xdr:rowOff>9525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180975</xdr:rowOff>
        </xdr:from>
        <xdr:to>
          <xdr:col>3</xdr:col>
          <xdr:colOff>257175</xdr:colOff>
          <xdr:row>40</xdr:row>
          <xdr:rowOff>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180975</xdr:rowOff>
        </xdr:from>
        <xdr:to>
          <xdr:col>3</xdr:col>
          <xdr:colOff>257175</xdr:colOff>
          <xdr:row>41</xdr:row>
          <xdr:rowOff>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180975</xdr:rowOff>
        </xdr:from>
        <xdr:to>
          <xdr:col>3</xdr:col>
          <xdr:colOff>257175</xdr:colOff>
          <xdr:row>42</xdr:row>
          <xdr:rowOff>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ublic/SEC%20JOBS/Current%20Jobs/06.0002%20-%20TM%20-%20SNC%20-%20BPH%20TEMPORARY%20FENCING%20FW1%20-%20001/C10007%20(CA%200003)/LEM's/060002%20LEM%20C10007-0019%202013-04-02%20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s"/>
      <sheetName val="Cost"/>
      <sheetName val="Data"/>
      <sheetName val="HRate"/>
      <sheetName val="EqRate"/>
      <sheetName val="F11"/>
      <sheetName val="Classification"/>
      <sheetName val="Area"/>
      <sheetName val="TypeCode"/>
      <sheetName val="Sheet1"/>
      <sheetName val="FWI"/>
      <sheetName val="CODE"/>
    </sheetNames>
    <sheetDataSet>
      <sheetData sheetId="0" refreshError="1"/>
      <sheetData sheetId="1" refreshError="1"/>
      <sheetData sheetId="2" refreshError="1"/>
      <sheetData sheetId="3">
        <row r="3">
          <cell r="B3" t="str">
            <v>CONSTRUCTION MANAGER</v>
          </cell>
        </row>
        <row r="4">
          <cell r="B4" t="str">
            <v>PROJECT MANAGER</v>
          </cell>
        </row>
        <row r="5">
          <cell r="B5" t="str">
            <v>SUPERINTENDENT</v>
          </cell>
        </row>
        <row r="6">
          <cell r="B6" t="str">
            <v>SAFETY OFFICER</v>
          </cell>
        </row>
        <row r="7">
          <cell r="B7" t="str">
            <v>PLANNER/SCHEDULER</v>
          </cell>
        </row>
        <row r="8">
          <cell r="B8" t="str">
            <v>QA/QC</v>
          </cell>
        </row>
        <row r="9">
          <cell r="B9" t="str">
            <v>GENERAL FOREMAN</v>
          </cell>
        </row>
        <row r="10">
          <cell r="B10" t="str">
            <v>FOREMAN</v>
          </cell>
        </row>
        <row r="11">
          <cell r="B11" t="str">
            <v>LABOURER</v>
          </cell>
        </row>
        <row r="12">
          <cell r="B12" t="str">
            <v>ADMINISTRATION</v>
          </cell>
        </row>
        <row r="13">
          <cell r="B13" t="str">
            <v>CARPENTER GENERAL FOREMAN</v>
          </cell>
        </row>
        <row r="14">
          <cell r="B14" t="str">
            <v>CARPENTER FOREMAN</v>
          </cell>
        </row>
        <row r="15">
          <cell r="B15" t="str">
            <v>CARPENTER JOURNEYMAN</v>
          </cell>
        </row>
        <row r="16">
          <cell r="B16" t="str">
            <v>CARPENTER APPRENTICE</v>
          </cell>
        </row>
        <row r="17">
          <cell r="B17" t="str">
            <v>ELECTICIAN GENERAL FOREMAN</v>
          </cell>
        </row>
        <row r="18">
          <cell r="B18" t="str">
            <v>ELECTRICAN FOREMAN</v>
          </cell>
        </row>
        <row r="19">
          <cell r="B19" t="str">
            <v>ELECTRICIAN LEAD HAND</v>
          </cell>
        </row>
        <row r="20">
          <cell r="B20" t="str">
            <v>ELECTRICIAN JOURNEYMAN</v>
          </cell>
        </row>
        <row r="21">
          <cell r="B21" t="str">
            <v>ELECTRICIAN APPRENTICE</v>
          </cell>
        </row>
        <row r="22">
          <cell r="B22" t="str">
            <v>IRONWORKER GENERAL FOREMAN</v>
          </cell>
        </row>
        <row r="23">
          <cell r="B23" t="str">
            <v>IRONWORKER FOREMAN</v>
          </cell>
        </row>
        <row r="24">
          <cell r="B24" t="str">
            <v>IRONWORKER JOURNEYMAN</v>
          </cell>
        </row>
        <row r="25">
          <cell r="B25" t="str">
            <v>IRONWORKER APPRENTICE</v>
          </cell>
        </row>
        <row r="26">
          <cell r="B26" t="str">
            <v>MILLWRIGHT GENERAL FOREMAN</v>
          </cell>
        </row>
        <row r="27">
          <cell r="B27" t="str">
            <v>MILLWRIGHT FOREMAN</v>
          </cell>
        </row>
        <row r="28">
          <cell r="B28" t="str">
            <v>MILLWRIGHT JOURNEYMAN</v>
          </cell>
        </row>
        <row r="29">
          <cell r="B29" t="str">
            <v>MILLWRIGHT APPRENTICE</v>
          </cell>
        </row>
        <row r="30">
          <cell r="B30" t="str">
            <v>OPERATOR GENERAL FOREMAN</v>
          </cell>
        </row>
        <row r="31">
          <cell r="B31" t="str">
            <v>OPERATOR FOREMAN</v>
          </cell>
        </row>
        <row r="32">
          <cell r="B32" t="str">
            <v>OPERATOR JOURNEYMAN</v>
          </cell>
        </row>
        <row r="33">
          <cell r="B33" t="str">
            <v>OPERATOR APPRENTICE</v>
          </cell>
        </row>
        <row r="34">
          <cell r="B34" t="str">
            <v>PIPEFITTER GENERAL FOREMAN</v>
          </cell>
        </row>
        <row r="35">
          <cell r="B35" t="str">
            <v>PIPEFITTER FOREMAN</v>
          </cell>
        </row>
        <row r="36">
          <cell r="B36" t="str">
            <v>PIPEFITTER JOURNEYMAN</v>
          </cell>
        </row>
        <row r="37">
          <cell r="B37" t="str">
            <v>PIPEFITTER APPRENTICE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13"/>
  <sheetViews>
    <sheetView showGridLines="0" view="pageBreakPreview" topLeftCell="A10" zoomScale="70" zoomScaleNormal="70" zoomScaleSheetLayoutView="70" zoomScalePageLayoutView="70" workbookViewId="0">
      <selection activeCell="E22" sqref="E22"/>
    </sheetView>
  </sheetViews>
  <sheetFormatPr defaultColWidth="9" defaultRowHeight="14.25" x14ac:dyDescent="0.45"/>
  <cols>
    <col min="1" max="1" width="14.125" style="5" customWidth="1"/>
    <col min="2" max="2" width="12.625" style="5" customWidth="1"/>
    <col min="3" max="3" width="22.125" style="5" customWidth="1"/>
    <col min="4" max="4" width="11.125" style="5" customWidth="1"/>
    <col min="5" max="5" width="29.125" style="5" customWidth="1"/>
    <col min="6" max="6" width="18.5" style="5" customWidth="1"/>
    <col min="7" max="7" width="11.625" style="5" customWidth="1"/>
    <col min="8" max="11" width="11.125" style="5" customWidth="1"/>
    <col min="12" max="16" width="9" style="5"/>
    <col min="17" max="17" width="20.625" style="5" customWidth="1"/>
    <col min="18" max="16384" width="9" style="5"/>
  </cols>
  <sheetData>
    <row r="1" spans="1:17" ht="32.1" customHeight="1" x14ac:dyDescent="0.55000000000000004">
      <c r="A1" s="73"/>
      <c r="B1" s="1"/>
      <c r="C1" s="2"/>
      <c r="D1" s="1"/>
      <c r="E1" s="2"/>
      <c r="F1" s="49" t="str">
        <f>Sheet1!E5</f>
        <v>Company Request ID #:*</v>
      </c>
      <c r="G1" s="50">
        <f>Sheet1!F5</f>
        <v>0</v>
      </c>
      <c r="H1" s="3"/>
      <c r="I1" s="3"/>
      <c r="J1" s="3"/>
      <c r="K1" s="3"/>
      <c r="L1" s="3"/>
      <c r="M1" s="3"/>
      <c r="N1" s="3"/>
      <c r="O1" s="3"/>
      <c r="P1" s="3"/>
      <c r="Q1" s="4"/>
    </row>
    <row r="2" spans="1:17" s="6" customFormat="1" ht="46.35" customHeight="1" x14ac:dyDescent="0.35">
      <c r="A2" s="74"/>
      <c r="D2" s="7"/>
      <c r="F2" s="48" t="s">
        <v>113</v>
      </c>
      <c r="G2" s="51">
        <f>Sheet1!D7</f>
        <v>0</v>
      </c>
      <c r="Q2" s="8"/>
    </row>
    <row r="3" spans="1:17" s="6" customFormat="1" ht="20.100000000000001" customHeight="1" x14ac:dyDescent="0.35">
      <c r="A3" s="74"/>
      <c r="Q3" s="9"/>
    </row>
    <row r="4" spans="1:17" s="6" customFormat="1" ht="24" customHeight="1" x14ac:dyDescent="0.35">
      <c r="A4" s="74"/>
      <c r="Q4" s="9"/>
    </row>
    <row r="5" spans="1:17" s="6" customFormat="1" ht="73.349999999999994" customHeight="1" x14ac:dyDescent="0.35">
      <c r="A5" s="74"/>
      <c r="Q5" s="9"/>
    </row>
    <row r="6" spans="1:17" s="6" customFormat="1" ht="32.85" customHeight="1" x14ac:dyDescent="0.35">
      <c r="A6" s="74"/>
      <c r="B6" s="78" t="s">
        <v>16</v>
      </c>
      <c r="C6" s="78"/>
      <c r="D6" s="78"/>
      <c r="E6" s="78"/>
      <c r="F6" s="78"/>
      <c r="G6" s="78"/>
      <c r="Q6" s="9"/>
    </row>
    <row r="7" spans="1:17" s="6" customFormat="1" ht="32.85" customHeight="1" x14ac:dyDescent="0.35">
      <c r="A7" s="75"/>
      <c r="B7" s="77" t="s">
        <v>114</v>
      </c>
      <c r="C7" s="77"/>
      <c r="D7" s="77"/>
      <c r="E7" s="77"/>
      <c r="F7" s="77"/>
      <c r="G7" s="77"/>
      <c r="Q7" s="9"/>
    </row>
    <row r="8" spans="1:17" s="6" customFormat="1" ht="32.85" hidden="1" customHeight="1" x14ac:dyDescent="0.35">
      <c r="A8" s="74"/>
      <c r="B8" s="76">
        <f>Sheet1!C8</f>
        <v>0</v>
      </c>
      <c r="C8" s="76"/>
      <c r="D8" s="76"/>
      <c r="E8" s="76"/>
      <c r="F8" s="76"/>
      <c r="G8" s="76"/>
      <c r="Q8" s="9"/>
    </row>
    <row r="9" spans="1:17" s="6" customFormat="1" ht="32.85" customHeight="1" x14ac:dyDescent="0.35">
      <c r="A9" s="74"/>
      <c r="B9" s="79" t="str">
        <f>CONCATENATE("Purchase Request ID #: ",G1," - ",Sheet1!C8,"Charge Code #: ",Sheet1!F6, " - ",F2," ",G2)</f>
        <v>Purchase Request ID #: 0 - Charge Code #: 19 - Revision #: 0</v>
      </c>
      <c r="C9" s="79"/>
      <c r="D9" s="79"/>
      <c r="E9" s="79"/>
      <c r="F9" s="79"/>
      <c r="G9" s="79"/>
      <c r="Q9" s="9"/>
    </row>
    <row r="10" spans="1:17" s="6" customFormat="1" ht="32.85" customHeight="1" thickBot="1" x14ac:dyDescent="0.4">
      <c r="A10" s="74"/>
      <c r="B10" s="79"/>
      <c r="C10" s="79"/>
      <c r="D10" s="79"/>
      <c r="E10" s="79"/>
      <c r="F10" s="79"/>
      <c r="G10" s="79"/>
      <c r="J10" s="13"/>
      <c r="Q10" s="9"/>
    </row>
    <row r="11" spans="1:17" s="6" customFormat="1" ht="32.85" customHeight="1" thickBot="1" x14ac:dyDescent="0.4">
      <c r="A11" s="74"/>
      <c r="B11" s="52" t="s">
        <v>17</v>
      </c>
      <c r="C11" s="53"/>
      <c r="D11" s="53"/>
      <c r="E11" s="54">
        <f>IF(AND(Sheet1!F27=0,Sheet1!E27=0),Sheet1!D27,IF(Sheet1!F27=0,Sheet1!E27-Sheet1!D27,Sheet1!F27-Sheet1!E27))</f>
        <v>0</v>
      </c>
      <c r="F11" s="55"/>
      <c r="G11" s="56"/>
      <c r="Q11" s="9"/>
    </row>
    <row r="12" spans="1:17" s="6" customFormat="1" ht="32.85" customHeight="1" thickBot="1" x14ac:dyDescent="0.4">
      <c r="A12" s="74"/>
      <c r="B12" s="52" t="s">
        <v>103</v>
      </c>
      <c r="C12" s="53"/>
      <c r="D12" s="53"/>
      <c r="E12" s="57">
        <f>E11*0.06</f>
        <v>0</v>
      </c>
      <c r="F12" s="55"/>
      <c r="G12" s="56"/>
      <c r="Q12" s="9"/>
    </row>
    <row r="13" spans="1:17" s="6" customFormat="1" ht="32.85" customHeight="1" thickBot="1" x14ac:dyDescent="0.4">
      <c r="A13" s="74"/>
      <c r="B13" s="52" t="s">
        <v>18</v>
      </c>
      <c r="C13" s="53"/>
      <c r="D13" s="53"/>
      <c r="E13" s="57">
        <f>E11+E12</f>
        <v>0</v>
      </c>
      <c r="F13" s="55"/>
      <c r="G13" s="56"/>
      <c r="Q13" s="9"/>
    </row>
    <row r="14" spans="1:17" s="6" customFormat="1" ht="32.85" customHeight="1" x14ac:dyDescent="0.35">
      <c r="A14" s="74"/>
      <c r="B14" s="10"/>
      <c r="C14" s="11"/>
      <c r="D14" s="10"/>
      <c r="E14" s="10"/>
      <c r="F14" s="12"/>
      <c r="H14" s="14"/>
      <c r="Q14" s="9"/>
    </row>
    <row r="15" spans="1:17" s="6" customFormat="1" ht="32.85" customHeight="1" x14ac:dyDescent="0.35">
      <c r="A15" s="74"/>
      <c r="B15" s="10"/>
      <c r="C15" s="37"/>
      <c r="D15" s="38"/>
      <c r="E15" s="38"/>
      <c r="F15" s="39"/>
      <c r="G15" s="38"/>
      <c r="H15" s="40"/>
      <c r="I15" s="38"/>
      <c r="J15" s="38"/>
      <c r="Q15" s="9"/>
    </row>
    <row r="16" spans="1:17" ht="17.25" x14ac:dyDescent="0.45">
      <c r="A16" s="74"/>
      <c r="C16" s="37"/>
      <c r="D16" s="41"/>
      <c r="E16" s="41"/>
      <c r="F16" s="39"/>
      <c r="G16" s="42"/>
      <c r="H16" s="40"/>
      <c r="I16" s="42"/>
      <c r="J16" s="42"/>
      <c r="Q16" s="9"/>
    </row>
    <row r="17" spans="1:17" ht="17.25" x14ac:dyDescent="0.45">
      <c r="A17" s="74"/>
      <c r="C17" s="37"/>
      <c r="D17" s="41"/>
      <c r="E17" s="41"/>
      <c r="F17" s="39"/>
      <c r="G17" s="42"/>
      <c r="H17" s="40"/>
      <c r="I17" s="42"/>
      <c r="J17" s="42"/>
      <c r="Q17" s="9"/>
    </row>
    <row r="18" spans="1:17" ht="17.25" x14ac:dyDescent="0.45">
      <c r="A18" s="74"/>
      <c r="C18" s="43"/>
      <c r="D18" s="41"/>
      <c r="E18" s="41"/>
      <c r="F18" s="44"/>
      <c r="G18" s="42"/>
      <c r="H18" s="45"/>
      <c r="I18" s="42"/>
      <c r="J18" s="42"/>
      <c r="Q18" s="9"/>
    </row>
    <row r="19" spans="1:17" x14ac:dyDescent="0.45">
      <c r="A19" s="74"/>
      <c r="Q19" s="9"/>
    </row>
    <row r="20" spans="1:17" x14ac:dyDescent="0.45">
      <c r="A20" s="74"/>
      <c r="Q20" s="9"/>
    </row>
    <row r="21" spans="1:17" x14ac:dyDescent="0.45">
      <c r="A21" s="74"/>
      <c r="Q21" s="9"/>
    </row>
    <row r="22" spans="1:17" x14ac:dyDescent="0.45">
      <c r="A22" s="74"/>
      <c r="Q22" s="9"/>
    </row>
    <row r="23" spans="1:17" hidden="1" x14ac:dyDescent="0.45">
      <c r="A23" s="74"/>
      <c r="C23" s="47">
        <v>0</v>
      </c>
      <c r="Q23" s="9"/>
    </row>
    <row r="24" spans="1:17" x14ac:dyDescent="0.45">
      <c r="A24" s="74"/>
      <c r="Q24" s="9"/>
    </row>
    <row r="25" spans="1:17" x14ac:dyDescent="0.45">
      <c r="A25" s="74"/>
      <c r="Q25" s="9"/>
    </row>
    <row r="26" spans="1:17" x14ac:dyDescent="0.45">
      <c r="A26" s="74"/>
      <c r="Q26" s="9"/>
    </row>
    <row r="27" spans="1:17" x14ac:dyDescent="0.45">
      <c r="A27" s="74"/>
      <c r="Q27" s="9"/>
    </row>
    <row r="28" spans="1:17" x14ac:dyDescent="0.45">
      <c r="A28" s="74"/>
      <c r="Q28" s="9"/>
    </row>
    <row r="29" spans="1:17" x14ac:dyDescent="0.45">
      <c r="A29" s="74"/>
      <c r="Q29" s="9"/>
    </row>
    <row r="30" spans="1:17" hidden="1" x14ac:dyDescent="0.45">
      <c r="A30" s="74"/>
      <c r="Q30" s="9"/>
    </row>
    <row r="31" spans="1:17" x14ac:dyDescent="0.45">
      <c r="A31" s="74"/>
      <c r="Q31" s="9"/>
    </row>
    <row r="32" spans="1:17" hidden="1" x14ac:dyDescent="0.45">
      <c r="A32" s="74"/>
      <c r="Q32" s="9"/>
    </row>
    <row r="33" spans="1:17" x14ac:dyDescent="0.45">
      <c r="A33" s="74"/>
      <c r="Q33" s="9"/>
    </row>
    <row r="34" spans="1:17" hidden="1" x14ac:dyDescent="0.45">
      <c r="A34" s="74"/>
      <c r="Q34" s="9"/>
    </row>
    <row r="35" spans="1:17" x14ac:dyDescent="0.45">
      <c r="A35" s="74"/>
      <c r="Q35" s="9"/>
    </row>
    <row r="36" spans="1:17" x14ac:dyDescent="0.45">
      <c r="A36" s="74"/>
      <c r="Q36" s="9"/>
    </row>
    <row r="37" spans="1:17" x14ac:dyDescent="0.45">
      <c r="A37" s="74"/>
      <c r="Q37" s="9"/>
    </row>
    <row r="38" spans="1:17" x14ac:dyDescent="0.45">
      <c r="A38" s="74"/>
      <c r="Q38" s="9"/>
    </row>
    <row r="39" spans="1:17" x14ac:dyDescent="0.45">
      <c r="A39" s="74"/>
      <c r="Q39" s="9"/>
    </row>
    <row r="40" spans="1:17" x14ac:dyDescent="0.45">
      <c r="A40" s="15"/>
      <c r="Q40" s="9"/>
    </row>
    <row r="41" spans="1:17" x14ac:dyDescent="0.45">
      <c r="A41" s="15"/>
      <c r="Q41" s="9"/>
    </row>
    <row r="42" spans="1:17" x14ac:dyDescent="0.45">
      <c r="A42" s="15"/>
      <c r="Q42" s="9"/>
    </row>
    <row r="43" spans="1:17" x14ac:dyDescent="0.45">
      <c r="A43" s="15"/>
      <c r="Q43" s="9"/>
    </row>
    <row r="44" spans="1:17" x14ac:dyDescent="0.45">
      <c r="A44" s="15"/>
      <c r="Q44" s="9"/>
    </row>
    <row r="45" spans="1:17" x14ac:dyDescent="0.45">
      <c r="A45" s="15"/>
      <c r="Q45" s="9"/>
    </row>
    <row r="46" spans="1:17" x14ac:dyDescent="0.45">
      <c r="A46" s="15"/>
      <c r="Q46" s="9"/>
    </row>
    <row r="47" spans="1:17" x14ac:dyDescent="0.45">
      <c r="A47" s="15"/>
      <c r="Q47" s="9"/>
    </row>
    <row r="48" spans="1:17" x14ac:dyDescent="0.45">
      <c r="A48" s="15"/>
      <c r="Q48" s="9"/>
    </row>
    <row r="49" spans="1:17" x14ac:dyDescent="0.45">
      <c r="A49" s="15"/>
      <c r="Q49" s="9"/>
    </row>
    <row r="50" spans="1:17" x14ac:dyDescent="0.45">
      <c r="A50" s="15"/>
      <c r="Q50" s="9"/>
    </row>
    <row r="51" spans="1:17" x14ac:dyDescent="0.45">
      <c r="A51" s="15"/>
      <c r="Q51" s="9"/>
    </row>
    <row r="52" spans="1:17" x14ac:dyDescent="0.45">
      <c r="A52" s="15"/>
      <c r="Q52" s="9"/>
    </row>
    <row r="53" spans="1:17" x14ac:dyDescent="0.45">
      <c r="A53" s="15"/>
      <c r="Q53" s="9"/>
    </row>
    <row r="54" spans="1:17" x14ac:dyDescent="0.45">
      <c r="A54" s="15"/>
      <c r="Q54" s="9"/>
    </row>
    <row r="55" spans="1:17" x14ac:dyDescent="0.45">
      <c r="A55" s="15"/>
      <c r="Q55" s="9"/>
    </row>
    <row r="56" spans="1:17" x14ac:dyDescent="0.45">
      <c r="A56" s="15"/>
      <c r="Q56" s="9"/>
    </row>
    <row r="57" spans="1:17" hidden="1" x14ac:dyDescent="0.45">
      <c r="A57" s="15"/>
      <c r="Q57" s="9"/>
    </row>
    <row r="58" spans="1:17" hidden="1" x14ac:dyDescent="0.45">
      <c r="A58" s="15"/>
      <c r="Q58" s="9"/>
    </row>
    <row r="59" spans="1:17" x14ac:dyDescent="0.45">
      <c r="A59" s="15"/>
      <c r="Q59" s="9"/>
    </row>
    <row r="60" spans="1:17" x14ac:dyDescent="0.45">
      <c r="A60" s="15"/>
      <c r="Q60" s="9"/>
    </row>
    <row r="61" spans="1:17" x14ac:dyDescent="0.45">
      <c r="A61" s="15"/>
      <c r="Q61" s="9"/>
    </row>
    <row r="62" spans="1:17" x14ac:dyDescent="0.45">
      <c r="A62" s="15"/>
      <c r="Q62" s="9"/>
    </row>
    <row r="63" spans="1:17" x14ac:dyDescent="0.45">
      <c r="A63" s="15"/>
      <c r="Q63" s="9"/>
    </row>
    <row r="64" spans="1:17" hidden="1" x14ac:dyDescent="0.45">
      <c r="A64" s="15"/>
      <c r="Q64" s="9"/>
    </row>
    <row r="65" spans="1:17" hidden="1" x14ac:dyDescent="0.45">
      <c r="A65" s="15"/>
      <c r="Q65" s="9"/>
    </row>
    <row r="66" spans="1:17" x14ac:dyDescent="0.45">
      <c r="A66" s="15"/>
      <c r="C66" s="16"/>
      <c r="Q66" s="9"/>
    </row>
    <row r="67" spans="1:17" hidden="1" x14ac:dyDescent="0.45">
      <c r="A67" s="15"/>
      <c r="Q67" s="9"/>
    </row>
    <row r="68" spans="1:17" hidden="1" x14ac:dyDescent="0.45">
      <c r="A68" s="15"/>
      <c r="Q68" s="17"/>
    </row>
    <row r="69" spans="1:17" hidden="1" x14ac:dyDescent="0.45">
      <c r="A69" s="15"/>
      <c r="Q69" s="17"/>
    </row>
    <row r="70" spans="1:17" hidden="1" x14ac:dyDescent="0.45">
      <c r="A70" s="15"/>
      <c r="Q70" s="17"/>
    </row>
    <row r="71" spans="1:17" hidden="1" x14ac:dyDescent="0.45">
      <c r="A71" s="15"/>
      <c r="Q71" s="17"/>
    </row>
    <row r="72" spans="1:17" x14ac:dyDescent="0.45">
      <c r="A72" s="15"/>
      <c r="Q72" s="17"/>
    </row>
    <row r="73" spans="1:17" x14ac:dyDescent="0.45">
      <c r="A73" s="15"/>
      <c r="Q73" s="17"/>
    </row>
    <row r="74" spans="1:17" x14ac:dyDescent="0.45">
      <c r="A74" s="15"/>
      <c r="Q74" s="17"/>
    </row>
    <row r="75" spans="1:17" x14ac:dyDescent="0.45">
      <c r="A75" s="15"/>
      <c r="Q75" s="17"/>
    </row>
    <row r="76" spans="1:17" x14ac:dyDescent="0.45">
      <c r="A76" s="15"/>
      <c r="Q76" s="17"/>
    </row>
    <row r="77" spans="1:17" x14ac:dyDescent="0.45">
      <c r="A77" s="15"/>
      <c r="Q77" s="17"/>
    </row>
    <row r="78" spans="1:17" x14ac:dyDescent="0.45">
      <c r="A78" s="15"/>
      <c r="Q78" s="17"/>
    </row>
    <row r="79" spans="1:17" x14ac:dyDescent="0.45">
      <c r="A79" s="15"/>
      <c r="Q79" s="17"/>
    </row>
    <row r="80" spans="1:17" x14ac:dyDescent="0.45">
      <c r="A80" s="15"/>
      <c r="Q80" s="17"/>
    </row>
    <row r="81" spans="1:17" x14ac:dyDescent="0.45">
      <c r="A81" s="15"/>
      <c r="Q81" s="17"/>
    </row>
    <row r="82" spans="1:17" x14ac:dyDescent="0.45">
      <c r="A82" s="15"/>
      <c r="Q82" s="17"/>
    </row>
    <row r="83" spans="1:17" x14ac:dyDescent="0.45">
      <c r="A83" s="15"/>
      <c r="Q83" s="17"/>
    </row>
    <row r="84" spans="1:17" x14ac:dyDescent="0.45">
      <c r="A84" s="15"/>
      <c r="Q84" s="17"/>
    </row>
    <row r="85" spans="1:17" x14ac:dyDescent="0.45">
      <c r="A85" s="15"/>
      <c r="Q85" s="17"/>
    </row>
    <row r="86" spans="1:17" x14ac:dyDescent="0.45">
      <c r="A86" s="15"/>
      <c r="Q86" s="17"/>
    </row>
    <row r="87" spans="1:17" x14ac:dyDescent="0.45">
      <c r="A87" s="15"/>
      <c r="Q87" s="17"/>
    </row>
    <row r="88" spans="1:17" x14ac:dyDescent="0.45">
      <c r="A88" s="15"/>
      <c r="Q88" s="17"/>
    </row>
    <row r="89" spans="1:17" x14ac:dyDescent="0.45">
      <c r="A89" s="15"/>
      <c r="Q89" s="17"/>
    </row>
    <row r="90" spans="1:17" x14ac:dyDescent="0.45">
      <c r="A90" s="15"/>
      <c r="Q90" s="17"/>
    </row>
    <row r="91" spans="1:17" x14ac:dyDescent="0.45">
      <c r="A91" s="18"/>
      <c r="B91" s="19"/>
      <c r="C91" s="19"/>
      <c r="D91" s="19"/>
      <c r="E91" s="19"/>
      <c r="F91" s="19"/>
      <c r="G91" s="19"/>
      <c r="H91" s="19"/>
      <c r="I91" s="19"/>
      <c r="J91" s="19"/>
      <c r="K91" s="19"/>
      <c r="L91" s="19"/>
      <c r="M91" s="19"/>
      <c r="N91" s="19"/>
      <c r="O91" s="19"/>
      <c r="P91" s="19"/>
      <c r="Q91" s="20"/>
    </row>
    <row r="92" spans="1:17" hidden="1" x14ac:dyDescent="0.45"/>
    <row r="93" spans="1:17" hidden="1" x14ac:dyDescent="0.45"/>
    <row r="95" spans="1:17" x14ac:dyDescent="0.45">
      <c r="A95" s="21"/>
      <c r="B95" s="3"/>
      <c r="C95" s="3"/>
      <c r="D95" s="3"/>
      <c r="E95" s="3"/>
      <c r="F95" s="3"/>
      <c r="G95" s="3"/>
      <c r="H95" s="3"/>
      <c r="I95" s="3"/>
      <c r="J95" s="3"/>
      <c r="K95" s="3"/>
      <c r="L95" s="3"/>
      <c r="M95" s="3"/>
      <c r="N95" s="3"/>
      <c r="O95" s="3"/>
      <c r="P95" s="3"/>
      <c r="Q95" s="4"/>
    </row>
    <row r="96" spans="1:17" x14ac:dyDescent="0.45">
      <c r="A96" s="15"/>
      <c r="Q96" s="17"/>
    </row>
    <row r="97" spans="1:17" x14ac:dyDescent="0.45">
      <c r="A97" s="15"/>
      <c r="Q97" s="17"/>
    </row>
    <row r="98" spans="1:17" x14ac:dyDescent="0.45">
      <c r="A98" s="15"/>
      <c r="Q98" s="17"/>
    </row>
    <row r="99" spans="1:17" x14ac:dyDescent="0.45">
      <c r="A99" s="15"/>
      <c r="Q99" s="17"/>
    </row>
    <row r="100" spans="1:17" hidden="1" x14ac:dyDescent="0.45">
      <c r="A100" s="15"/>
      <c r="Q100" s="17"/>
    </row>
    <row r="101" spans="1:17" x14ac:dyDescent="0.45">
      <c r="A101" s="15"/>
      <c r="Q101" s="17"/>
    </row>
    <row r="102" spans="1:17" x14ac:dyDescent="0.45">
      <c r="A102" s="15"/>
      <c r="Q102" s="17"/>
    </row>
    <row r="103" spans="1:17" x14ac:dyDescent="0.45">
      <c r="A103" s="15"/>
      <c r="Q103" s="17"/>
    </row>
    <row r="104" spans="1:17" x14ac:dyDescent="0.45">
      <c r="A104" s="15"/>
      <c r="Q104" s="17"/>
    </row>
    <row r="105" spans="1:17" x14ac:dyDescent="0.45">
      <c r="A105" s="15"/>
      <c r="Q105" s="17"/>
    </row>
    <row r="106" spans="1:17" x14ac:dyDescent="0.45">
      <c r="A106" s="15"/>
      <c r="Q106" s="17"/>
    </row>
    <row r="107" spans="1:17" x14ac:dyDescent="0.45">
      <c r="A107" s="15"/>
      <c r="Q107" s="17"/>
    </row>
    <row r="108" spans="1:17" x14ac:dyDescent="0.45">
      <c r="A108" s="15"/>
      <c r="Q108" s="17"/>
    </row>
    <row r="109" spans="1:17" x14ac:dyDescent="0.45">
      <c r="A109" s="15"/>
      <c r="Q109" s="17"/>
    </row>
    <row r="110" spans="1:17" hidden="1" x14ac:dyDescent="0.45">
      <c r="A110" s="15"/>
      <c r="Q110" s="17"/>
    </row>
    <row r="111" spans="1:17" hidden="1" x14ac:dyDescent="0.45">
      <c r="A111" s="15"/>
      <c r="Q111" s="17"/>
    </row>
    <row r="112" spans="1:17" x14ac:dyDescent="0.45">
      <c r="A112" s="15"/>
      <c r="Q112" s="17"/>
    </row>
    <row r="113" spans="1:17" x14ac:dyDescent="0.45">
      <c r="A113" s="15"/>
      <c r="Q113" s="17"/>
    </row>
    <row r="114" spans="1:17" x14ac:dyDescent="0.45">
      <c r="A114" s="15"/>
      <c r="Q114" s="17"/>
    </row>
    <row r="115" spans="1:17" x14ac:dyDescent="0.45">
      <c r="A115" s="15"/>
      <c r="Q115" s="17"/>
    </row>
    <row r="116" spans="1:17" x14ac:dyDescent="0.45">
      <c r="A116" s="15"/>
      <c r="Q116" s="17"/>
    </row>
    <row r="117" spans="1:17" x14ac:dyDescent="0.45">
      <c r="A117" s="15"/>
      <c r="Q117" s="17"/>
    </row>
    <row r="118" spans="1:17" x14ac:dyDescent="0.45">
      <c r="A118" s="15"/>
      <c r="Q118" s="17"/>
    </row>
    <row r="119" spans="1:17" x14ac:dyDescent="0.45">
      <c r="A119" s="15"/>
      <c r="Q119" s="17"/>
    </row>
    <row r="120" spans="1:17" x14ac:dyDescent="0.45">
      <c r="A120" s="15"/>
      <c r="Q120" s="17"/>
    </row>
    <row r="121" spans="1:17" x14ac:dyDescent="0.45">
      <c r="A121" s="15"/>
      <c r="Q121" s="17"/>
    </row>
    <row r="122" spans="1:17" x14ac:dyDescent="0.45">
      <c r="A122" s="15"/>
      <c r="Q122" s="17"/>
    </row>
    <row r="123" spans="1:17" x14ac:dyDescent="0.45">
      <c r="A123" s="15"/>
      <c r="Q123" s="17"/>
    </row>
    <row r="124" spans="1:17" x14ac:dyDescent="0.45">
      <c r="A124" s="15"/>
      <c r="Q124" s="17"/>
    </row>
    <row r="125" spans="1:17" x14ac:dyDescent="0.45">
      <c r="A125" s="15"/>
      <c r="Q125" s="17"/>
    </row>
    <row r="126" spans="1:17" x14ac:dyDescent="0.45">
      <c r="A126" s="15"/>
      <c r="Q126" s="17"/>
    </row>
    <row r="127" spans="1:17" x14ac:dyDescent="0.45">
      <c r="A127" s="15"/>
      <c r="Q127" s="17"/>
    </row>
    <row r="128" spans="1:17" x14ac:dyDescent="0.45">
      <c r="A128" s="15"/>
      <c r="Q128" s="17"/>
    </row>
    <row r="129" spans="1:21" hidden="1" x14ac:dyDescent="0.45">
      <c r="A129" s="15"/>
      <c r="Q129" s="17"/>
    </row>
    <row r="130" spans="1:21" x14ac:dyDescent="0.45">
      <c r="A130" s="15"/>
      <c r="Q130" s="17"/>
    </row>
    <row r="131" spans="1:21" x14ac:dyDescent="0.45">
      <c r="A131" s="15"/>
      <c r="Q131" s="17"/>
    </row>
    <row r="132" spans="1:21" x14ac:dyDescent="0.45">
      <c r="A132" s="15"/>
      <c r="Q132" s="17"/>
    </row>
    <row r="133" spans="1:21" x14ac:dyDescent="0.45">
      <c r="A133" s="15"/>
      <c r="Q133" s="17"/>
    </row>
    <row r="134" spans="1:21" x14ac:dyDescent="0.45">
      <c r="A134" s="15"/>
      <c r="Q134" s="17"/>
    </row>
    <row r="135" spans="1:21" x14ac:dyDescent="0.45">
      <c r="A135" s="15"/>
      <c r="Q135" s="17"/>
    </row>
    <row r="136" spans="1:21" x14ac:dyDescent="0.45">
      <c r="A136" s="15"/>
      <c r="Q136" s="17"/>
    </row>
    <row r="137" spans="1:21" x14ac:dyDescent="0.45">
      <c r="A137" s="15"/>
      <c r="Q137" s="17"/>
    </row>
    <row r="138" spans="1:21" x14ac:dyDescent="0.45">
      <c r="A138" s="18"/>
      <c r="B138" s="19"/>
      <c r="C138" s="19"/>
      <c r="D138" s="19"/>
      <c r="E138" s="19"/>
      <c r="F138" s="19"/>
      <c r="G138" s="19"/>
      <c r="H138" s="19"/>
      <c r="I138" s="19"/>
      <c r="J138" s="19"/>
      <c r="K138" s="19"/>
      <c r="L138" s="19"/>
      <c r="M138" s="19"/>
      <c r="N138" s="19"/>
      <c r="O138" s="19"/>
      <c r="P138" s="19"/>
      <c r="Q138" s="20"/>
    </row>
    <row r="142" spans="1:21" x14ac:dyDescent="0.45">
      <c r="B142" s="5" t="s">
        <v>19</v>
      </c>
      <c r="E142" s="70" t="s">
        <v>20</v>
      </c>
      <c r="F142" s="71"/>
      <c r="G142" s="22"/>
      <c r="H142" s="23">
        <v>1</v>
      </c>
      <c r="I142" s="23">
        <v>10</v>
      </c>
      <c r="J142" s="23">
        <v>0.9</v>
      </c>
      <c r="K142" s="72" t="s">
        <v>21</v>
      </c>
      <c r="L142" s="72"/>
      <c r="M142" s="72"/>
      <c r="N142" s="72"/>
      <c r="O142" s="72"/>
      <c r="P142" s="72"/>
      <c r="Q142" s="72"/>
      <c r="S142" s="5">
        <v>1.7</v>
      </c>
      <c r="T142" s="5">
        <v>18908</v>
      </c>
      <c r="U142" s="5">
        <v>536.4</v>
      </c>
    </row>
    <row r="143" spans="1:21" x14ac:dyDescent="0.45">
      <c r="B143" s="5" t="s">
        <v>22</v>
      </c>
      <c r="E143" s="70" t="s">
        <v>23</v>
      </c>
      <c r="F143" s="71"/>
      <c r="G143" s="22"/>
      <c r="H143" s="23">
        <v>1</v>
      </c>
      <c r="I143" s="23">
        <v>10</v>
      </c>
      <c r="J143" s="24">
        <v>1.1000000000000001</v>
      </c>
      <c r="K143" s="72" t="s">
        <v>24</v>
      </c>
      <c r="L143" s="72"/>
      <c r="M143" s="72"/>
      <c r="N143" s="72"/>
      <c r="O143" s="72"/>
      <c r="P143" s="72"/>
      <c r="Q143" s="72"/>
      <c r="S143" s="5">
        <v>12.1</v>
      </c>
      <c r="T143" s="5">
        <v>18478</v>
      </c>
      <c r="U143" s="5">
        <v>694.29</v>
      </c>
    </row>
    <row r="144" spans="1:21" x14ac:dyDescent="0.45">
      <c r="B144" s="5" t="s">
        <v>25</v>
      </c>
      <c r="E144" s="70" t="s">
        <v>23</v>
      </c>
      <c r="F144" s="71"/>
      <c r="G144" s="22"/>
      <c r="H144" s="23">
        <v>1</v>
      </c>
      <c r="I144" s="23">
        <v>10</v>
      </c>
      <c r="J144" s="24">
        <v>0.75</v>
      </c>
      <c r="K144" s="72" t="s">
        <v>26</v>
      </c>
      <c r="L144" s="72"/>
      <c r="M144" s="72"/>
      <c r="N144" s="72"/>
      <c r="O144" s="72"/>
      <c r="P144" s="72"/>
      <c r="Q144" s="72"/>
      <c r="S144" s="5">
        <v>1.7</v>
      </c>
      <c r="T144" s="5">
        <v>18732</v>
      </c>
      <c r="U144" s="5">
        <v>513</v>
      </c>
    </row>
    <row r="145" spans="1:21" hidden="1" x14ac:dyDescent="0.45"/>
    <row r="146" spans="1:21" hidden="1" x14ac:dyDescent="0.45"/>
    <row r="147" spans="1:21" hidden="1" x14ac:dyDescent="0.45">
      <c r="A147" s="21"/>
      <c r="B147" s="3"/>
      <c r="C147" s="3"/>
      <c r="D147" s="3"/>
      <c r="E147" s="3"/>
      <c r="F147" s="3"/>
      <c r="G147" s="3"/>
      <c r="H147" s="3"/>
      <c r="I147" s="3"/>
      <c r="J147" s="3"/>
      <c r="K147" s="25"/>
      <c r="L147" s="3"/>
      <c r="M147" s="3"/>
      <c r="N147" s="3"/>
      <c r="O147" s="3"/>
      <c r="P147" s="3"/>
      <c r="Q147" s="4"/>
    </row>
    <row r="148" spans="1:21" hidden="1" x14ac:dyDescent="0.45">
      <c r="A148" s="15"/>
      <c r="Q148" s="17"/>
    </row>
    <row r="149" spans="1:21" hidden="1" x14ac:dyDescent="0.45">
      <c r="A149" s="15"/>
      <c r="Q149" s="17"/>
    </row>
    <row r="150" spans="1:21" hidden="1" x14ac:dyDescent="0.45">
      <c r="A150" s="15"/>
      <c r="Q150" s="17"/>
    </row>
    <row r="151" spans="1:21" hidden="1" x14ac:dyDescent="0.45">
      <c r="A151" s="15"/>
      <c r="Q151" s="17"/>
    </row>
    <row r="152" spans="1:21" hidden="1" x14ac:dyDescent="0.45">
      <c r="A152" s="15"/>
      <c r="Q152" s="17"/>
    </row>
    <row r="153" spans="1:21" hidden="1" x14ac:dyDescent="0.45">
      <c r="A153" s="15"/>
      <c r="Q153" s="17"/>
    </row>
    <row r="154" spans="1:21" hidden="1" x14ac:dyDescent="0.45">
      <c r="A154" s="15"/>
      <c r="Q154" s="17"/>
    </row>
    <row r="155" spans="1:21" hidden="1" x14ac:dyDescent="0.45">
      <c r="A155" s="15"/>
      <c r="H155" s="5">
        <v>338</v>
      </c>
      <c r="K155" s="26">
        <v>43572</v>
      </c>
      <c r="Q155" s="17"/>
      <c r="U155" s="27"/>
    </row>
    <row r="156" spans="1:21" hidden="1" x14ac:dyDescent="0.45">
      <c r="A156" s="15"/>
      <c r="Q156" s="17"/>
    </row>
    <row r="157" spans="1:21" x14ac:dyDescent="0.45">
      <c r="A157" s="15"/>
      <c r="B157" s="5" t="s">
        <v>27</v>
      </c>
      <c r="C157" s="5">
        <v>1.1299999999999999</v>
      </c>
      <c r="E157" s="5" t="s">
        <v>28</v>
      </c>
      <c r="H157" s="5">
        <v>3900.4</v>
      </c>
      <c r="I157" s="5" t="s">
        <v>29</v>
      </c>
      <c r="Q157" s="17"/>
      <c r="S157" s="5">
        <v>1.1299999999999999</v>
      </c>
      <c r="U157" s="5">
        <v>1863.73</v>
      </c>
    </row>
    <row r="158" spans="1:21" x14ac:dyDescent="0.45">
      <c r="A158" s="15"/>
      <c r="B158" s="5" t="s">
        <v>27</v>
      </c>
      <c r="C158" s="5">
        <v>1.1299999999999999</v>
      </c>
      <c r="E158" s="5" t="s">
        <v>28</v>
      </c>
      <c r="H158" s="28">
        <v>5100.3</v>
      </c>
      <c r="I158" s="5" t="s">
        <v>29</v>
      </c>
      <c r="K158" s="26" t="s">
        <v>30</v>
      </c>
      <c r="Q158" s="17"/>
      <c r="S158" s="5">
        <v>1.1299999999999999</v>
      </c>
      <c r="U158" s="5">
        <v>2451.1999999999998</v>
      </c>
    </row>
    <row r="159" spans="1:21" hidden="1" x14ac:dyDescent="0.45">
      <c r="A159" s="15"/>
      <c r="B159" s="5" t="s">
        <v>27</v>
      </c>
      <c r="C159" s="28">
        <v>1.1299999999999999</v>
      </c>
      <c r="E159" s="5" t="s">
        <v>28</v>
      </c>
      <c r="H159" s="5">
        <v>4100.3</v>
      </c>
      <c r="I159" s="5" t="s">
        <v>29</v>
      </c>
      <c r="K159" s="5" t="s">
        <v>31</v>
      </c>
      <c r="Q159" s="17"/>
      <c r="S159" s="5">
        <v>1.1299999999999999</v>
      </c>
      <c r="U159" s="5">
        <v>1970.6</v>
      </c>
    </row>
    <row r="160" spans="1:21" hidden="1" x14ac:dyDescent="0.45">
      <c r="A160" s="15"/>
      <c r="B160" s="5" t="s">
        <v>32</v>
      </c>
      <c r="C160" s="28">
        <v>1.9</v>
      </c>
      <c r="E160" s="5" t="s">
        <v>33</v>
      </c>
      <c r="K160" s="5" t="s">
        <v>34</v>
      </c>
      <c r="Q160" s="17"/>
      <c r="S160" s="5">
        <v>1.9</v>
      </c>
      <c r="U160" s="5">
        <v>2913.94</v>
      </c>
    </row>
    <row r="161" spans="1:22" hidden="1" x14ac:dyDescent="0.45">
      <c r="A161" s="15"/>
      <c r="B161" s="5" t="s">
        <v>35</v>
      </c>
      <c r="C161" s="5">
        <v>1.9</v>
      </c>
      <c r="E161" s="5" t="s">
        <v>33</v>
      </c>
      <c r="K161" s="5" t="s">
        <v>36</v>
      </c>
      <c r="Q161" s="17"/>
      <c r="S161" s="5">
        <v>1.9</v>
      </c>
      <c r="U161" s="5">
        <v>315.42</v>
      </c>
    </row>
    <row r="162" spans="1:22" hidden="1" x14ac:dyDescent="0.45">
      <c r="A162" s="18"/>
      <c r="B162" s="19" t="s">
        <v>32</v>
      </c>
      <c r="C162" s="19">
        <v>1.9</v>
      </c>
      <c r="D162" s="19"/>
      <c r="E162" s="19" t="s">
        <v>33</v>
      </c>
      <c r="F162" s="19"/>
      <c r="G162" s="19"/>
      <c r="H162" s="19"/>
      <c r="I162" s="19"/>
      <c r="J162" s="19"/>
      <c r="K162" s="19" t="s">
        <v>37</v>
      </c>
      <c r="L162" s="19"/>
      <c r="M162" s="19"/>
      <c r="N162" s="19"/>
      <c r="O162" s="19"/>
      <c r="P162" s="19"/>
      <c r="Q162" s="20"/>
      <c r="S162" s="5">
        <v>1.9</v>
      </c>
      <c r="U162" s="5">
        <v>249.97</v>
      </c>
    </row>
    <row r="163" spans="1:22" x14ac:dyDescent="0.45">
      <c r="B163" s="5" t="s">
        <v>38</v>
      </c>
      <c r="C163" s="27">
        <v>1.1000000000000001</v>
      </c>
      <c r="E163" s="5" t="s">
        <v>39</v>
      </c>
      <c r="H163" s="5">
        <v>1430</v>
      </c>
      <c r="I163" s="5" t="s">
        <v>40</v>
      </c>
      <c r="K163" s="26">
        <v>43571</v>
      </c>
      <c r="S163" s="5">
        <v>1.1000000000000001</v>
      </c>
      <c r="U163" s="5">
        <v>646.38</v>
      </c>
    </row>
    <row r="164" spans="1:22" x14ac:dyDescent="0.45">
      <c r="A164" s="21"/>
      <c r="B164" s="3" t="s">
        <v>41</v>
      </c>
      <c r="C164" s="29">
        <v>1.1000000000000001</v>
      </c>
      <c r="D164" s="3"/>
      <c r="E164" s="3" t="s">
        <v>39</v>
      </c>
      <c r="F164" s="3"/>
      <c r="G164" s="3"/>
      <c r="H164" s="3">
        <v>1330</v>
      </c>
      <c r="I164" s="3" t="s">
        <v>40</v>
      </c>
      <c r="J164" s="3"/>
      <c r="K164" s="25">
        <v>43571</v>
      </c>
      <c r="L164" s="3"/>
      <c r="M164" s="3"/>
      <c r="N164" s="3"/>
      <c r="O164" s="3"/>
      <c r="P164" s="3"/>
      <c r="Q164" s="4"/>
      <c r="S164" s="5">
        <v>1.1000000000000001</v>
      </c>
      <c r="U164" s="5">
        <v>647.38</v>
      </c>
    </row>
    <row r="165" spans="1:22" x14ac:dyDescent="0.45">
      <c r="A165" s="15"/>
      <c r="C165" s="27"/>
      <c r="K165" s="26"/>
      <c r="Q165" s="17"/>
    </row>
    <row r="166" spans="1:22" hidden="1" x14ac:dyDescent="0.45">
      <c r="A166" s="15"/>
      <c r="Q166" s="17"/>
      <c r="V166" s="5" t="s">
        <v>42</v>
      </c>
    </row>
    <row r="167" spans="1:22" hidden="1" x14ac:dyDescent="0.45">
      <c r="A167" s="15"/>
      <c r="Q167" s="17"/>
    </row>
    <row r="168" spans="1:22" hidden="1" x14ac:dyDescent="0.45">
      <c r="A168" s="15"/>
      <c r="Q168" s="17"/>
    </row>
    <row r="169" spans="1:22" hidden="1" x14ac:dyDescent="0.45">
      <c r="A169" s="15"/>
      <c r="Q169" s="17"/>
    </row>
    <row r="170" spans="1:22" hidden="1" x14ac:dyDescent="0.45">
      <c r="A170" s="15"/>
      <c r="Q170" s="17"/>
    </row>
    <row r="171" spans="1:22" hidden="1" x14ac:dyDescent="0.45">
      <c r="A171" s="15"/>
      <c r="Q171" s="17"/>
    </row>
    <row r="172" spans="1:22" hidden="1" x14ac:dyDescent="0.45">
      <c r="A172" s="15"/>
      <c r="Q172" s="17"/>
    </row>
    <row r="173" spans="1:22" x14ac:dyDescent="0.45">
      <c r="A173" s="15"/>
      <c r="Q173" s="17"/>
    </row>
    <row r="174" spans="1:22" x14ac:dyDescent="0.45">
      <c r="A174" s="15"/>
      <c r="Q174" s="17"/>
    </row>
    <row r="175" spans="1:22" x14ac:dyDescent="0.45">
      <c r="A175" s="15"/>
      <c r="Q175" s="17"/>
    </row>
    <row r="176" spans="1:22" x14ac:dyDescent="0.45">
      <c r="A176" s="15"/>
      <c r="Q176" s="17"/>
    </row>
    <row r="177" spans="1:21" x14ac:dyDescent="0.45">
      <c r="A177" s="18"/>
      <c r="B177" s="19" t="s">
        <v>43</v>
      </c>
      <c r="C177" s="19"/>
      <c r="D177" s="19"/>
      <c r="E177" s="19"/>
      <c r="F177" s="19"/>
      <c r="G177" s="19"/>
      <c r="H177" s="19"/>
      <c r="I177" s="19"/>
      <c r="J177" s="19"/>
      <c r="K177" s="19"/>
      <c r="L177" s="19"/>
      <c r="M177" s="19"/>
      <c r="N177" s="19"/>
      <c r="O177" s="19"/>
      <c r="P177" s="19"/>
      <c r="Q177" s="20"/>
    </row>
    <row r="178" spans="1:21" x14ac:dyDescent="0.45">
      <c r="B178" s="5" t="s">
        <v>44</v>
      </c>
      <c r="C178" s="5">
        <v>1.1000000000000001</v>
      </c>
      <c r="E178" s="5" t="s">
        <v>45</v>
      </c>
      <c r="F178" s="5" t="s">
        <v>45</v>
      </c>
      <c r="K178" s="30" t="s">
        <v>46</v>
      </c>
      <c r="S178" s="5">
        <v>1.1000000000000001</v>
      </c>
    </row>
    <row r="179" spans="1:21" x14ac:dyDescent="0.45">
      <c r="K179" s="5" t="s">
        <v>47</v>
      </c>
    </row>
    <row r="180" spans="1:21" x14ac:dyDescent="0.45">
      <c r="I180" s="5">
        <v>3</v>
      </c>
      <c r="K180" s="5" t="s">
        <v>48</v>
      </c>
    </row>
    <row r="181" spans="1:21" hidden="1" x14ac:dyDescent="0.45"/>
    <row r="182" spans="1:21" hidden="1" x14ac:dyDescent="0.45">
      <c r="U182" s="5">
        <v>1023.27</v>
      </c>
    </row>
    <row r="183" spans="1:21" hidden="1" x14ac:dyDescent="0.45">
      <c r="B183" s="5" t="s">
        <v>49</v>
      </c>
      <c r="C183" s="5">
        <v>1.7</v>
      </c>
      <c r="E183" s="5" t="s">
        <v>50</v>
      </c>
      <c r="H183" s="5">
        <v>1</v>
      </c>
      <c r="I183" s="5">
        <v>4</v>
      </c>
      <c r="S183" s="5">
        <v>1.7</v>
      </c>
    </row>
    <row r="185" spans="1:21" hidden="1" x14ac:dyDescent="0.45"/>
    <row r="186" spans="1:21" x14ac:dyDescent="0.45">
      <c r="U186" s="31">
        <v>1564.9</v>
      </c>
    </row>
    <row r="189" spans="1:21" x14ac:dyDescent="0.45">
      <c r="A189" s="21"/>
      <c r="B189" s="3"/>
      <c r="C189" s="3"/>
      <c r="D189" s="3"/>
      <c r="E189" s="3"/>
      <c r="F189" s="3"/>
      <c r="G189" s="3"/>
      <c r="H189" s="3">
        <v>2</v>
      </c>
      <c r="I189" s="3">
        <v>20</v>
      </c>
      <c r="J189" s="3"/>
      <c r="K189" s="3"/>
      <c r="L189" s="3"/>
      <c r="M189" s="3"/>
      <c r="N189" s="3"/>
      <c r="O189" s="3"/>
      <c r="P189" s="3"/>
      <c r="Q189" s="4"/>
    </row>
    <row r="190" spans="1:21" x14ac:dyDescent="0.45">
      <c r="A190" s="15"/>
      <c r="Q190" s="17"/>
    </row>
    <row r="191" spans="1:21" hidden="1" x14ac:dyDescent="0.45">
      <c r="A191" s="15"/>
      <c r="Q191" s="17"/>
    </row>
    <row r="192" spans="1:21" x14ac:dyDescent="0.45">
      <c r="A192" s="15"/>
      <c r="Q192" s="17"/>
    </row>
    <row r="193" spans="1:17" x14ac:dyDescent="0.45">
      <c r="A193" s="15"/>
      <c r="Q193" s="17"/>
    </row>
    <row r="194" spans="1:17" x14ac:dyDescent="0.45">
      <c r="A194" s="15"/>
      <c r="Q194" s="17"/>
    </row>
    <row r="195" spans="1:17" x14ac:dyDescent="0.45">
      <c r="A195" s="15"/>
      <c r="Q195" s="17"/>
    </row>
    <row r="196" spans="1:17" x14ac:dyDescent="0.45">
      <c r="A196" s="15"/>
      <c r="Q196" s="17"/>
    </row>
    <row r="197" spans="1:17" x14ac:dyDescent="0.45">
      <c r="A197" s="15"/>
      <c r="Q197" s="17"/>
    </row>
    <row r="198" spans="1:17" x14ac:dyDescent="0.45">
      <c r="A198" s="15"/>
      <c r="Q198" s="17"/>
    </row>
    <row r="199" spans="1:17" x14ac:dyDescent="0.45">
      <c r="A199" s="15"/>
      <c r="Q199" s="17"/>
    </row>
    <row r="200" spans="1:17" x14ac:dyDescent="0.45">
      <c r="A200" s="15"/>
      <c r="Q200" s="17"/>
    </row>
    <row r="201" spans="1:17" x14ac:dyDescent="0.45">
      <c r="A201" s="18"/>
      <c r="B201" s="19"/>
      <c r="C201" s="19"/>
      <c r="D201" s="19"/>
      <c r="E201" s="19"/>
      <c r="F201" s="19"/>
      <c r="G201" s="19"/>
      <c r="H201" s="19"/>
      <c r="I201" s="19"/>
      <c r="J201" s="19"/>
      <c r="K201" s="19"/>
      <c r="L201" s="19"/>
      <c r="M201" s="19"/>
      <c r="N201" s="19"/>
      <c r="O201" s="19"/>
      <c r="P201" s="19"/>
      <c r="Q201" s="20"/>
    </row>
    <row r="204" spans="1:17" x14ac:dyDescent="0.45">
      <c r="A204" s="21"/>
      <c r="B204" s="3"/>
      <c r="C204" s="3"/>
      <c r="D204" s="3"/>
      <c r="E204" s="3"/>
      <c r="F204" s="3"/>
      <c r="G204" s="3"/>
      <c r="H204" s="3"/>
      <c r="I204" s="3"/>
      <c r="J204" s="3"/>
      <c r="K204" s="3"/>
      <c r="L204" s="3"/>
      <c r="M204" s="3"/>
      <c r="N204" s="3"/>
      <c r="O204" s="3"/>
      <c r="P204" s="3"/>
      <c r="Q204" s="4"/>
    </row>
    <row r="205" spans="1:17" hidden="1" x14ac:dyDescent="0.45">
      <c r="A205" s="15"/>
      <c r="Q205" s="17"/>
    </row>
    <row r="206" spans="1:17" hidden="1" x14ac:dyDescent="0.45">
      <c r="A206" s="15"/>
      <c r="Q206" s="17"/>
    </row>
    <row r="207" spans="1:17" hidden="1" x14ac:dyDescent="0.45">
      <c r="A207" s="15"/>
      <c r="Q207" s="17"/>
    </row>
    <row r="208" spans="1:17" hidden="1" x14ac:dyDescent="0.45">
      <c r="A208" s="15"/>
      <c r="Q208" s="17"/>
    </row>
    <row r="209" spans="1:17" hidden="1" x14ac:dyDescent="0.45">
      <c r="A209" s="15"/>
      <c r="Q209" s="17"/>
    </row>
    <row r="210" spans="1:17" hidden="1" x14ac:dyDescent="0.45">
      <c r="A210" s="15"/>
      <c r="Q210" s="17"/>
    </row>
    <row r="211" spans="1:17" hidden="1" x14ac:dyDescent="0.45">
      <c r="A211" s="15"/>
      <c r="Q211" s="17"/>
    </row>
    <row r="212" spans="1:17" hidden="1" x14ac:dyDescent="0.45">
      <c r="A212" s="15"/>
      <c r="Q212" s="17"/>
    </row>
    <row r="213" spans="1:17" hidden="1" x14ac:dyDescent="0.45">
      <c r="A213" s="18"/>
      <c r="B213" s="19"/>
      <c r="C213" s="19"/>
      <c r="D213" s="19"/>
      <c r="E213" s="19"/>
      <c r="F213" s="19"/>
      <c r="G213" s="19"/>
      <c r="H213" s="19"/>
      <c r="I213" s="19"/>
      <c r="J213" s="19"/>
      <c r="K213" s="19"/>
      <c r="L213" s="19"/>
      <c r="M213" s="19"/>
      <c r="N213" s="19"/>
      <c r="O213" s="19"/>
      <c r="P213" s="19"/>
      <c r="Q213" s="20"/>
    </row>
  </sheetData>
  <mergeCells count="11">
    <mergeCell ref="E143:F143"/>
    <mergeCell ref="K143:Q143"/>
    <mergeCell ref="E144:F144"/>
    <mergeCell ref="K144:Q144"/>
    <mergeCell ref="A1:A39"/>
    <mergeCell ref="E142:F142"/>
    <mergeCell ref="K142:Q142"/>
    <mergeCell ref="B8:G8"/>
    <mergeCell ref="B7:G7"/>
    <mergeCell ref="B6:G6"/>
    <mergeCell ref="B9:G10"/>
  </mergeCells>
  <printOptions horizontalCentered="1"/>
  <pageMargins left="0.35433070866141736" right="0.35433070866141736" top="0.47244094488188981" bottom="0.43307086614173229" header="0.31496062992125984" footer="0.31496062992125984"/>
  <pageSetup scale="77"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76"/>
  <sheetViews>
    <sheetView tabSelected="1" view="pageBreakPreview" zoomScaleNormal="130" zoomScaleSheetLayoutView="100" workbookViewId="0">
      <selection activeCell="D5" sqref="C5:F61"/>
    </sheetView>
  </sheetViews>
  <sheetFormatPr defaultRowHeight="13.5" x14ac:dyDescent="0.35"/>
  <cols>
    <col min="1" max="1" width="3.375" customWidth="1"/>
    <col min="2" max="2" width="1.6875" customWidth="1"/>
    <col min="3" max="3" width="61.125" customWidth="1"/>
    <col min="4" max="4" width="24" customWidth="1"/>
    <col min="5" max="5" width="22" customWidth="1"/>
    <col min="6" max="6" width="19.6875" customWidth="1"/>
    <col min="7" max="7" width="1.6875" customWidth="1"/>
    <col min="8" max="8" width="3.6875" customWidth="1"/>
  </cols>
  <sheetData>
    <row r="1" spans="1:7" x14ac:dyDescent="0.35">
      <c r="C1" s="67"/>
      <c r="D1" s="67"/>
      <c r="E1" s="67"/>
      <c r="F1" s="67"/>
    </row>
    <row r="2" spans="1:7" x14ac:dyDescent="0.35">
      <c r="A2" s="67"/>
      <c r="B2" s="67"/>
      <c r="C2" s="67"/>
      <c r="D2" s="67"/>
      <c r="E2" s="67"/>
      <c r="F2" s="67"/>
      <c r="G2" s="67"/>
    </row>
    <row r="3" spans="1:7" ht="9.6" customHeight="1" thickBot="1" x14ac:dyDescent="0.4">
      <c r="A3" s="67"/>
      <c r="B3" s="67"/>
      <c r="C3" s="67"/>
      <c r="D3" s="67"/>
      <c r="E3" s="67"/>
      <c r="F3" s="67"/>
      <c r="G3" s="67"/>
    </row>
    <row r="4" spans="1:7" ht="19.5" customHeight="1" x14ac:dyDescent="0.6">
      <c r="C4" s="80" t="s">
        <v>53</v>
      </c>
      <c r="D4" s="81"/>
      <c r="E4" s="81"/>
      <c r="F4" s="82"/>
    </row>
    <row r="5" spans="1:7" ht="21" customHeight="1" x14ac:dyDescent="0.4">
      <c r="C5" s="86"/>
      <c r="D5" s="87"/>
      <c r="E5" s="88" t="s">
        <v>121</v>
      </c>
      <c r="F5" s="89"/>
    </row>
    <row r="6" spans="1:7" ht="21" customHeight="1" x14ac:dyDescent="0.4">
      <c r="C6" s="86" t="s">
        <v>0</v>
      </c>
      <c r="D6" s="90">
        <f ca="1">TODAY()</f>
        <v>44108</v>
      </c>
      <c r="E6" s="88" t="s">
        <v>120</v>
      </c>
      <c r="F6" s="91" t="str">
        <f>IF(F7="S","19",IF(F7="M","18","17"))</f>
        <v>19</v>
      </c>
    </row>
    <row r="7" spans="1:7" ht="21" customHeight="1" thickBot="1" x14ac:dyDescent="0.45">
      <c r="C7" s="92" t="s">
        <v>119</v>
      </c>
      <c r="D7" s="93">
        <v>0</v>
      </c>
      <c r="E7" s="94" t="s">
        <v>61</v>
      </c>
      <c r="F7" s="95" t="s">
        <v>55</v>
      </c>
    </row>
    <row r="8" spans="1:7" ht="21" customHeight="1" thickBot="1" x14ac:dyDescent="0.45">
      <c r="C8" s="96"/>
      <c r="D8" s="97"/>
      <c r="E8" s="98"/>
      <c r="F8" s="99"/>
    </row>
    <row r="9" spans="1:7" ht="15" x14ac:dyDescent="0.4">
      <c r="C9" s="100" t="str">
        <f>IF(F7="S","Description of Work to be Performed &amp; Estimated Duration of Work on Site",IF(F7="M","Description of Material to be Purchased &amp; Purpose","Equipment Rental Requirement &amp; Duration on Site"))</f>
        <v>Description of Work to be Performed &amp; Estimated Duration of Work on Site</v>
      </c>
      <c r="D9" s="101"/>
      <c r="E9" s="101"/>
      <c r="F9" s="102"/>
    </row>
    <row r="10" spans="1:7" ht="54" customHeight="1" thickBot="1" x14ac:dyDescent="0.4">
      <c r="C10" s="103"/>
      <c r="D10" s="104"/>
      <c r="E10" s="104"/>
      <c r="F10" s="105"/>
    </row>
    <row r="11" spans="1:7" ht="15.4" thickBot="1" x14ac:dyDescent="0.4">
      <c r="C11" s="106" t="str">
        <f>IF(F7="S","Duration of Work on Site:",IF(F7="M","CMOA Required (Yes / CMOA Approved / N/A):","Rental Duration on Site:"))</f>
        <v>Duration of Work on Site:</v>
      </c>
      <c r="D11" s="107" t="s">
        <v>65</v>
      </c>
      <c r="E11" s="108" t="str">
        <f>IF(F7="S","Rate Sheet Attached",IF(F7="E","Gate Access Arranged?","Warranty Offered?"))</f>
        <v>Rate Sheet Attached</v>
      </c>
      <c r="F11" s="109" t="s">
        <v>64</v>
      </c>
    </row>
    <row r="12" spans="1:7" ht="15.4" thickBot="1" x14ac:dyDescent="0.4">
      <c r="C12" s="110" t="str">
        <f>IF(F7="M","Verified With Material Coordinators Material Not in Stock (Y/N):",IF(F7="E","Equipment has Been Verified to have Tier 4 Engine","Gate Access Required to Enter / Material Gate Pass Required?"))</f>
        <v>Gate Access Required to Enter / Material Gate Pass Required?</v>
      </c>
      <c r="D12" s="111" t="s">
        <v>63</v>
      </c>
      <c r="E12" s="108" t="s">
        <v>107</v>
      </c>
      <c r="F12" s="112" t="s">
        <v>65</v>
      </c>
    </row>
    <row r="13" spans="1:7" ht="15" x14ac:dyDescent="0.4">
      <c r="C13" s="100" t="s">
        <v>51</v>
      </c>
      <c r="D13" s="101"/>
      <c r="E13" s="101"/>
      <c r="F13" s="102"/>
    </row>
    <row r="14" spans="1:7" ht="23" customHeight="1" thickBot="1" x14ac:dyDescent="0.4">
      <c r="C14" s="103"/>
      <c r="D14" s="104"/>
      <c r="E14" s="104"/>
      <c r="F14" s="105"/>
    </row>
    <row r="15" spans="1:7" ht="18" thickBot="1" x14ac:dyDescent="0.55000000000000004">
      <c r="B15" s="69"/>
      <c r="C15" s="113" t="str">
        <f>CONCATENATE("Total Amount Request for Approval (Revision"," ",D7,")")</f>
        <v>Total Amount Request for Approval (Revision 0)</v>
      </c>
      <c r="D15" s="114">
        <f>'Cover Page'!E11</f>
        <v>0</v>
      </c>
      <c r="E15" s="115"/>
      <c r="F15" s="116"/>
    </row>
    <row r="16" spans="1:7" ht="1.25" customHeight="1" thickBot="1" x14ac:dyDescent="0.4">
      <c r="C16" s="117"/>
      <c r="D16" s="118"/>
      <c r="E16" s="118"/>
      <c r="F16" s="119"/>
    </row>
    <row r="17" spans="3:6" ht="15" x14ac:dyDescent="0.4">
      <c r="C17" s="120"/>
      <c r="D17" s="121" t="s">
        <v>52</v>
      </c>
      <c r="E17" s="121" t="s">
        <v>14</v>
      </c>
      <c r="F17" s="122" t="s">
        <v>15</v>
      </c>
    </row>
    <row r="18" spans="3:6" ht="8.25" customHeight="1" x14ac:dyDescent="0.4">
      <c r="C18" s="123"/>
      <c r="D18" s="124"/>
      <c r="E18" s="124"/>
      <c r="F18" s="125"/>
    </row>
    <row r="19" spans="3:6" ht="15" x14ac:dyDescent="0.4">
      <c r="C19" s="123" t="str">
        <f>IF(D5&gt;0,"Subtotal Price:*","Estimated Subtotal Price:*")</f>
        <v>Estimated Subtotal Price:*</v>
      </c>
      <c r="D19" s="124"/>
      <c r="E19" s="124"/>
      <c r="F19" s="125"/>
    </row>
    <row r="20" spans="3:6" ht="15" x14ac:dyDescent="0.4">
      <c r="C20" s="123" t="str">
        <f>IF($F$7="S","PST Cost (if excluded supplier from quote):",IF($F$7="M","Additional Warranty Cost (If applicable):","Rental Protection Insurance Cost:"))</f>
        <v>PST Cost (if excluded supplier from quote):</v>
      </c>
      <c r="D20" s="124">
        <v>0</v>
      </c>
      <c r="E20" s="124">
        <v>0</v>
      </c>
      <c r="F20" s="125">
        <v>0</v>
      </c>
    </row>
    <row r="21" spans="3:6" ht="15" x14ac:dyDescent="0.4">
      <c r="C21" s="123" t="str">
        <f>IF(OR($F$7="E",$F$7="S"),"Mobilization / Demob Cost (if excluded supplier from quote):","Freight (if excluded supplier from quote):")</f>
        <v>Mobilization / Demob Cost (if excluded supplier from quote):</v>
      </c>
      <c r="D21" s="124">
        <v>0</v>
      </c>
      <c r="E21" s="124">
        <v>0</v>
      </c>
      <c r="F21" s="125">
        <v>0</v>
      </c>
    </row>
    <row r="22" spans="3:6" ht="15" x14ac:dyDescent="0.4">
      <c r="C22" s="123" t="str">
        <f>IF($F$7="S","Site Orientation Cost (if excluded supplier from quote):",IF($F$7="M","Environmental Fees (if excluded supplier from quote):","Equipment Disinfection Cost if Out of Province Rental:"))</f>
        <v>Site Orientation Cost (if excluded supplier from quote):</v>
      </c>
      <c r="D22" s="124">
        <v>0</v>
      </c>
      <c r="E22" s="124">
        <v>0</v>
      </c>
      <c r="F22" s="125">
        <v>0</v>
      </c>
    </row>
    <row r="23" spans="3:6" ht="15.4" thickBot="1" x14ac:dyDescent="0.45">
      <c r="C23" s="126" t="s">
        <v>100</v>
      </c>
      <c r="D23" s="127">
        <v>0</v>
      </c>
      <c r="E23" s="127">
        <v>0</v>
      </c>
      <c r="F23" s="128">
        <v>0</v>
      </c>
    </row>
    <row r="24" spans="3:6" ht="15" x14ac:dyDescent="0.4">
      <c r="C24" s="120" t="s">
        <v>1</v>
      </c>
      <c r="D24" s="129">
        <f>SUM(D19:D23)</f>
        <v>0</v>
      </c>
      <c r="E24" s="129">
        <f>SUM(E19:E23)</f>
        <v>0</v>
      </c>
      <c r="F24" s="130">
        <f>SUM(F19:F23)</f>
        <v>0</v>
      </c>
    </row>
    <row r="25" spans="3:6" ht="15" x14ac:dyDescent="0.4">
      <c r="C25" s="123" t="s">
        <v>3</v>
      </c>
      <c r="D25" s="131">
        <v>0</v>
      </c>
      <c r="E25" s="131">
        <v>0</v>
      </c>
      <c r="F25" s="132">
        <v>0</v>
      </c>
    </row>
    <row r="26" spans="3:6" ht="15.4" thickBot="1" x14ac:dyDescent="0.45">
      <c r="C26" s="126" t="s">
        <v>4</v>
      </c>
      <c r="D26" s="133">
        <f>D24*D25</f>
        <v>0</v>
      </c>
      <c r="E26" s="133">
        <f>E24*E25</f>
        <v>0</v>
      </c>
      <c r="F26" s="134">
        <f>F24*F25</f>
        <v>0</v>
      </c>
    </row>
    <row r="27" spans="3:6" ht="15.4" thickBot="1" x14ac:dyDescent="0.45">
      <c r="C27" s="135" t="s">
        <v>2</v>
      </c>
      <c r="D27" s="136">
        <f>D26+D24</f>
        <v>0</v>
      </c>
      <c r="E27" s="136">
        <f>E26+E24</f>
        <v>0</v>
      </c>
      <c r="F27" s="137">
        <f>F26+F24</f>
        <v>0</v>
      </c>
    </row>
    <row r="28" spans="3:6" ht="1.25" customHeight="1" x14ac:dyDescent="0.35">
      <c r="C28" s="117"/>
      <c r="D28" s="118"/>
      <c r="E28" s="118"/>
      <c r="F28" s="119"/>
    </row>
    <row r="29" spans="3:6" ht="22.15" x14ac:dyDescent="0.4">
      <c r="C29" s="138" t="s">
        <v>116</v>
      </c>
      <c r="D29" s="139"/>
      <c r="E29" s="139"/>
      <c r="F29" s="140"/>
    </row>
    <row r="30" spans="3:6" ht="43.5" customHeight="1" x14ac:dyDescent="0.35">
      <c r="C30" s="141"/>
      <c r="D30" s="142"/>
      <c r="E30" s="142"/>
      <c r="F30" s="143"/>
    </row>
    <row r="31" spans="3:6" ht="21" customHeight="1" thickBot="1" x14ac:dyDescent="0.45">
      <c r="C31" s="138" t="s">
        <v>117</v>
      </c>
      <c r="D31" s="144"/>
      <c r="E31" s="144"/>
      <c r="F31" s="145"/>
    </row>
    <row r="32" spans="3:6" ht="15" x14ac:dyDescent="0.35">
      <c r="C32" s="146" t="s">
        <v>10</v>
      </c>
      <c r="D32" s="147">
        <f>D27</f>
        <v>0</v>
      </c>
      <c r="E32" s="147">
        <f>E27</f>
        <v>0</v>
      </c>
      <c r="F32" s="148">
        <f>F27</f>
        <v>0</v>
      </c>
    </row>
    <row r="33" spans="3:6" ht="15" x14ac:dyDescent="0.35">
      <c r="C33" s="149" t="s">
        <v>8</v>
      </c>
      <c r="D33" s="150" t="s">
        <v>65</v>
      </c>
      <c r="E33" s="150" t="s">
        <v>66</v>
      </c>
      <c r="F33" s="151" t="s">
        <v>63</v>
      </c>
    </row>
    <row r="34" spans="3:6" ht="15" x14ac:dyDescent="0.35">
      <c r="C34" s="149" t="s">
        <v>5</v>
      </c>
      <c r="D34" s="150" t="s">
        <v>64</v>
      </c>
      <c r="E34" s="150" t="s">
        <v>12</v>
      </c>
      <c r="F34" s="151" t="s">
        <v>65</v>
      </c>
    </row>
    <row r="35" spans="3:6" ht="15" x14ac:dyDescent="0.35">
      <c r="C35" s="149" t="s">
        <v>6</v>
      </c>
      <c r="D35" s="150" t="s">
        <v>63</v>
      </c>
      <c r="E35" s="150" t="s">
        <v>11</v>
      </c>
      <c r="F35" s="151" t="s">
        <v>64</v>
      </c>
    </row>
    <row r="36" spans="3:6" ht="15" x14ac:dyDescent="0.35">
      <c r="C36" s="149" t="s">
        <v>102</v>
      </c>
      <c r="D36" s="150" t="s">
        <v>63</v>
      </c>
      <c r="E36" s="150" t="s">
        <v>13</v>
      </c>
      <c r="F36" s="151" t="s">
        <v>64</v>
      </c>
    </row>
    <row r="37" spans="3:6" ht="15" x14ac:dyDescent="0.35">
      <c r="C37" s="149" t="s">
        <v>7</v>
      </c>
      <c r="D37" s="150" t="s">
        <v>64</v>
      </c>
      <c r="E37" s="150"/>
      <c r="F37" s="151"/>
    </row>
    <row r="38" spans="3:6" ht="15" x14ac:dyDescent="0.4">
      <c r="C38" s="123" t="s">
        <v>111</v>
      </c>
      <c r="D38" s="152"/>
      <c r="E38" s="153"/>
      <c r="F38" s="145"/>
    </row>
    <row r="39" spans="3:6" ht="15" x14ac:dyDescent="0.4">
      <c r="C39" s="123" t="s">
        <v>108</v>
      </c>
      <c r="D39" s="139" t="s">
        <v>110</v>
      </c>
      <c r="E39" s="139"/>
      <c r="F39" s="140"/>
    </row>
    <row r="40" spans="3:6" ht="15" x14ac:dyDescent="0.4">
      <c r="C40" s="123"/>
      <c r="D40" s="139" t="s">
        <v>109</v>
      </c>
      <c r="E40" s="139"/>
      <c r="F40" s="140"/>
    </row>
    <row r="41" spans="3:6" ht="15" x14ac:dyDescent="0.4">
      <c r="C41" s="123"/>
      <c r="D41" s="139" t="s">
        <v>122</v>
      </c>
      <c r="E41" s="139"/>
      <c r="F41" s="140"/>
    </row>
    <row r="42" spans="3:6" ht="15" x14ac:dyDescent="0.4">
      <c r="C42" s="123"/>
      <c r="D42" s="139" t="s">
        <v>112</v>
      </c>
      <c r="E42" s="139"/>
      <c r="F42" s="140"/>
    </row>
    <row r="43" spans="3:6" ht="18" customHeight="1" thickBot="1" x14ac:dyDescent="0.45">
      <c r="C43" s="92" t="s">
        <v>118</v>
      </c>
      <c r="D43" s="154"/>
      <c r="E43" s="154"/>
      <c r="F43" s="155"/>
    </row>
    <row r="44" spans="3:6" ht="15" x14ac:dyDescent="0.35">
      <c r="C44" s="149" t="s">
        <v>10</v>
      </c>
      <c r="D44" s="124">
        <v>0</v>
      </c>
      <c r="E44" s="124"/>
      <c r="F44" s="125"/>
    </row>
    <row r="45" spans="3:6" ht="15" x14ac:dyDescent="0.35">
      <c r="C45" s="149" t="s">
        <v>8</v>
      </c>
      <c r="D45" s="150" t="s">
        <v>65</v>
      </c>
      <c r="E45" s="150" t="s">
        <v>66</v>
      </c>
      <c r="F45" s="151" t="s">
        <v>65</v>
      </c>
    </row>
    <row r="46" spans="3:6" ht="15" x14ac:dyDescent="0.35">
      <c r="C46" s="149" t="s">
        <v>5</v>
      </c>
      <c r="D46" s="150" t="s">
        <v>65</v>
      </c>
      <c r="E46" s="150" t="s">
        <v>12</v>
      </c>
      <c r="F46" s="151" t="s">
        <v>65</v>
      </c>
    </row>
    <row r="47" spans="3:6" ht="15" x14ac:dyDescent="0.35">
      <c r="C47" s="149" t="s">
        <v>6</v>
      </c>
      <c r="D47" s="150" t="s">
        <v>65</v>
      </c>
      <c r="E47" s="150" t="s">
        <v>11</v>
      </c>
      <c r="F47" s="151" t="s">
        <v>65</v>
      </c>
    </row>
    <row r="48" spans="3:6" ht="15" x14ac:dyDescent="0.35">
      <c r="C48" s="149" t="s">
        <v>102</v>
      </c>
      <c r="D48" s="150" t="s">
        <v>65</v>
      </c>
      <c r="E48" s="150" t="s">
        <v>13</v>
      </c>
      <c r="F48" s="151" t="s">
        <v>65</v>
      </c>
    </row>
    <row r="49" spans="3:8" ht="15" x14ac:dyDescent="0.35">
      <c r="C49" s="149" t="s">
        <v>7</v>
      </c>
      <c r="D49" s="150" t="s">
        <v>65</v>
      </c>
      <c r="E49" s="150"/>
      <c r="F49" s="151"/>
    </row>
    <row r="50" spans="3:8" ht="1.25" customHeight="1" x14ac:dyDescent="0.35">
      <c r="C50" s="117"/>
      <c r="D50" s="118"/>
      <c r="E50" s="118"/>
      <c r="F50" s="119"/>
    </row>
    <row r="51" spans="3:8" ht="15.4" thickBot="1" x14ac:dyDescent="0.45">
      <c r="C51" s="92" t="s">
        <v>9</v>
      </c>
      <c r="D51" s="154"/>
      <c r="E51" s="154"/>
      <c r="F51" s="155"/>
    </row>
    <row r="52" spans="3:8" ht="15" x14ac:dyDescent="0.35">
      <c r="C52" s="149" t="s">
        <v>10</v>
      </c>
      <c r="D52" s="124">
        <v>0</v>
      </c>
      <c r="E52" s="124"/>
      <c r="F52" s="125"/>
    </row>
    <row r="53" spans="3:8" ht="15" x14ac:dyDescent="0.35">
      <c r="C53" s="149" t="s">
        <v>8</v>
      </c>
      <c r="D53" s="150" t="s">
        <v>65</v>
      </c>
      <c r="E53" s="150" t="s">
        <v>66</v>
      </c>
      <c r="F53" s="151" t="s">
        <v>65</v>
      </c>
    </row>
    <row r="54" spans="3:8" ht="15" x14ac:dyDescent="0.35">
      <c r="C54" s="149" t="s">
        <v>5</v>
      </c>
      <c r="D54" s="150" t="s">
        <v>65</v>
      </c>
      <c r="E54" s="150" t="s">
        <v>12</v>
      </c>
      <c r="F54" s="151" t="s">
        <v>65</v>
      </c>
    </row>
    <row r="55" spans="3:8" ht="15" x14ac:dyDescent="0.35">
      <c r="C55" s="149" t="s">
        <v>6</v>
      </c>
      <c r="D55" s="150" t="s">
        <v>65</v>
      </c>
      <c r="E55" s="150" t="s">
        <v>11</v>
      </c>
      <c r="F55" s="151" t="s">
        <v>65</v>
      </c>
    </row>
    <row r="56" spans="3:8" ht="15" x14ac:dyDescent="0.35">
      <c r="C56" s="149" t="s">
        <v>102</v>
      </c>
      <c r="D56" s="150" t="s">
        <v>65</v>
      </c>
      <c r="E56" s="150" t="s">
        <v>13</v>
      </c>
      <c r="F56" s="151" t="s">
        <v>65</v>
      </c>
    </row>
    <row r="57" spans="3:8" ht="15.4" thickBot="1" x14ac:dyDescent="0.4">
      <c r="C57" s="156" t="s">
        <v>7</v>
      </c>
      <c r="D57" s="157" t="s">
        <v>65</v>
      </c>
      <c r="E57" s="157"/>
      <c r="F57" s="158"/>
    </row>
    <row r="58" spans="3:8" ht="1.25" customHeight="1" thickBot="1" x14ac:dyDescent="0.4">
      <c r="C58" s="117"/>
      <c r="D58" s="118"/>
      <c r="E58" s="118"/>
      <c r="F58" s="119"/>
    </row>
    <row r="59" spans="3:8" ht="13.5" customHeight="1" x14ac:dyDescent="0.4">
      <c r="C59" s="120" t="s">
        <v>67</v>
      </c>
      <c r="D59" s="159"/>
      <c r="E59" s="159"/>
      <c r="F59" s="160"/>
    </row>
    <row r="60" spans="3:8" ht="15" x14ac:dyDescent="0.4">
      <c r="C60" s="123" t="s">
        <v>68</v>
      </c>
      <c r="D60" s="150"/>
      <c r="E60" s="150" t="s">
        <v>101</v>
      </c>
      <c r="F60" s="161">
        <f ca="1">TODAY()</f>
        <v>44108</v>
      </c>
    </row>
    <row r="61" spans="3:8" ht="15" x14ac:dyDescent="0.4">
      <c r="C61" s="123" t="s">
        <v>69</v>
      </c>
      <c r="D61" s="150"/>
      <c r="E61" s="150" t="s">
        <v>101</v>
      </c>
      <c r="F61" s="161"/>
    </row>
    <row r="62" spans="3:8" ht="15.4" thickBot="1" x14ac:dyDescent="0.4">
      <c r="C62" s="60"/>
      <c r="D62" s="61" t="s">
        <v>104</v>
      </c>
      <c r="E62" s="62" t="s">
        <v>105</v>
      </c>
      <c r="F62" s="63" t="s">
        <v>106</v>
      </c>
      <c r="G62" s="34"/>
      <c r="H62" s="34"/>
    </row>
    <row r="63" spans="3:8" ht="23" customHeight="1" x14ac:dyDescent="0.4">
      <c r="C63" s="64" t="s">
        <v>123</v>
      </c>
      <c r="D63" s="68"/>
      <c r="E63" s="46"/>
      <c r="F63" s="66"/>
      <c r="G63" s="35"/>
      <c r="H63" s="35"/>
    </row>
    <row r="64" spans="3:8" ht="23" customHeight="1" thickBot="1" x14ac:dyDescent="0.45">
      <c r="C64" s="59" t="s">
        <v>124</v>
      </c>
      <c r="D64" s="83"/>
      <c r="E64" s="84"/>
      <c r="F64" s="85"/>
    </row>
    <row r="65" spans="1:8" ht="23" customHeight="1" x14ac:dyDescent="0.4">
      <c r="A65" s="36">
        <v>10000</v>
      </c>
      <c r="B65" s="36"/>
      <c r="C65" s="65" t="str">
        <f>IF(OR($D$27&gt;$A$65,$E$27&gt;$A$65,$F$27&gt;$A$65),"Client Maury Simoneau (Up to $50,000.00)"," ")</f>
        <v xml:space="preserve"> </v>
      </c>
      <c r="D65" s="68"/>
      <c r="E65" s="46"/>
      <c r="F65" s="66"/>
      <c r="G65" s="35"/>
      <c r="H65" s="35"/>
    </row>
    <row r="66" spans="1:8" ht="23" customHeight="1" thickBot="1" x14ac:dyDescent="0.45">
      <c r="C66" s="58" t="str">
        <f>IF(OR($D$27&gt;$A$65,$E$27&gt;$A$65,$F$27&gt;$A$65),"Comment from Maury Simoneau (If Applicable):"," ")</f>
        <v xml:space="preserve"> </v>
      </c>
      <c r="D66" s="83"/>
      <c r="E66" s="84"/>
      <c r="F66" s="85"/>
    </row>
    <row r="67" spans="1:8" ht="23" customHeight="1" x14ac:dyDescent="0.4">
      <c r="A67" s="36">
        <v>50000</v>
      </c>
      <c r="B67" s="36"/>
      <c r="C67" s="65" t="str">
        <f>IF(OR($D$27&gt;$A$67,$E$27&gt;$A$67,$F$27&gt;$A$67),"Client Chris Whorton (+$50,000.00)"," ")</f>
        <v xml:space="preserve"> </v>
      </c>
      <c r="D67" s="68"/>
      <c r="E67" s="46"/>
      <c r="F67" s="66"/>
      <c r="G67" s="35"/>
      <c r="H67" s="35"/>
    </row>
    <row r="68" spans="1:8" ht="23" customHeight="1" thickBot="1" x14ac:dyDescent="0.45">
      <c r="C68" s="59" t="str">
        <f>IF(OR($D$27&gt;$A$67,$E$27&gt;$A$67,$F$27&gt;$A$67),"Comment from Chris Whorton (If Applicable):"," ")</f>
        <v xml:space="preserve"> </v>
      </c>
      <c r="D68" s="83"/>
      <c r="E68" s="84"/>
      <c r="F68" s="85"/>
    </row>
    <row r="69" spans="1:8" x14ac:dyDescent="0.35">
      <c r="C69" s="33"/>
      <c r="D69" s="33"/>
      <c r="E69" s="33"/>
      <c r="F69" s="33"/>
    </row>
    <row r="70" spans="1:8" x14ac:dyDescent="0.35">
      <c r="C70" s="33"/>
      <c r="D70" s="33"/>
      <c r="E70" s="33"/>
      <c r="F70" s="33"/>
    </row>
    <row r="71" spans="1:8" x14ac:dyDescent="0.35">
      <c r="C71" s="33"/>
      <c r="D71" s="33"/>
      <c r="E71" s="33"/>
      <c r="F71" s="33"/>
    </row>
    <row r="72" spans="1:8" x14ac:dyDescent="0.35">
      <c r="C72" s="33"/>
      <c r="D72" s="33"/>
      <c r="E72" s="33"/>
      <c r="F72" s="33"/>
    </row>
    <row r="73" spans="1:8" x14ac:dyDescent="0.35">
      <c r="C73" s="33"/>
      <c r="D73" s="33"/>
      <c r="E73" s="33"/>
      <c r="F73" s="33"/>
    </row>
    <row r="74" spans="1:8" x14ac:dyDescent="0.35">
      <c r="C74" s="33"/>
      <c r="D74" s="33"/>
      <c r="E74" s="33"/>
      <c r="F74" s="33"/>
    </row>
    <row r="75" spans="1:8" x14ac:dyDescent="0.35">
      <c r="C75" s="33"/>
      <c r="D75" s="33"/>
      <c r="E75" s="33"/>
      <c r="F75" s="33"/>
    </row>
    <row r="76" spans="1:8" x14ac:dyDescent="0.35">
      <c r="C76" s="33"/>
      <c r="D76" s="33"/>
      <c r="E76" s="33"/>
      <c r="F76" s="33"/>
    </row>
  </sheetData>
  <mergeCells count="12">
    <mergeCell ref="D64:F64"/>
    <mergeCell ref="D66:F66"/>
    <mergeCell ref="D68:F68"/>
    <mergeCell ref="D31:F31"/>
    <mergeCell ref="D43:F43"/>
    <mergeCell ref="D51:F51"/>
    <mergeCell ref="E38:F38"/>
    <mergeCell ref="C4:F4"/>
    <mergeCell ref="C10:F10"/>
    <mergeCell ref="C14:F14"/>
    <mergeCell ref="C30:F30"/>
    <mergeCell ref="C8:F8"/>
  </mergeCells>
  <phoneticPr fontId="18" type="noConversion"/>
  <printOptions horizontalCentered="1"/>
  <pageMargins left="0.70866141732283472" right="0.70866141732283472" top="0.74803149606299213" bottom="0.74803149606299213" header="0.31496062992125984" footer="0.31496062992125984"/>
  <pageSetup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75" r:id="rId4" name="Check Box 27">
              <controlPr defaultSize="0" autoFill="0" autoLine="0" autoPict="0">
                <anchor moveWithCells="1">
                  <from>
                    <xdr:col>3</xdr:col>
                    <xdr:colOff>9525</xdr:colOff>
                    <xdr:row>37</xdr:row>
                    <xdr:rowOff>180975</xdr:rowOff>
                  </from>
                  <to>
                    <xdr:col>3</xdr:col>
                    <xdr:colOff>352425</xdr:colOff>
                    <xdr:row>39</xdr:row>
                    <xdr:rowOff>9525</xdr:rowOff>
                  </to>
                </anchor>
              </controlPr>
            </control>
          </mc:Choice>
        </mc:AlternateContent>
        <mc:AlternateContent xmlns:mc="http://schemas.openxmlformats.org/markup-compatibility/2006">
          <mc:Choice Requires="x14">
            <control shapeId="2076" r:id="rId5" name="Check Box 28">
              <controlPr defaultSize="0" autoFill="0" autoLine="0" autoPict="0">
                <anchor moveWithCells="1">
                  <from>
                    <xdr:col>3</xdr:col>
                    <xdr:colOff>9525</xdr:colOff>
                    <xdr:row>38</xdr:row>
                    <xdr:rowOff>180975</xdr:rowOff>
                  </from>
                  <to>
                    <xdr:col>3</xdr:col>
                    <xdr:colOff>257175</xdr:colOff>
                    <xdr:row>40</xdr:row>
                    <xdr:rowOff>0</xdr:rowOff>
                  </to>
                </anchor>
              </controlPr>
            </control>
          </mc:Choice>
        </mc:AlternateContent>
        <mc:AlternateContent xmlns:mc="http://schemas.openxmlformats.org/markup-compatibility/2006">
          <mc:Choice Requires="x14">
            <control shapeId="2077" r:id="rId6" name="Check Box 29">
              <controlPr defaultSize="0" autoFill="0" autoLine="0" autoPict="0">
                <anchor moveWithCells="1">
                  <from>
                    <xdr:col>3</xdr:col>
                    <xdr:colOff>9525</xdr:colOff>
                    <xdr:row>39</xdr:row>
                    <xdr:rowOff>180975</xdr:rowOff>
                  </from>
                  <to>
                    <xdr:col>3</xdr:col>
                    <xdr:colOff>257175</xdr:colOff>
                    <xdr:row>41</xdr:row>
                    <xdr:rowOff>0</xdr:rowOff>
                  </to>
                </anchor>
              </controlPr>
            </control>
          </mc:Choice>
        </mc:AlternateContent>
        <mc:AlternateContent xmlns:mc="http://schemas.openxmlformats.org/markup-compatibility/2006">
          <mc:Choice Requires="x14">
            <control shapeId="2078" r:id="rId7" name="Check Box 30">
              <controlPr defaultSize="0" autoFill="0" autoLine="0" autoPict="0">
                <anchor moveWithCells="1">
                  <from>
                    <xdr:col>3</xdr:col>
                    <xdr:colOff>9525</xdr:colOff>
                    <xdr:row>40</xdr:row>
                    <xdr:rowOff>180975</xdr:rowOff>
                  </from>
                  <to>
                    <xdr:col>3</xdr:col>
                    <xdr:colOff>257175</xdr:colOff>
                    <xdr:row>42</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Sheet4!$A$2:$A$4</xm:f>
          </x14:formula1>
          <xm:sqref>F7</xm:sqref>
        </x14:dataValidation>
        <x14:dataValidation type="list" allowBlank="1" showInputMessage="1" showErrorMessage="1" xr:uid="{00000000-0002-0000-0100-000001000000}">
          <x14:formula1>
            <xm:f>Sheet4!$A$13:$A$44</xm:f>
          </x14:formula1>
          <xm:sqref>D59:D61</xm:sqref>
        </x14:dataValidation>
        <x14:dataValidation type="list" allowBlank="1" showInputMessage="1" showErrorMessage="1" xr:uid="{00000000-0002-0000-0100-000002000000}">
          <x14:formula1>
            <xm:f>Sheet4!$A$9:$A$12</xm:f>
          </x14:formula1>
          <xm:sqref>D12 F11 D45:D49 F33:F37 D33:D37 F53:F57 D53:D57 F45:F49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4"/>
  <sheetViews>
    <sheetView topLeftCell="A4" workbookViewId="0">
      <selection activeCell="A15" sqref="A15"/>
    </sheetView>
  </sheetViews>
  <sheetFormatPr defaultRowHeight="13.5" x14ac:dyDescent="0.35"/>
  <sheetData>
    <row r="1" spans="1:2" x14ac:dyDescent="0.35">
      <c r="A1" t="s">
        <v>54</v>
      </c>
    </row>
    <row r="2" spans="1:2" x14ac:dyDescent="0.35">
      <c r="A2" s="32" t="s">
        <v>55</v>
      </c>
      <c r="B2" t="s">
        <v>56</v>
      </c>
    </row>
    <row r="3" spans="1:2" x14ac:dyDescent="0.35">
      <c r="A3" s="32" t="s">
        <v>57</v>
      </c>
      <c r="B3" t="s">
        <v>58</v>
      </c>
    </row>
    <row r="4" spans="1:2" x14ac:dyDescent="0.35">
      <c r="A4" s="32" t="s">
        <v>59</v>
      </c>
      <c r="B4" t="s">
        <v>60</v>
      </c>
    </row>
    <row r="8" spans="1:2" x14ac:dyDescent="0.35">
      <c r="A8" t="s">
        <v>62</v>
      </c>
    </row>
    <row r="9" spans="1:2" x14ac:dyDescent="0.35">
      <c r="A9" t="s">
        <v>63</v>
      </c>
    </row>
    <row r="10" spans="1:2" x14ac:dyDescent="0.35">
      <c r="A10" t="s">
        <v>64</v>
      </c>
    </row>
    <row r="11" spans="1:2" x14ac:dyDescent="0.35">
      <c r="A11" t="s">
        <v>65</v>
      </c>
    </row>
    <row r="14" spans="1:2" x14ac:dyDescent="0.35">
      <c r="A14" t="s">
        <v>115</v>
      </c>
    </row>
    <row r="15" spans="1:2" x14ac:dyDescent="0.35">
      <c r="A15" t="s">
        <v>81</v>
      </c>
    </row>
    <row r="16" spans="1:2" x14ac:dyDescent="0.35">
      <c r="A16" t="s">
        <v>93</v>
      </c>
    </row>
    <row r="17" spans="1:1" x14ac:dyDescent="0.35">
      <c r="A17" t="s">
        <v>83</v>
      </c>
    </row>
    <row r="18" spans="1:1" x14ac:dyDescent="0.35">
      <c r="A18" t="s">
        <v>96</v>
      </c>
    </row>
    <row r="19" spans="1:1" x14ac:dyDescent="0.35">
      <c r="A19" t="s">
        <v>99</v>
      </c>
    </row>
    <row r="20" spans="1:1" x14ac:dyDescent="0.35">
      <c r="A20" t="s">
        <v>71</v>
      </c>
    </row>
    <row r="21" spans="1:1" x14ac:dyDescent="0.35">
      <c r="A21" t="s">
        <v>97</v>
      </c>
    </row>
    <row r="22" spans="1:1" x14ac:dyDescent="0.35">
      <c r="A22" t="s">
        <v>88</v>
      </c>
    </row>
    <row r="23" spans="1:1" x14ac:dyDescent="0.35">
      <c r="A23" t="s">
        <v>89</v>
      </c>
    </row>
    <row r="24" spans="1:1" x14ac:dyDescent="0.35">
      <c r="A24" t="s">
        <v>90</v>
      </c>
    </row>
    <row r="25" spans="1:1" x14ac:dyDescent="0.35">
      <c r="A25" t="s">
        <v>91</v>
      </c>
    </row>
    <row r="26" spans="1:1" x14ac:dyDescent="0.35">
      <c r="A26" t="s">
        <v>79</v>
      </c>
    </row>
    <row r="27" spans="1:1" x14ac:dyDescent="0.35">
      <c r="A27" t="s">
        <v>82</v>
      </c>
    </row>
    <row r="28" spans="1:1" x14ac:dyDescent="0.35">
      <c r="A28" t="s">
        <v>84</v>
      </c>
    </row>
    <row r="29" spans="1:1" x14ac:dyDescent="0.35">
      <c r="A29" t="s">
        <v>85</v>
      </c>
    </row>
    <row r="30" spans="1:1" x14ac:dyDescent="0.35">
      <c r="A30" t="s">
        <v>70</v>
      </c>
    </row>
    <row r="31" spans="1:1" x14ac:dyDescent="0.35">
      <c r="A31" t="s">
        <v>72</v>
      </c>
    </row>
    <row r="32" spans="1:1" x14ac:dyDescent="0.35">
      <c r="A32" t="s">
        <v>73</v>
      </c>
    </row>
    <row r="33" spans="1:1" x14ac:dyDescent="0.35">
      <c r="A33" t="s">
        <v>74</v>
      </c>
    </row>
    <row r="34" spans="1:1" x14ac:dyDescent="0.35">
      <c r="A34" t="s">
        <v>75</v>
      </c>
    </row>
    <row r="35" spans="1:1" x14ac:dyDescent="0.35">
      <c r="A35" t="s">
        <v>76</v>
      </c>
    </row>
    <row r="36" spans="1:1" x14ac:dyDescent="0.35">
      <c r="A36" t="s">
        <v>77</v>
      </c>
    </row>
    <row r="37" spans="1:1" x14ac:dyDescent="0.35">
      <c r="A37" t="s">
        <v>78</v>
      </c>
    </row>
    <row r="38" spans="1:1" x14ac:dyDescent="0.35">
      <c r="A38" t="s">
        <v>80</v>
      </c>
    </row>
    <row r="39" spans="1:1" x14ac:dyDescent="0.35">
      <c r="A39" t="s">
        <v>86</v>
      </c>
    </row>
    <row r="40" spans="1:1" x14ac:dyDescent="0.35">
      <c r="A40" t="s">
        <v>87</v>
      </c>
    </row>
    <row r="41" spans="1:1" x14ac:dyDescent="0.35">
      <c r="A41" t="s">
        <v>95</v>
      </c>
    </row>
    <row r="42" spans="1:1" x14ac:dyDescent="0.35">
      <c r="A42" t="s">
        <v>92</v>
      </c>
    </row>
    <row r="43" spans="1:1" x14ac:dyDescent="0.35">
      <c r="A43" t="s">
        <v>94</v>
      </c>
    </row>
    <row r="44" spans="1:1" x14ac:dyDescent="0.35">
      <c r="A44"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 Page</vt:lpstr>
      <vt:lpstr>Sheet1</vt:lpstr>
      <vt:lpstr>Sheet4</vt:lpstr>
      <vt:lpstr>'Cover Page'!Print_Area</vt:lpstr>
      <vt:lpstr>Sheet1!Print_Area</vt:lpstr>
    </vt:vector>
  </TitlesOfParts>
  <Company>BHP Billiton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BHP Purchase Approval Form</dc:title>
  <dc:creator>Alexis Nyandwi</dc:creator>
  <cp:lastModifiedBy>Mohamed Elmoghazy</cp:lastModifiedBy>
  <cp:lastPrinted>2020-05-01T15:50:32Z</cp:lastPrinted>
  <dcterms:created xsi:type="dcterms:W3CDTF">2020-01-30T17:10:16Z</dcterms:created>
  <dcterms:modified xsi:type="dcterms:W3CDTF">2020-10-04T18:38:36Z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34892798-a3b3-40ba-83be-4b7c2368a693</vt:lpwstr>
  </property>
</Properties>
</file>