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xr:revisionPtr revIDLastSave="0" documentId="8_{92E6B7AC-3B2A-9F44-AE7C-6AF8A94B3E3B}" xr6:coauthVersionLast="47" xr6:coauthVersionMax="47" xr10:uidLastSave="{00000000-0000-0000-0000-000000000000}"/>
  <bookViews>
    <workbookView xWindow="0" yWindow="680" windowWidth="25600" windowHeight="15040"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4" l="1"/>
  <c r="D13" i="4"/>
  <c r="D11" i="4"/>
  <c r="D18" i="4"/>
  <c r="D16" i="4"/>
  <c r="D15" i="4"/>
  <c r="D17" i="4"/>
  <c r="D12" i="4"/>
  <c r="D10" i="4"/>
  <c r="D8" i="4"/>
  <c r="D7" i="4"/>
  <c r="B6" i="2"/>
  <c r="F21" i="4" l="1"/>
  <c r="G21" i="4" s="1"/>
  <c r="C6" i="4" l="1"/>
  <c r="B10" i="2"/>
  <c r="B9" i="2"/>
  <c r="B8" i="2"/>
  <c r="F8" i="4" l="1"/>
  <c r="D6" i="4"/>
  <c r="G8" i="4" l="1"/>
  <c r="F6" i="4"/>
  <c r="F15" i="4"/>
  <c r="G15" i="4" s="1"/>
  <c r="F9" i="4"/>
  <c r="B7" i="2"/>
  <c r="G9" i="4" l="1"/>
  <c r="F16" i="4"/>
  <c r="G16" i="4" s="1"/>
  <c r="F10" i="4"/>
  <c r="G10" i="4" l="1"/>
  <c r="F14" i="4"/>
  <c r="G14" i="4" s="1"/>
  <c r="G6" i="4"/>
  <c r="F11" i="4" l="1"/>
  <c r="G11" i="4" s="1"/>
  <c r="F12" i="4"/>
  <c r="G12" i="4" s="1"/>
  <c r="F7" i="4"/>
  <c r="G7" i="4" l="1"/>
  <c r="F13" i="4"/>
  <c r="G13" i="4" s="1"/>
  <c r="F17" i="4" l="1"/>
  <c r="G17" i="4" s="1"/>
  <c r="F20" i="4"/>
  <c r="G20" i="4" l="1"/>
  <c r="D2" i="4" l="1"/>
  <c r="C6" i="2"/>
  <c r="C10" i="2" l="1"/>
  <c r="C7" i="2"/>
  <c r="C9" i="2"/>
  <c r="C8" i="2"/>
  <c r="F19" i="4"/>
  <c r="D10" i="2" s="1"/>
  <c r="D6" i="2" l="1"/>
  <c r="D9" i="2"/>
  <c r="D8" i="2"/>
  <c r="D7" i="2"/>
  <c r="G19" i="4"/>
  <c r="E10" i="2" l="1"/>
  <c r="E6" i="2"/>
  <c r="E9" i="2"/>
  <c r="E8" i="2"/>
  <c r="E7" i="2"/>
</calcChain>
</file>

<file path=xl/sharedStrings.xml><?xml version="1.0" encoding="utf-8"?>
<sst xmlns="http://schemas.openxmlformats.org/spreadsheetml/2006/main" count="69" uniqueCount="63">
  <si>
    <t>Create a Project Tracker in this worksheet.
The title of this worksheet is in cell B1. 
Information about how to use this worksheet, including instructions for screen readers is in the About worksheet.</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</si>
  <si>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</si>
  <si>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</si>
  <si>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</si>
  <si>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</si>
  <si>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To add more milestones/activities, insert new rows above this line.
This is the last instruction in this worksheet.</t>
  </si>
  <si>
    <t>Enter a sequential set of numbers in the column below.</t>
  </si>
  <si>
    <t>Position</t>
  </si>
  <si>
    <t>To add more  Milestones/Activities, insert new rows above this line</t>
  </si>
  <si>
    <t>Start date:</t>
  </si>
  <si>
    <t>End date:</t>
  </si>
  <si>
    <t>Enter the start date for the milestone or activity in the column below.</t>
  </si>
  <si>
    <t>Start Date</t>
  </si>
  <si>
    <t>Enter the end date for the milestone or activity in the column below.</t>
  </si>
  <si>
    <t>End Date</t>
  </si>
  <si>
    <t>Enter the milestone and/or activity description in the column below. This description will appear in the Project Chart.</t>
  </si>
  <si>
    <t>Milestone/Activity</t>
  </si>
  <si>
    <t>Start</t>
  </si>
  <si>
    <t>Auto calculated. The data below, under this column, is used for charting the milestones and activities.</t>
  </si>
  <si>
    <t>Start on Day</t>
  </si>
  <si>
    <t xml:space="preserve">Auto calculated. Duration of each task </t>
  </si>
  <si>
    <t>Task Duration</t>
  </si>
  <si>
    <t>Gantt chart with a scrollbar is in this worksheet. 
Scrollbar starts in cell B29.
This is the last instruction in this worksheet.</t>
  </si>
  <si>
    <t>About this workbook</t>
  </si>
  <si>
    <t xml:space="preserve">
Enter your data in the Project Tracker worksheet, then scroll through a visual representation of your timeline in the Project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</si>
  <si>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</si>
  <si>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Guide for screen readers</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</si>
  <si>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</si>
  <si>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This is the last instruction in this worksheet.</t>
  </si>
  <si>
    <t>Title of this worksheet is in cell B1.</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</si>
  <si>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</si>
  <si>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</si>
  <si>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title is in cell B4.</t>
  </si>
  <si>
    <t>Table headings are in cells B5 through E5. 
A note is in cell F5.
This table will chart up to 5 milestones at one time. 
Do not modify or delete this worksheet or its contents.</t>
  </si>
  <si>
    <t>Dynamic Chart Data</t>
  </si>
  <si>
    <t>horizontal scrolling increment</t>
  </si>
  <si>
    <t>Dynamic Data Table</t>
  </si>
  <si>
    <t>milestone</t>
  </si>
  <si>
    <t>date</t>
  </si>
  <si>
    <t>duration</t>
  </si>
  <si>
    <t>&lt;--chart up to 5 milestones at a time</t>
  </si>
  <si>
    <t>Implement code API</t>
  </si>
  <si>
    <t>Make databases</t>
  </si>
  <si>
    <t>Establish user pvp mode</t>
  </si>
  <si>
    <t>Make login page</t>
  </si>
  <si>
    <t>Make account settings page</t>
  </si>
  <si>
    <t>Create code challenge questions</t>
  </si>
  <si>
    <t>Make front end draft</t>
  </si>
  <si>
    <t>Test and debug website</t>
  </si>
  <si>
    <t>Make leaderboard page</t>
  </si>
  <si>
    <t>Make practice page</t>
  </si>
  <si>
    <t>Make achievements page</t>
  </si>
  <si>
    <t>Make presentation</t>
  </si>
  <si>
    <t>Sophie</t>
  </si>
  <si>
    <t>Person</t>
  </si>
  <si>
    <t>Tymofii</t>
  </si>
  <si>
    <t>Leon</t>
  </si>
  <si>
    <t>Max</t>
  </si>
  <si>
    <t>Waverli</t>
  </si>
  <si>
    <t>Mo</t>
  </si>
  <si>
    <t>Nathan</t>
  </si>
  <si>
    <t>All</t>
  </si>
  <si>
    <t>Project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</si>
</sst>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164" formatCode="_-&quot;£&quot;* #,##0_-;\-&quot;£&quot;* #,##0_-;_-&quot;£&quot;* &quot;-&quot;_-;_-@_-"/>
    <numFmt numFmtId="165" formatCode="_-&quot;£&quot;* #,##0.00_-;\-&quot;£&quot;* #,##0.00_-;_-&quot;£&quot;* &quot;-&quot;??_-;_-@_-"/>
    <numFmt numFmtId="166" formatCode="#,##0_ ;\-#,##0\ "/>
  </numFmts>
  <fonts count="1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sz val="8"/>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6"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41"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9" applyNumberFormat="0" applyAlignment="0" applyProtection="0"/>
    <xf numFmtId="0" fontId="13" fillId="11" borderId="10" applyNumberFormat="0" applyAlignment="0" applyProtection="0"/>
    <xf numFmtId="0" fontId="14" fillId="11" borderId="9" applyNumberFormat="0" applyAlignment="0" applyProtection="0"/>
    <xf numFmtId="0" fontId="15" fillId="0" borderId="11" applyNumberFormat="0" applyFill="0" applyAlignment="0" applyProtection="0"/>
    <xf numFmtId="0" fontId="2" fillId="12" borderId="12" applyNumberFormat="0" applyAlignment="0" applyProtection="0"/>
    <xf numFmtId="0" fontId="16" fillId="0" borderId="0" applyNumberFormat="0" applyFill="0" applyBorder="0" applyAlignment="0" applyProtection="0"/>
    <xf numFmtId="0" fontId="1" fillId="13" borderId="13" applyNumberFormat="0" applyFont="0" applyAlignment="0" applyProtection="0"/>
    <xf numFmtId="0" fontId="17" fillId="0" borderId="14"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25">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Alignment="1">
      <alignment wrapText="1"/>
    </xf>
    <xf numFmtId="14" fontId="0" fillId="0" borderId="0" xfId="0" applyNumberFormat="1"/>
    <xf numFmtId="0" fontId="6" fillId="0" borderId="0" xfId="5">
      <alignment horizontal="left" vertical="center"/>
    </xf>
    <xf numFmtId="14" fontId="0" fillId="0" borderId="0" xfId="4" applyFont="1">
      <alignment horizontal="center" vertical="center"/>
    </xf>
    <xf numFmtId="0" fontId="0" fillId="0" borderId="3" xfId="0" applyBorder="1"/>
    <xf numFmtId="14" fontId="0" fillId="0" borderId="4" xfId="0" applyNumberFormat="1" applyBorder="1"/>
    <xf numFmtId="0" fontId="0" fillId="0" borderId="4" xfId="0" applyBorder="1"/>
    <xf numFmtId="0" fontId="0" fillId="0" borderId="5" xfId="0" applyBorder="1"/>
    <xf numFmtId="0" fontId="0" fillId="0" borderId="6" xfId="0" applyBorder="1"/>
    <xf numFmtId="0" fontId="0" fillId="0" borderId="7" xfId="0"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Alignment="1">
      <alignment horizontal="center"/>
    </xf>
    <xf numFmtId="166" fontId="0" fillId="5" borderId="0" xfId="6" applyFont="1" applyFill="1" applyBorder="1">
      <alignment horizontal="center"/>
    </xf>
    <xf numFmtId="0" fontId="7" fillId="6" borderId="0" xfId="8" applyFill="1">
      <alignment wrapText="1"/>
    </xf>
  </cellXfs>
  <cellStyles count="48">
    <cellStyle name="20% - Accent1" xfId="26" builtinId="30" customBuiltin="1"/>
    <cellStyle name="20% - Accent2" xfId="30" builtinId="34" customBuiltin="1"/>
    <cellStyle name="20% - Accent3" xfId="34" builtinId="38" customBuiltin="1"/>
    <cellStyle name="20% - Accent4" xfId="38" builtinId="42" customBuiltin="1"/>
    <cellStyle name="20% - Accent5" xfId="7" builtinId="46" customBuiltin="1"/>
    <cellStyle name="20% - Accent6" xfId="45"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Bad" xfId="15" builtinId="27" customBuiltin="1"/>
    <cellStyle name="Calculation" xfId="19" builtinId="22" customBuiltin="1"/>
    <cellStyle name="Check Cell" xfId="21" builtinId="23" customBuiltin="1"/>
    <cellStyle name="Comma" xfId="6" builtinId="3" customBuiltin="1"/>
    <cellStyle name="Comma [0]" xfId="9" builtinId="6" customBuiltin="1"/>
    <cellStyle name="Currency" xfId="10" builtinId="4" customBuiltin="1"/>
    <cellStyle name="Currency [0]" xfId="11" builtinId="7" customBuiltin="1"/>
    <cellStyle name="Date" xfId="4" xr:uid="{A5654282-6065-4D12-BA7A-82AAEC707206}"/>
    <cellStyle name="Explanatory Text" xfId="8"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 cent" xfId="12" builtinId="5" customBuiltin="1"/>
    <cellStyle name="Title" xfId="13" builtinId="15" customBuiltin="1"/>
    <cellStyle name="Total" xfId="24" builtinId="25" customBuiltin="1"/>
    <cellStyle name="Warning Text" xfId="22" builtinId="11" customBuiltin="1"/>
  </cellStyles>
  <dxfs count="16">
    <dxf>
      <border diagonalUp="0" diagonalDown="0" outline="0">
        <left/>
        <right style="medium">
          <color theme="5" tint="-0.249977111117893"/>
        </right>
        <top/>
        <bottom/>
      </border>
    </dxf>
    <dxf>
      <numFmt numFmtId="0" formatCode="General"/>
      <border diagonalUp="0" diagonalDown="0">
        <left/>
        <right style="medium">
          <color theme="5" tint="-0.249977111117893"/>
        </right>
        <top/>
        <bottom/>
      </border>
    </dxf>
    <dxf>
      <numFmt numFmtId="0" formatCode="General"/>
    </dxf>
    <dxf>
      <numFmt numFmtId="19" formatCode="dd/mm/yyyy"/>
    </dxf>
    <dxf>
      <border diagonalUp="0" diagonalDown="0" outline="0">
        <left style="medium">
          <color theme="5" tint="-0.249977111117893"/>
        </left>
        <right/>
        <top/>
        <bottom/>
      </border>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Start</c:v>
                </c:pt>
                <c:pt idx="1">
                  <c:v>Make front end draft</c:v>
                </c:pt>
                <c:pt idx="2">
                  <c:v>Implement code API</c:v>
                </c:pt>
                <c:pt idx="3">
                  <c:v>Make databases</c:v>
                </c:pt>
                <c:pt idx="4">
                  <c:v>Establish user pvp mode</c:v>
                </c:pt>
              </c:strCache>
            </c:strRef>
          </c:cat>
          <c:val>
            <c:numRef>
              <c:f>'Dynamic Chart Data Hidden'!$C$6:$C$10</c:f>
              <c:numCache>
                <c:formatCode>m/d/yy</c:formatCode>
                <c:ptCount val="5"/>
                <c:pt idx="0">
                  <c:v>45612</c:v>
                </c:pt>
                <c:pt idx="1">
                  <c:v>45689</c:v>
                </c:pt>
                <c:pt idx="2">
                  <c:v>45695</c:v>
                </c:pt>
                <c:pt idx="3">
                  <c:v>45695</c:v>
                </c:pt>
                <c:pt idx="4">
                  <c:v>45717</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43442FA2-D9F7-9741-AB7D-49A4E4AB290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7FDEFC45-7AEA-5541-A0AD-F10D637797A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BB7F6A4B-7BB0-A342-8129-3666878E921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B5922F16-E8E8-344E-AB87-E79AEAABBB2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83D7F8FF-8C03-EC4D-AC90-A61068F64AE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Start</c:v>
                </c:pt>
                <c:pt idx="1">
                  <c:v>Make front end draft</c:v>
                </c:pt>
                <c:pt idx="2">
                  <c:v>Implement code API</c:v>
                </c:pt>
                <c:pt idx="3">
                  <c:v>Make databases</c:v>
                </c:pt>
                <c:pt idx="4">
                  <c:v>Establish user pvp mode</c:v>
                </c:pt>
              </c:strCache>
            </c:strRef>
          </c:cat>
          <c:val>
            <c:numRef>
              <c:f>'Dynamic Chart Data Hidden'!$E$6:$E$10</c:f>
              <c:numCache>
                <c:formatCode>General</c:formatCode>
                <c:ptCount val="5"/>
                <c:pt idx="0">
                  <c:v>11</c:v>
                </c:pt>
                <c:pt idx="1">
                  <c:v>16</c:v>
                </c:pt>
                <c:pt idx="2">
                  <c:v>15</c:v>
                </c:pt>
                <c:pt idx="3">
                  <c:v>22</c:v>
                </c:pt>
                <c:pt idx="4">
                  <c:v>22</c:v>
                </c:pt>
              </c:numCache>
            </c:numRef>
          </c:val>
          <c:extLst>
            <c:ext xmlns:c15="http://schemas.microsoft.com/office/drawing/2012/chart" uri="{02D57815-91ED-43cb-92C2-25804820EDAC}">
              <c15:datalabelsRange>
                <c15:f>'Dynamic Chart Data Hidden'!$B$6:$B$11</c15:f>
                <c15:dlblRangeCache>
                  <c:ptCount val="6"/>
                  <c:pt idx="0">
                    <c:v>Start</c:v>
                  </c:pt>
                  <c:pt idx="1">
                    <c:v>Make front end draft</c:v>
                  </c:pt>
                  <c:pt idx="2">
                    <c:v>Implement code API</c:v>
                  </c:pt>
                  <c:pt idx="3">
                    <c:v>Make databases</c:v>
                  </c:pt>
                  <c:pt idx="4">
                    <c:v>Establish user pvp mode</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809]d\ mmmm\ yy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171448</xdr:colOff>
      <xdr:row>1</xdr:row>
      <xdr:rowOff>6349</xdr:rowOff>
    </xdr:from>
    <xdr:to>
      <xdr:col>17</xdr:col>
      <xdr:colOff>466725</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177800</xdr:colOff>
          <xdr:row>28</xdr:row>
          <xdr:rowOff>25400</xdr:rowOff>
        </xdr:from>
        <xdr:to>
          <xdr:col>13</xdr:col>
          <xdr:colOff>444500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H21">
  <autoFilter ref="B5:H21" xr:uid="{951635E4-FCFF-47B1-A6C6-5C24ECDE9A5A}"/>
  <sortState xmlns:xlrd2="http://schemas.microsoft.com/office/spreadsheetml/2017/richdata2" ref="B6:G21">
    <sortCondition ref="C6:C21"/>
    <sortCondition ref="D6:D21"/>
  </sortState>
  <tableColumns count="7">
    <tableColumn id="12" xr3:uid="{417148D6-7A28-40C6-80F2-B6C648F24A03}" name="Position" totalsRowLabel="Total" dataDxfId="12" totalsRowDxfId="11"/>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10" totalsRowDxfId="9" dataCellStyle="Comma">
      <calculatedColumnFormula>IFERROR(IF(OR(LEN(Milestones[[#This Row],[Start Date]])=0,LEN(Milestones[[#This Row],[End Date]])=0),"",INT(C6)-INT($C$6)),"")</calculatedColumnFormula>
    </tableColumn>
    <tableColumn id="8" xr3:uid="{A36515AD-389B-4321-BB8D-89BAC7740995}" name="Task Duration" totalsRowFunction="count" dataDxfId="8" totalsRowDxfId="7"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 id="4" xr3:uid="{40BA4741-9A54-D94E-BFCF-98B037D8C830}" name="Perso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ableBorderDxfId="6"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totalsRowLabel="Total" dataDxfId="5" totalsRowDxfId="4">
      <calculatedColumnFormula>IFERROR(IF(LEN(OFFSET('Project Tracker'!$E6,$B$3,0,1,1))=0,"",INDEX(Milestones[],'Project Tracker'!$B6+$B$3,4)),"")</calculatedColumnFormula>
    </tableColumn>
    <tableColumn id="2" xr3:uid="{24BD43CB-1C65-4F2C-BE9D-D5C601681B07}" name="date" dataDxfId="3">
      <calculatedColumnFormula>IFERROR(IF(LEN(OFFSET('Project Tracker'!$C6,$B$3,0,1,1))=0,End_Date,INDEX(Milestones[],'Project Tracker'!$B6+$B$3,2)),"")</calculatedColumnFormula>
    </tableColumn>
    <tableColumn id="3" xr3:uid="{1391FB0D-B504-4322-B211-D2B787F64A2D}" name="Start on Day" dataDxfId="2">
      <calculatedColumnFormula>IFERROR(IF(LEN(OFFSET('Project Tracker'!$F6,$B$3,0,1,1))=0,"",INDEX(Milestones[],'Project Tracker'!$B6+$B$3,5)),"")</calculatedColumnFormula>
    </tableColumn>
    <tableColumn id="4" xr3:uid="{21D31F93-1DE3-4841-8614-466E50A648E8}" name="duration" totalsRowFunction="sum" dataDxfId="1" totalsRow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H22"/>
  <sheetViews>
    <sheetView showGridLines="0" tabSelected="1" zoomScaleNormal="100" workbookViewId="0">
      <selection activeCell="B2" sqref="B2"/>
    </sheetView>
  </sheetViews>
  <sheetFormatPr baseColWidth="10" defaultColWidth="8.83203125" defaultRowHeight="15" x14ac:dyDescent="0.2"/>
  <cols>
    <col min="1" max="1" width="2.6640625" style="18" customWidth="1"/>
    <col min="2" max="2" width="11.5" customWidth="1"/>
    <col min="3" max="3" width="20.1640625" customWidth="1"/>
    <col min="4" max="4" width="15.6640625" customWidth="1"/>
    <col min="5" max="5" width="29.6640625" customWidth="1"/>
    <col min="6" max="6" width="15.6640625" hidden="1" customWidth="1"/>
    <col min="7" max="7" width="18.5" hidden="1" customWidth="1"/>
  </cols>
  <sheetData>
    <row r="1" spans="1:8" ht="50" customHeight="1" x14ac:dyDescent="0.2">
      <c r="A1" s="21" t="s">
        <v>0</v>
      </c>
      <c r="B1" s="1" t="s">
        <v>62</v>
      </c>
    </row>
    <row r="2" spans="1:8" ht="30" customHeight="1" thickBot="1" x14ac:dyDescent="0.25">
      <c r="A2" s="18" t="s">
        <v>1</v>
      </c>
      <c r="C2" s="2" t="s">
        <v>9</v>
      </c>
      <c r="D2" s="14">
        <f ca="1">IFERROR(IF(MIN(Milestones[Start Date])=0,TODAY(),MIN(Milestones[Start Date])),TODAY())</f>
        <v>45612</v>
      </c>
    </row>
    <row r="3" spans="1:8" ht="30" customHeight="1" thickBot="1" x14ac:dyDescent="0.25">
      <c r="A3" s="18" t="s">
        <v>2</v>
      </c>
      <c r="C3" s="15" t="s">
        <v>10</v>
      </c>
      <c r="D3" s="14">
        <v>45748</v>
      </c>
      <c r="E3" s="16"/>
    </row>
    <row r="4" spans="1:8" ht="112" x14ac:dyDescent="0.2">
      <c r="A4" s="18" t="s">
        <v>3</v>
      </c>
      <c r="B4" s="20" t="s">
        <v>6</v>
      </c>
      <c r="C4" s="20" t="s">
        <v>11</v>
      </c>
      <c r="D4" s="20" t="s">
        <v>13</v>
      </c>
      <c r="E4" s="20" t="s">
        <v>15</v>
      </c>
      <c r="F4" s="24" t="s">
        <v>18</v>
      </c>
      <c r="G4" s="24" t="s">
        <v>20</v>
      </c>
    </row>
    <row r="5" spans="1:8" x14ac:dyDescent="0.2">
      <c r="A5" s="18" t="s">
        <v>4</v>
      </c>
      <c r="B5" t="s">
        <v>7</v>
      </c>
      <c r="C5" t="s">
        <v>12</v>
      </c>
      <c r="D5" t="s">
        <v>14</v>
      </c>
      <c r="E5" t="s">
        <v>16</v>
      </c>
      <c r="F5" t="s">
        <v>19</v>
      </c>
      <c r="G5" t="s">
        <v>21</v>
      </c>
      <c r="H5" t="s">
        <v>54</v>
      </c>
    </row>
    <row r="6" spans="1:8" x14ac:dyDescent="0.2">
      <c r="B6" s="22">
        <v>1</v>
      </c>
      <c r="C6" s="7">
        <f ca="1">TODAY()-10</f>
        <v>45612</v>
      </c>
      <c r="D6" s="7">
        <f ca="1">Milestones[[#This Row],[Start Date]]+10</f>
        <v>45622</v>
      </c>
      <c r="E6" t="s">
        <v>17</v>
      </c>
      <c r="F6" s="23">
        <f ca="1">IFERROR(IF(OR(LEN(Milestones[[#This Row],[Start Date]])=0,LEN(Milestones[[#This Row],[End Date]])=0),"",INT(C6)-INT($C$6)),"")</f>
        <v>0</v>
      </c>
      <c r="G6" s="23">
        <f ca="1">IFERROR(IF(Milestones[[#This Row],[Start on Day]]=0,DATEDIF(Milestones[[#This Row],[Start Date]],Milestones[[#This Row],[End Date]],"d")+1,IF(LEN(Milestones[[#This Row],[Start on Day]])=0,"",DATEDIF(Milestones[[#This Row],[Start Date]],Milestones[[#This Row],[End Date]],"d")+1)),0)</f>
        <v>11</v>
      </c>
      <c r="H6" t="s">
        <v>61</v>
      </c>
    </row>
    <row r="7" spans="1:8" x14ac:dyDescent="0.2">
      <c r="B7" s="22">
        <v>2</v>
      </c>
      <c r="C7" s="7">
        <v>45689</v>
      </c>
      <c r="D7" s="7">
        <f>Milestones[[#This Row],[Start Date]]+15</f>
        <v>45704</v>
      </c>
      <c r="E7" t="s">
        <v>47</v>
      </c>
      <c r="F7" s="23">
        <f ca="1">IFERROR(IF(OR(LEN(Milestones[[#This Row],[Start Date]])=0,LEN(Milestones[[#This Row],[End Date]])=0),"",INT(C7)-INT($C$6)),"")</f>
        <v>77</v>
      </c>
      <c r="G7" s="23">
        <f ca="1">IFERROR(IF(Milestones[[#This Row],[Start on Day]]=0,DATEDIF(Milestones[[#This Row],[Start Date]],Milestones[[#This Row],[End Date]],"d")+1,IF(LEN(Milestones[[#This Row],[Start on Day]])=0,"",DATEDIF(Milestones[[#This Row],[Start Date]],Milestones[[#This Row],[End Date]],"d")+1)),0)</f>
        <v>16</v>
      </c>
      <c r="H7" t="s">
        <v>53</v>
      </c>
    </row>
    <row r="8" spans="1:8" x14ac:dyDescent="0.2">
      <c r="B8" s="22">
        <v>3</v>
      </c>
      <c r="C8" s="7">
        <v>45695</v>
      </c>
      <c r="D8" s="7">
        <f>Milestones[[#This Row],[Start Date]]+14</f>
        <v>45709</v>
      </c>
      <c r="E8" t="s">
        <v>41</v>
      </c>
      <c r="F8" s="23">
        <f ca="1">IFERROR(IF(OR(LEN(Milestones[[#This Row],[Start Date]])=0,LEN(Milestones[[#This Row],[End Date]])=0),"",INT(C8)-INT($C$6)),"")</f>
        <v>83</v>
      </c>
      <c r="G8" s="23">
        <f ca="1">IFERROR(IF(Milestones[[#This Row],[Start on Day]]=0,DATEDIF(Milestones[[#This Row],[Start Date]],Milestones[[#This Row],[End Date]],"d")+1,IF(LEN(Milestones[[#This Row],[Start on Day]])=0,"",DATEDIF(Milestones[[#This Row],[Start Date]],Milestones[[#This Row],[End Date]],"d")+1)),0)</f>
        <v>15</v>
      </c>
      <c r="H8" t="s">
        <v>55</v>
      </c>
    </row>
    <row r="9" spans="1:8" x14ac:dyDescent="0.2">
      <c r="B9" s="22">
        <v>4</v>
      </c>
      <c r="C9" s="7">
        <v>45695</v>
      </c>
      <c r="D9" s="7">
        <f>Milestones[[#This Row],[Start Date]]+21</f>
        <v>45716</v>
      </c>
      <c r="E9" t="s">
        <v>42</v>
      </c>
      <c r="F9" s="23">
        <f ca="1">IFERROR(IF(OR(LEN(Milestones[[#This Row],[Start Date]])=0,LEN(Milestones[[#This Row],[End Date]])=0),"",INT(C9)-INT($C$6)),"")</f>
        <v>83</v>
      </c>
      <c r="G9" s="23">
        <f ca="1">IFERROR(IF(Milestones[[#This Row],[Start on Day]]=0,DATEDIF(Milestones[[#This Row],[Start Date]],Milestones[[#This Row],[End Date]],"d")+1,IF(LEN(Milestones[[#This Row],[Start on Day]])=0,"",DATEDIF(Milestones[[#This Row],[Start Date]],Milestones[[#This Row],[End Date]],"d")+1)),0)</f>
        <v>22</v>
      </c>
      <c r="H9" t="s">
        <v>56</v>
      </c>
    </row>
    <row r="10" spans="1:8" x14ac:dyDescent="0.2">
      <c r="B10" s="22">
        <v>5</v>
      </c>
      <c r="C10" s="7">
        <v>45717</v>
      </c>
      <c r="D10" s="7">
        <f>Milestones[[#This Row],[Start Date]]+21</f>
        <v>45738</v>
      </c>
      <c r="E10" t="s">
        <v>43</v>
      </c>
      <c r="F10" s="23">
        <f ca="1">IFERROR(IF(OR(LEN(Milestones[[#This Row],[Start Date]])=0,LEN(Milestones[[#This Row],[End Date]])=0),"",INT(C10)-INT($C$6)),"")</f>
        <v>105</v>
      </c>
      <c r="G10" s="23">
        <f ca="1">IFERROR(IF(Milestones[[#This Row],[Start on Day]]=0,DATEDIF(Milestones[[#This Row],[Start Date]],Milestones[[#This Row],[End Date]],"d")+1,IF(LEN(Milestones[[#This Row],[Start on Day]])=0,"",DATEDIF(Milestones[[#This Row],[Start Date]],Milestones[[#This Row],[End Date]],"d")+1)),0)</f>
        <v>22</v>
      </c>
      <c r="H10" t="s">
        <v>58</v>
      </c>
    </row>
    <row r="11" spans="1:8" x14ac:dyDescent="0.2">
      <c r="B11" s="22">
        <v>6</v>
      </c>
      <c r="C11" s="7">
        <v>45695</v>
      </c>
      <c r="D11" s="7">
        <f>Milestones[[#This Row],[Start Date]]+7</f>
        <v>45702</v>
      </c>
      <c r="E11" t="s">
        <v>44</v>
      </c>
      <c r="F11" s="23">
        <f ca="1">IFERROR(IF(OR(LEN(Milestones[[#This Row],[Start Date]])=0,LEN(Milestones[[#This Row],[End Date]])=0),"",INT(C11)-INT($C$6)),"")</f>
        <v>83</v>
      </c>
      <c r="G11" s="23">
        <f ca="1">IFERROR(IF(Milestones[[#This Row],[Start on Day]]=0,DATEDIF(Milestones[[#This Row],[Start Date]],Milestones[[#This Row],[End Date]],"d")+1,IF(LEN(Milestones[[#This Row],[Start on Day]])=0,"",DATEDIF(Milestones[[#This Row],[Start Date]],Milestones[[#This Row],[End Date]],"d")+1)),0)</f>
        <v>8</v>
      </c>
      <c r="H11" t="s">
        <v>57</v>
      </c>
    </row>
    <row r="12" spans="1:8" x14ac:dyDescent="0.2">
      <c r="B12" s="22">
        <v>7</v>
      </c>
      <c r="C12" s="7">
        <v>45702</v>
      </c>
      <c r="D12" s="7">
        <f>Milestones[[#This Row],[Start Date]]+14</f>
        <v>45716</v>
      </c>
      <c r="E12" t="s">
        <v>45</v>
      </c>
      <c r="F12" s="23">
        <f ca="1">IFERROR(IF(OR(LEN(Milestones[[#This Row],[Start Date]])=0,LEN(Milestones[[#This Row],[End Date]])=0),"",INT(C12)-INT($C$6)),"")</f>
        <v>90</v>
      </c>
      <c r="G12" s="23">
        <f ca="1">IFERROR(IF(Milestones[[#This Row],[Start on Day]]=0,DATEDIF(Milestones[[#This Row],[Start Date]],Milestones[[#This Row],[End Date]],"d")+1,IF(LEN(Milestones[[#This Row],[Start on Day]])=0,"",DATEDIF(Milestones[[#This Row],[Start Date]],Milestones[[#This Row],[End Date]],"d")+1)),0)</f>
        <v>15</v>
      </c>
      <c r="H12" t="s">
        <v>59</v>
      </c>
    </row>
    <row r="13" spans="1:8" x14ac:dyDescent="0.2">
      <c r="B13" s="22">
        <v>8</v>
      </c>
      <c r="C13" s="7">
        <v>45689</v>
      </c>
      <c r="D13" s="7">
        <f>Milestones[[#This Row],[Start Date]]+14</f>
        <v>45703</v>
      </c>
      <c r="E13" t="s">
        <v>46</v>
      </c>
      <c r="F13" s="23">
        <f ca="1">IFERROR(IF(OR(LEN(Milestones[[#This Row],[Start Date]])=0,LEN(Milestones[[#This Row],[End Date]])=0),"",INT(C13)-INT($C$6)),"")</f>
        <v>77</v>
      </c>
      <c r="G13" s="23">
        <f ca="1">IFERROR(IF(Milestones[[#This Row],[Start on Day]]=0,DATEDIF(Milestones[[#This Row],[Start Date]],Milestones[[#This Row],[End Date]],"d")+1,IF(LEN(Milestones[[#This Row],[Start on Day]])=0,"",DATEDIF(Milestones[[#This Row],[Start Date]],Milestones[[#This Row],[End Date]],"d")+1)),0)</f>
        <v>15</v>
      </c>
      <c r="H13" t="s">
        <v>60</v>
      </c>
    </row>
    <row r="14" spans="1:8" x14ac:dyDescent="0.2">
      <c r="B14" s="22">
        <v>9</v>
      </c>
      <c r="C14" s="7">
        <v>45740</v>
      </c>
      <c r="D14" s="7">
        <v>45748</v>
      </c>
      <c r="E14" t="s">
        <v>48</v>
      </c>
      <c r="F14" s="23">
        <f ca="1">IFERROR(IF(OR(LEN(Milestones[[#This Row],[Start Date]])=0,LEN(Milestones[[#This Row],[End Date]])=0),"",INT(C14)-INT($C$6)),"")</f>
        <v>128</v>
      </c>
      <c r="G14" s="23">
        <f ca="1">IFERROR(IF(Milestones[[#This Row],[Start on Day]]=0,DATEDIF(Milestones[[#This Row],[Start Date]],Milestones[[#This Row],[End Date]],"d")+1,IF(LEN(Milestones[[#This Row],[Start on Day]])=0,"",DATEDIF(Milestones[[#This Row],[Start Date]],Milestones[[#This Row],[End Date]],"d")+1)),0)</f>
        <v>9</v>
      </c>
      <c r="H14" t="s">
        <v>61</v>
      </c>
    </row>
    <row r="15" spans="1:8" x14ac:dyDescent="0.2">
      <c r="B15" s="22">
        <v>10</v>
      </c>
      <c r="C15" s="7">
        <v>45709</v>
      </c>
      <c r="D15" s="7">
        <f>Milestones[[#This Row],[Start Date]]+7</f>
        <v>45716</v>
      </c>
      <c r="E15" t="s">
        <v>49</v>
      </c>
      <c r="F15" s="23">
        <f ca="1">IFERROR(IF(OR(LEN(Milestones[[#This Row],[Start Date]])=0,LEN(Milestones[[#This Row],[End Date]])=0),"",INT(C15)-INT($C$6)),"")</f>
        <v>97</v>
      </c>
      <c r="G15" s="23">
        <f ca="1">IFERROR(IF(Milestones[[#This Row],[Start on Day]]=0,DATEDIF(Milestones[[#This Row],[Start Date]],Milestones[[#This Row],[End Date]],"d")+1,IF(LEN(Milestones[[#This Row],[Start on Day]])=0,"",DATEDIF(Milestones[[#This Row],[Start Date]],Milestones[[#This Row],[End Date]],"d")+1)),0)</f>
        <v>8</v>
      </c>
      <c r="H15" t="s">
        <v>53</v>
      </c>
    </row>
    <row r="16" spans="1:8" x14ac:dyDescent="0.2">
      <c r="B16" s="22">
        <v>11</v>
      </c>
      <c r="C16" s="7">
        <v>45695</v>
      </c>
      <c r="D16" s="7">
        <f>Milestones[[#This Row],[Start Date]]+21</f>
        <v>45716</v>
      </c>
      <c r="E16" t="s">
        <v>50</v>
      </c>
      <c r="F16" s="23">
        <f ca="1">IFERROR(IF(OR(LEN(Milestones[[#This Row],[Start Date]])=0,LEN(Milestones[[#This Row],[End Date]])=0),"",INT(C16)-INT($C$6)),"")</f>
        <v>83</v>
      </c>
      <c r="G16" s="23">
        <f ca="1">IFERROR(IF(Milestones[[#This Row],[Start on Day]]=0,DATEDIF(Milestones[[#This Row],[Start Date]],Milestones[[#This Row],[End Date]],"d")+1,IF(LEN(Milestones[[#This Row],[Start on Day]])=0,"",DATEDIF(Milestones[[#This Row],[Start Date]],Milestones[[#This Row],[End Date]],"d")+1)),0)</f>
        <v>22</v>
      </c>
      <c r="H16" t="s">
        <v>59</v>
      </c>
    </row>
    <row r="17" spans="1:8" x14ac:dyDescent="0.2">
      <c r="B17" s="22">
        <v>12</v>
      </c>
      <c r="C17" s="7">
        <v>45730</v>
      </c>
      <c r="D17" s="7">
        <f>Milestones[[#This Row],[Start Date]]+14</f>
        <v>45744</v>
      </c>
      <c r="E17" t="s">
        <v>51</v>
      </c>
      <c r="F17" s="23">
        <f ca="1">IFERROR(IF(OR(LEN(Milestones[[#This Row],[Start Date]])=0,LEN(Milestones[[#This Row],[End Date]])=0),"",INT(C17)-INT($C$6)),"")</f>
        <v>118</v>
      </c>
      <c r="G17" s="23">
        <f ca="1">IFERROR(IF(Milestones[[#This Row],[Start on Day]]=0,DATEDIF(Milestones[[#This Row],[Start Date]],Milestones[[#This Row],[End Date]],"d")+1,IF(LEN(Milestones[[#This Row],[Start on Day]])=0,"",DATEDIF(Milestones[[#This Row],[Start Date]],Milestones[[#This Row],[End Date]],"d")+1)),0)</f>
        <v>15</v>
      </c>
      <c r="H17" t="s">
        <v>58</v>
      </c>
    </row>
    <row r="18" spans="1:8" x14ac:dyDescent="0.2">
      <c r="B18" s="22">
        <v>13</v>
      </c>
      <c r="C18" s="7">
        <v>45730</v>
      </c>
      <c r="D18" s="7">
        <f>Milestones[[#This Row],[Start Date]]+14</f>
        <v>45744</v>
      </c>
      <c r="E18" t="s">
        <v>52</v>
      </c>
      <c r="F18" s="23"/>
      <c r="G18" s="23"/>
      <c r="H18" t="s">
        <v>61</v>
      </c>
    </row>
    <row r="19" spans="1:8" x14ac:dyDescent="0.2">
      <c r="B19" s="22"/>
      <c r="C19" s="7"/>
      <c r="D19" s="7"/>
      <c r="F19" s="23" t="str">
        <f>IFERROR(IF(OR(LEN(Milestones[[#This Row],[Start Date]])=0,LEN(Milestones[[#This Row],[End Date]])=0),"",INT(C19)-INT($C$6)),"")</f>
        <v/>
      </c>
      <c r="G19" s="23" t="str">
        <f>IFERROR(IF(Milestones[[#This Row],[Start on Day]]=0,DATEDIF(Milestones[[#This Row],[Start Date]],Milestones[[#This Row],[End Date]],"d")+1,IF(LEN(Milestones[[#This Row],[Start on Day]])=0,"",DATEDIF(Milestones[[#This Row],[Start Date]],Milestones[[#This Row],[End Date]],"d")+1)),0)</f>
        <v/>
      </c>
    </row>
    <row r="20" spans="1:8" x14ac:dyDescent="0.2">
      <c r="B20" s="22"/>
      <c r="C20" s="7"/>
      <c r="D20" s="7"/>
      <c r="F20" s="23" t="str">
        <f>IFERROR(IF(OR(LEN(Milestones[[#This Row],[Start Date]])=0,LEN(Milestones[[#This Row],[End Date]])=0),"",INT(C20)-INT($C$6)),"")</f>
        <v/>
      </c>
      <c r="G20" s="23" t="str">
        <f>IFERROR(IF(Milestones[[#This Row],[Start on Day]]=0,DATEDIF(Milestones[[#This Row],[Start Date]],Milestones[[#This Row],[End Date]],"d")+1,IF(LEN(Milestones[[#This Row],[Start on Day]])=0,"",DATEDIF(Milestones[[#This Row],[Start Date]],Milestones[[#This Row],[End Date]],"d")+1)),0)</f>
        <v/>
      </c>
    </row>
    <row r="21" spans="1:8" x14ac:dyDescent="0.2">
      <c r="B21" s="22"/>
      <c r="C21" s="7"/>
      <c r="D21" s="7"/>
      <c r="F21" s="23" t="str">
        <f>IFERROR(IF(OR(LEN(Milestones[[#This Row],[Start Date]])=0,LEN(Milestones[[#This Row],[End Date]])=0),"",INT(C21)-INT($C$6)),"")</f>
        <v/>
      </c>
      <c r="G21" s="23" t="str">
        <f>IFERROR(IF(Milestones[[#This Row],[Start on Day]]=0,DATEDIF(Milestones[[#This Row],[Start Date]],Milestones[[#This Row],[End Date]],"d")+1,IF(LEN(Milestones[[#This Row],[Start on Day]])=0,"",DATEDIF(Milestones[[#This Row],[Start Date]],Milestones[[#This Row],[End Date]],"d")+1)),0)</f>
        <v/>
      </c>
    </row>
    <row r="22" spans="1:8" x14ac:dyDescent="0.2">
      <c r="A22" s="18" t="s">
        <v>5</v>
      </c>
      <c r="B22" s="17" t="s">
        <v>8</v>
      </c>
      <c r="C22" s="17"/>
      <c r="D22" s="17"/>
      <c r="E22" s="17"/>
      <c r="F22" s="17"/>
      <c r="G22" s="17"/>
    </row>
  </sheetData>
  <phoneticPr fontId="18" type="noConversion"/>
  <printOptions horizontalCentered="1"/>
  <pageMargins left="0.7" right="0.7" top="0.75" bottom="0.75" header="0.3" footer="0.3"/>
  <pageSetup paperSize="9" fitToHeight="0" orientation="portrait" horizontalDpi="1200" verticalDpi="1200" r:id="rId1"/>
  <headerFooter differentFirst="1">
    <oddFooter>Page &amp;P of &amp;N</oddFooter>
  </headerFooter>
  <ignoredErrors>
    <ignoredError sqref="E6"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zoomScaleNormal="100" workbookViewId="0"/>
  </sheetViews>
  <sheetFormatPr baseColWidth="10" defaultColWidth="8.83203125" defaultRowHeight="15" x14ac:dyDescent="0.2"/>
  <cols>
    <col min="1" max="1" width="2.5" customWidth="1"/>
  </cols>
  <sheetData>
    <row r="1" spans="1:1" ht="14.5" customHeight="1" x14ac:dyDescent="0.2">
      <c r="A1" s="19" t="s">
        <v>22</v>
      </c>
    </row>
    <row r="2" spans="1:1" ht="14.5" customHeight="1" x14ac:dyDescent="0.2"/>
    <row r="3" spans="1:1" ht="14.5" customHeight="1" x14ac:dyDescent="0.2"/>
  </sheetData>
  <printOptions horizontalCentered="1"/>
  <pageMargins left="0.25" right="0.25" top="0.75" bottom="0.75" header="0.3" footer="0.3"/>
  <pageSetup paperSize="9" scale="90"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177800</xdr:colOff>
                    <xdr:row>28</xdr:row>
                    <xdr:rowOff>25400</xdr:rowOff>
                  </from>
                  <to>
                    <xdr:col>13</xdr:col>
                    <xdr:colOff>444500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zoomScaleNormal="100" workbookViewId="0"/>
  </sheetViews>
  <sheetFormatPr baseColWidth="10" defaultColWidth="8.83203125" defaultRowHeight="15" x14ac:dyDescent="0.2"/>
  <cols>
    <col min="1" max="1" width="81.33203125" customWidth="1"/>
  </cols>
  <sheetData>
    <row r="1" spans="1:1" ht="50" customHeight="1" x14ac:dyDescent="0.2">
      <c r="A1" s="1" t="s">
        <v>23</v>
      </c>
    </row>
    <row r="2" spans="1:1" ht="50" customHeight="1" x14ac:dyDescent="0.2">
      <c r="A2" s="4" t="s">
        <v>24</v>
      </c>
    </row>
    <row r="3" spans="1:1" ht="144" x14ac:dyDescent="0.2">
      <c r="A3" s="4" t="s">
        <v>25</v>
      </c>
    </row>
    <row r="4" spans="1:1" x14ac:dyDescent="0.2">
      <c r="A4" s="6" t="s">
        <v>26</v>
      </c>
    </row>
    <row r="5" spans="1:1" ht="256" x14ac:dyDescent="0.2">
      <c r="A5" s="4" t="s">
        <v>27</v>
      </c>
    </row>
    <row r="6" spans="1:1" x14ac:dyDescent="0.2">
      <c r="A6" t="s">
        <v>28</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zoomScaleNormal="100" workbookViewId="0"/>
  </sheetViews>
  <sheetFormatPr baseColWidth="10" defaultColWidth="8.83203125" defaultRowHeight="15" x14ac:dyDescent="0.2"/>
  <cols>
    <col min="1" max="1" width="2.5" style="18" customWidth="1"/>
    <col min="2" max="2" width="20.5" customWidth="1"/>
    <col min="3" max="3" width="15.6640625" customWidth="1"/>
    <col min="4" max="4" width="23.1640625" customWidth="1"/>
    <col min="5" max="5" width="15.6640625" customWidth="1"/>
  </cols>
  <sheetData>
    <row r="1" spans="1:6" ht="50" customHeight="1" x14ac:dyDescent="0.2">
      <c r="A1" s="18" t="s">
        <v>29</v>
      </c>
      <c r="B1" s="1" t="s">
        <v>34</v>
      </c>
    </row>
    <row r="2" spans="1:6" x14ac:dyDescent="0.2">
      <c r="A2" s="18" t="s">
        <v>30</v>
      </c>
      <c r="B2" t="s">
        <v>35</v>
      </c>
    </row>
    <row r="3" spans="1:6" x14ac:dyDescent="0.2">
      <c r="A3" s="18" t="s">
        <v>31</v>
      </c>
      <c r="B3">
        <v>0</v>
      </c>
    </row>
    <row r="4" spans="1:6" x14ac:dyDescent="0.2">
      <c r="A4" s="18" t="s">
        <v>32</v>
      </c>
      <c r="B4" t="s">
        <v>36</v>
      </c>
    </row>
    <row r="5" spans="1:6" ht="16" thickBot="1" x14ac:dyDescent="0.25">
      <c r="A5" s="18" t="s">
        <v>33</v>
      </c>
      <c r="B5" s="3" t="s">
        <v>37</v>
      </c>
      <c r="C5" s="3" t="s">
        <v>38</v>
      </c>
      <c r="D5" s="3" t="s">
        <v>19</v>
      </c>
      <c r="E5" s="3" t="s">
        <v>39</v>
      </c>
      <c r="F5" t="s">
        <v>40</v>
      </c>
    </row>
    <row r="6" spans="1:6" x14ac:dyDescent="0.2">
      <c r="B6" s="8" t="str">
        <f ca="1">IFERROR(IF(LEN(OFFSET('Project Tracker'!$E6,$B$3,0,1,1))=0,"",INDEX(Milestones[],'Project Tracker'!$B6+$B$3,4)),"")</f>
        <v>Start</v>
      </c>
      <c r="C6" s="9">
        <f ca="1">IFERROR(IF(LEN(OFFSET('Project Tracker'!$C6,$B$3,0,1,1))=0,End_Date,INDEX(Milestones[],'Project Tracker'!$B6+$B$3,2)),"")</f>
        <v>45612</v>
      </c>
      <c r="D6" s="10">
        <f ca="1">IFERROR(IF(LEN(OFFSET('Project Tracker'!$F6,$B$3,0,1,1))=0,"",INDEX(Milestones[],'Project Tracker'!$B6+$B$3,5)),"")</f>
        <v>0</v>
      </c>
      <c r="E6" s="11">
        <f ca="1">IFERROR(IF(LEN(OFFSET('Project Tracker'!$G6,$B$3,0,1,1))=0,"",INDEX(Milestones[],'Project Tracker'!$B6+$B$3,6)),"")</f>
        <v>11</v>
      </c>
    </row>
    <row r="7" spans="1:6" x14ac:dyDescent="0.2">
      <c r="B7" s="12" t="str">
        <f ca="1">IFERROR(IF(LEN(OFFSET('Project Tracker'!$E7,$B$3,0,1,1))=0,"",INDEX(Milestones[],'Project Tracker'!$B7+$B$3,4)),"")</f>
        <v>Make front end draft</v>
      </c>
      <c r="C7" s="5">
        <f ca="1">IFERROR(IF(LEN(OFFSET('Project Tracker'!$C7,$B$3,0,1,1))=0,End_Date,INDEX(Milestones[],'Project Tracker'!$B7+$B$3,2)),"")</f>
        <v>45689</v>
      </c>
      <c r="D7">
        <f ca="1">IFERROR(IF(LEN(OFFSET('Project Tracker'!$F7,$B$3,0,1,1))=0,"",INDEX(Milestones[],'Project Tracker'!$B7+$B$3,5)),"")</f>
        <v>77</v>
      </c>
      <c r="E7" s="13">
        <f ca="1">IFERROR(IF(LEN(OFFSET('Project Tracker'!$G7,$B$3,0,1,1))=0,"",INDEX(Milestones[],'Project Tracker'!$B7+$B$3,6)),"")</f>
        <v>16</v>
      </c>
    </row>
    <row r="8" spans="1:6" x14ac:dyDescent="0.2">
      <c r="B8" s="12" t="str">
        <f ca="1">IFERROR(IF(LEN(OFFSET('Project Tracker'!$E8,$B$3,0,1,1))=0,"",INDEX(Milestones[],'Project Tracker'!$B8+$B$3,4)),"")</f>
        <v>Implement code API</v>
      </c>
      <c r="C8" s="5">
        <f ca="1">IFERROR(IF(LEN(OFFSET('Project Tracker'!$C8,$B$3,0,1,1))=0,End_Date,INDEX(Milestones[],'Project Tracker'!$B8+$B$3,2)),"")</f>
        <v>45695</v>
      </c>
      <c r="D8">
        <f ca="1">IFERROR(IF(LEN(OFFSET('Project Tracker'!$F8,$B$3,0,1,1))=0,"",INDEX(Milestones[],'Project Tracker'!$B8+$B$3,5)),"")</f>
        <v>83</v>
      </c>
      <c r="E8" s="13">
        <f ca="1">IFERROR(IF(LEN(OFFSET('Project Tracker'!$G8,$B$3,0,1,1))=0,"",INDEX(Milestones[],'Project Tracker'!$B8+$B$3,6)),"")</f>
        <v>15</v>
      </c>
    </row>
    <row r="9" spans="1:6" x14ac:dyDescent="0.2">
      <c r="B9" s="12" t="str">
        <f ca="1">IFERROR(IF(LEN(OFFSET('Project Tracker'!$E9,$B$3,0,1,1))=0,"",INDEX(Milestones[],'Project Tracker'!$B9+$B$3,4)),"")</f>
        <v>Make databases</v>
      </c>
      <c r="C9" s="5">
        <f ca="1">IFERROR(IF(LEN(OFFSET('Project Tracker'!$C9,$B$3,0,1,1))=0,End_Date,INDEX(Milestones[],'Project Tracker'!$B9+$B$3,2)),"")</f>
        <v>45695</v>
      </c>
      <c r="D9">
        <f ca="1">IFERROR(IF(LEN(OFFSET('Project Tracker'!$F9,$B$3,0,1,1))=0,"",INDEX(Milestones[],'Project Tracker'!$B9+$B$3,5)),"")</f>
        <v>83</v>
      </c>
      <c r="E9" s="13">
        <f ca="1">IFERROR(IF(LEN(OFFSET('Project Tracker'!$G9,$B$3,0,1,1))=0,"",INDEX(Milestones[],'Project Tracker'!$B9+$B$3,6)),"")</f>
        <v>22</v>
      </c>
    </row>
    <row r="10" spans="1:6" x14ac:dyDescent="0.2">
      <c r="B10" s="12" t="str">
        <f ca="1">IFERROR(IF(LEN(OFFSET('Project Tracker'!$E10,$B$3,0,1,1))=0,"",INDEX(Milestones[],'Project Tracker'!$B10+$B$3,4)),"")</f>
        <v>Establish user pvp mode</v>
      </c>
      <c r="C10" s="5">
        <f ca="1">IFERROR(IF(LEN(OFFSET('Project Tracker'!$C10,$B$3,0,1,1))=0,End_Date,INDEX(Milestones[],'Project Tracker'!$B10+$B$3,2)),"")</f>
        <v>45717</v>
      </c>
      <c r="D10">
        <f ca="1">IFERROR(IF(LEN(OFFSET('Project Tracker'!$F10,$B$3,0,1,1))=0,"",INDEX(Milestones[],'Project Tracker'!$B10+$B$3,5)),"")</f>
        <v>105</v>
      </c>
      <c r="E10" s="13">
        <f ca="1">IFERROR(IF(LEN(OFFSET('Project Tracker'!$G10,$B$3,0,1,1))=0,"",INDEX(Milestones[],'Project Tracker'!$B10+$B$3,6)),"")</f>
        <v>22</v>
      </c>
    </row>
  </sheetData>
  <printOptions horizontalCentered="1"/>
  <pageMargins left="0.7" right="0.7" top="0.75" bottom="0.75" header="0.3" footer="0.3"/>
  <pageSetup paperSize="9" scale="76" fitToHeight="0" orientation="portrait" horizontalDpi="1200" verticalDpi="1200"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31BF2-0015-415C-9D2C-7A347CF05F1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571AF33-E002-4236-8CE7-43F9F2A64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76E90C-8EDE-4D57-B08F-186FE12CD4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TM00064978</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2021-12-13T06:12:03Z</dcterms:created>
  <dcterms:modified xsi:type="dcterms:W3CDTF">2024-11-26T14:36:39Z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