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35" tabRatio="5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<sst xmlns="http://schemas.openxmlformats.org/spreadsheetml/2006/main" count="107" uniqueCount="60">
  <si>
    <r>
      <rPr>
        <b/>
        <sz val="20"/>
        <color rgb="FF000000"/>
        <rFont val="Calibri"/>
        <charset val="1"/>
      </rPr>
      <t xml:space="preserve"> </t>
    </r>
    <r>
      <rPr>
        <b/>
        <sz val="11"/>
        <color rgb="FF000000"/>
        <rFont val="Calibri"/>
        <charset val="1"/>
      </rPr>
      <t>Pipe Size</t>
    </r>
  </si>
  <si>
    <t>3/4"</t>
  </si>
  <si>
    <t>1"</t>
  </si>
  <si>
    <t>1-1/4"</t>
  </si>
  <si>
    <t>1-1/2"</t>
  </si>
  <si>
    <t>2"</t>
  </si>
  <si>
    <t>2-1/2"</t>
  </si>
  <si>
    <t>3"</t>
  </si>
  <si>
    <t>4"</t>
  </si>
  <si>
    <t>5"</t>
  </si>
  <si>
    <t>6"</t>
  </si>
  <si>
    <t>7"</t>
  </si>
  <si>
    <t>8"</t>
  </si>
  <si>
    <t>10"</t>
  </si>
  <si>
    <t>12"</t>
  </si>
  <si>
    <t>Outer Din</t>
  </si>
  <si>
    <t>mm</t>
  </si>
  <si>
    <t>0.50-1.00</t>
  </si>
  <si>
    <t>1.05-1.50</t>
  </si>
  <si>
    <t>1.55-2.00</t>
  </si>
  <si>
    <t>2.05-2.50</t>
  </si>
  <si>
    <t>2.55-3.00</t>
  </si>
  <si>
    <t>3.05-3.50</t>
  </si>
  <si>
    <t>3.55-4.00</t>
  </si>
  <si>
    <t>4.05-4.50</t>
  </si>
  <si>
    <t>4.55-5.00</t>
  </si>
  <si>
    <t>5.05-5.50</t>
  </si>
  <si>
    <t>5.55-6.00</t>
  </si>
  <si>
    <t>Custom Length</t>
  </si>
  <si>
    <t>If pipe is of 20 Feet</t>
  </si>
  <si>
    <t>if any other length</t>
  </si>
  <si>
    <t>Coil Weight</t>
  </si>
  <si>
    <t>Width</t>
  </si>
  <si>
    <t>Thickness</t>
  </si>
  <si>
    <t>kg/mm</t>
  </si>
  <si>
    <t>Strip No:</t>
  </si>
  <si>
    <t>inches</t>
  </si>
  <si>
    <t>kg</t>
  </si>
  <si>
    <t>kg/pipe</t>
  </si>
  <si>
    <t>#of pipes</t>
  </si>
  <si>
    <t>Feet</t>
  </si>
  <si>
    <t>Formula for 20 feet pipe</t>
  </si>
  <si>
    <t>Strip(kg)</t>
  </si>
  <si>
    <t>Strip(width)*Coil(kg)/Coil(width)</t>
  </si>
  <si>
    <t>Pipe(kg)</t>
  </si>
  <si>
    <t>(1.2*Thickness*Width)/25.4</t>
  </si>
  <si>
    <t>#of Pipes</t>
  </si>
  <si>
    <t>Strip(kg)/Pipe(kg)</t>
  </si>
  <si>
    <t>Feet(if 20)</t>
  </si>
  <si>
    <t>No. of Pipe * 20</t>
  </si>
  <si>
    <t>Total</t>
  </si>
  <si>
    <t>Actual</t>
  </si>
  <si>
    <t>Weight No:</t>
  </si>
  <si>
    <t>Waste</t>
  </si>
  <si>
    <t>Total Waste</t>
  </si>
  <si>
    <t>Average</t>
  </si>
  <si>
    <t>dd</t>
  </si>
  <si>
    <t>yy</t>
  </si>
  <si>
    <t>Date:</t>
  </si>
  <si>
    <t>SIGNATURE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</si>
</sst>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3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20"/>
      <color rgb="FF000000"/>
      <name val="Calibri"/>
      <charset val="1"/>
    </font>
  </fonts>
  <fills count="3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3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9" borderId="8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29" borderId="7" applyNumberFormat="0" applyFont="0" applyAlignment="0" applyProtection="0">
      <alignment vertical="center"/>
    </xf>
    <xf numFmtId="0" fontId="13" fillId="11" borderId="4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D9D9D9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66FF"/>
      <rgbColor rgb="00CC99FF"/>
      <rgbColor rgb="00FFCC99"/>
      <rgbColor rgb="003399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736560</xdr:colOff>
      <xdr:row>3</xdr:row>
      <xdr:rowOff>59400</xdr:rowOff>
    </xdr:from>
    <xdr:to>
      <xdr:col>1</xdr:col>
      <xdr:colOff>221400</xdr:colOff>
      <xdr:row>3</xdr:row>
      <xdr:rowOff>66960</xdr:rowOff>
    </xdr:to>
    <xdr:sp>
      <xdr:nvSpPr>
        <xdr:cNvPr id="2" name="CustomShape 1"/>
        <xdr:cNvSpPr/>
      </xdr:nvSpPr>
      <xdr:spPr>
        <a:xfrm>
          <a:off x="735965" y="782955"/>
          <a:ext cx="532765" cy="76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360">
          <a:solidFill>
            <a:srgbClr val="4A7EBB"/>
          </a:solidFill>
          <a:round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669960</xdr:colOff>
      <xdr:row>4</xdr:row>
      <xdr:rowOff>23040</xdr:rowOff>
    </xdr:from>
    <xdr:to>
      <xdr:col>0</xdr:col>
      <xdr:colOff>670320</xdr:colOff>
      <xdr:row>5</xdr:row>
      <xdr:rowOff>106200</xdr:rowOff>
    </xdr:to>
    <xdr:sp>
      <xdr:nvSpPr>
        <xdr:cNvPr id="3" name="CustomShape 1"/>
        <xdr:cNvSpPr/>
      </xdr:nvSpPr>
      <xdr:spPr>
        <a:xfrm>
          <a:off x="669925" y="946785"/>
          <a:ext cx="0" cy="28321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360">
          <a:solidFill>
            <a:srgbClr val="4A7EBB"/>
          </a:solidFill>
          <a:round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6</xdr:col>
      <xdr:colOff>477360</xdr:colOff>
      <xdr:row>18</xdr:row>
      <xdr:rowOff>142200</xdr:rowOff>
    </xdr:from>
    <xdr:to>
      <xdr:col>8</xdr:col>
      <xdr:colOff>531720</xdr:colOff>
      <xdr:row>20</xdr:row>
      <xdr:rowOff>58320</xdr:rowOff>
    </xdr:to>
    <xdr:sp>
      <xdr:nvSpPr>
        <xdr:cNvPr id="4" name="CustomShape 1"/>
        <xdr:cNvSpPr/>
      </xdr:nvSpPr>
      <xdr:spPr>
        <a:xfrm>
          <a:off x="6014720" y="3865880"/>
          <a:ext cx="1633220" cy="31623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 algn="ctr"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Strip Cutting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 pitchFamily="12"/>
          </a:endParaRPr>
        </a:p>
      </xdr:txBody>
    </xdr:sp>
    <xdr:clientData/>
  </xdr:twoCellAnchor>
  <xdr:twoCellAnchor editAs="oneCell">
    <xdr:from>
      <xdr:col>7</xdr:col>
      <xdr:colOff>118440</xdr:colOff>
      <xdr:row>30</xdr:row>
      <xdr:rowOff>62640</xdr:rowOff>
    </xdr:from>
    <xdr:to>
      <xdr:col>8</xdr:col>
      <xdr:colOff>153360</xdr:colOff>
      <xdr:row>31</xdr:row>
      <xdr:rowOff>138240</xdr:rowOff>
    </xdr:to>
    <xdr:sp>
      <xdr:nvSpPr>
        <xdr:cNvPr id="5" name="CustomShape 1"/>
        <xdr:cNvSpPr/>
      </xdr:nvSpPr>
      <xdr:spPr>
        <a:xfrm>
          <a:off x="6445250" y="6186805"/>
          <a:ext cx="824230" cy="27559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n-US" sz="1100" b="1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Waste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 pitchFamily="12"/>
          </a:endParaRPr>
        </a:p>
      </xdr:txBody>
    </xdr:sp>
    <xdr:clientData/>
  </xdr:twoCellAnchor>
  <xdr:twoCellAnchor editAs="oneCell">
    <xdr:from>
      <xdr:col>0</xdr:col>
      <xdr:colOff>108000</xdr:colOff>
      <xdr:row>19</xdr:row>
      <xdr:rowOff>119160</xdr:rowOff>
    </xdr:from>
    <xdr:to>
      <xdr:col>2</xdr:col>
      <xdr:colOff>189360</xdr:colOff>
      <xdr:row>21</xdr:row>
      <xdr:rowOff>50040</xdr:rowOff>
    </xdr:to>
    <xdr:sp>
      <xdr:nvSpPr>
        <xdr:cNvPr id="6" name="CustomShape 1"/>
        <xdr:cNvSpPr/>
      </xdr:nvSpPr>
      <xdr:spPr>
        <a:xfrm>
          <a:off x="107950" y="4043045"/>
          <a:ext cx="1918335" cy="33083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n-US" sz="1100" b="1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COIL NAME: 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 pitchFamily="12"/>
          </a:endParaRPr>
        </a:p>
      </xdr:txBody>
    </xdr:sp>
    <xdr:clientData/>
  </xdr:twoCellAnchor>
  <xdr:twoCellAnchor editAs="oneCell">
    <xdr:from>
      <xdr:col>5</xdr:col>
      <xdr:colOff>100800</xdr:colOff>
      <xdr:row>18</xdr:row>
      <xdr:rowOff>137880</xdr:rowOff>
    </xdr:from>
    <xdr:to>
      <xdr:col>7</xdr:col>
      <xdr:colOff>155520</xdr:colOff>
      <xdr:row>21</xdr:row>
      <xdr:rowOff>55440</xdr:rowOff>
    </xdr:to>
    <xdr:sp>
      <xdr:nvSpPr>
        <xdr:cNvPr id="7" name="CustomShape 1"/>
        <xdr:cNvSpPr/>
      </xdr:nvSpPr>
      <xdr:spPr>
        <a:xfrm>
          <a:off x="4848860" y="3862070"/>
          <a:ext cx="1633220" cy="5175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 algn="ctr"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Pipe Size &amp; Thickness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 pitchFamily="1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3:Y75"/>
  <sheetViews>
    <sheetView tabSelected="1" workbookViewId="0">
      <selection activeCell="R6" sqref="R6:R15"/>
    </sheetView>
  </sheetViews>
  <sheetFormatPr defaultColWidth="9" defaultRowHeight="15.75"/>
  <cols>
    <col min="1" max="1" width="11"/>
    <col min="2" max="2" width="8.28666666666667"/>
    <col min="3" max="3" width="10.2866666666667"/>
    <col min="4" max="4" width="10.8533333333333"/>
    <col min="5" max="5" width="9.42666666666667"/>
    <col min="6" max="9" width="8.28666666666667"/>
    <col min="10" max="10" width="8.14"/>
    <col min="11" max="11" width="11.4266666666667"/>
    <col min="12" max="13" width="8.28666666666667"/>
    <col min="14" max="14" width="10"/>
    <col min="15" max="1025" width="8.28666666666667"/>
  </cols>
  <sheetData>
    <row r="3" s="1" customFormat="1" ht="25.5" spans="1:25">
      <c r="A3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/>
      <c r="Q3"/>
      <c r="R3"/>
      <c r="S3"/>
      <c r="T3"/>
      <c r="U3"/>
      <c r="V3"/>
      <c r="W3"/>
      <c r="X3"/>
      <c r="Y3"/>
    </row>
    <row r="4" s="2" customFormat="1" spans="1:25">
      <c r="A4" t="s">
        <v>15</v>
      </c>
      <c r="B4" s="5">
        <v>26.7</v>
      </c>
      <c r="C4" s="5">
        <v>33.5</v>
      </c>
      <c r="D4" s="5">
        <v>42</v>
      </c>
      <c r="E4" s="5">
        <v>48</v>
      </c>
      <c r="F4" s="5">
        <v>60.3</v>
      </c>
      <c r="G4" s="5">
        <v>76</v>
      </c>
      <c r="H4" s="5">
        <v>88</v>
      </c>
      <c r="I4" s="5">
        <v>113</v>
      </c>
      <c r="J4" s="5">
        <v>140</v>
      </c>
      <c r="K4" s="5">
        <v>165</v>
      </c>
      <c r="L4" s="5">
        <v>190</v>
      </c>
      <c r="M4" s="5">
        <v>216</v>
      </c>
      <c r="N4" s="5">
        <v>266.5</v>
      </c>
      <c r="O4" s="5">
        <v>324</v>
      </c>
      <c r="P4"/>
      <c r="Q4"/>
      <c r="R4"/>
      <c r="S4"/>
      <c r="T4"/>
      <c r="U4"/>
      <c r="V4"/>
      <c r="W4"/>
      <c r="X4"/>
      <c r="Y4"/>
    </row>
    <row r="5" spans="1:25">
      <c r="A5" t="s">
        <v>16</v>
      </c>
      <c r="Y5">
        <v>1.55</v>
      </c>
    </row>
    <row r="6" spans="1:25">
      <c r="A6" s="4" t="s">
        <v>17</v>
      </c>
      <c r="B6" s="6">
        <v>82</v>
      </c>
      <c r="C6" s="6">
        <v>103</v>
      </c>
      <c r="D6" s="6">
        <v>130</v>
      </c>
      <c r="E6" s="6">
        <v>149</v>
      </c>
      <c r="F6" s="6">
        <v>187</v>
      </c>
      <c r="G6" s="6">
        <v>237</v>
      </c>
      <c r="H6" s="6">
        <v>274</v>
      </c>
      <c r="I6" s="6">
        <v>353</v>
      </c>
      <c r="J6" s="6">
        <v>438</v>
      </c>
      <c r="K6" s="6">
        <v>516</v>
      </c>
      <c r="L6" s="6">
        <v>595</v>
      </c>
      <c r="M6" s="6">
        <v>677</v>
      </c>
      <c r="N6" s="6">
        <v>835</v>
      </c>
      <c r="O6" s="6">
        <v>1016</v>
      </c>
      <c r="R6">
        <v>1.05</v>
      </c>
      <c r="Y6">
        <v>1.6</v>
      </c>
    </row>
    <row r="7" spans="1:25">
      <c r="A7" s="4" t="s">
        <v>18</v>
      </c>
      <c r="B7" s="6">
        <v>81</v>
      </c>
      <c r="C7" s="6">
        <v>102</v>
      </c>
      <c r="D7" s="6">
        <v>129</v>
      </c>
      <c r="E7" s="6">
        <v>148</v>
      </c>
      <c r="F7" s="6">
        <v>186</v>
      </c>
      <c r="G7" s="6">
        <v>236</v>
      </c>
      <c r="H7" s="6">
        <v>273</v>
      </c>
      <c r="I7" s="6">
        <v>352</v>
      </c>
      <c r="J7" s="6">
        <v>437</v>
      </c>
      <c r="K7" s="6">
        <v>515</v>
      </c>
      <c r="L7" s="6">
        <v>594</v>
      </c>
      <c r="M7" s="6">
        <v>676</v>
      </c>
      <c r="N7" s="6">
        <v>834</v>
      </c>
      <c r="O7" s="6">
        <v>1015</v>
      </c>
      <c r="R7">
        <v>1.1</v>
      </c>
      <c r="Y7">
        <v>1.65</v>
      </c>
    </row>
    <row r="8" spans="1:25">
      <c r="A8" s="4" t="s">
        <v>19</v>
      </c>
      <c r="B8" s="6">
        <v>80</v>
      </c>
      <c r="C8" s="6">
        <v>101</v>
      </c>
      <c r="D8" s="6">
        <v>128</v>
      </c>
      <c r="E8" s="6">
        <v>147</v>
      </c>
      <c r="F8" s="6">
        <v>185</v>
      </c>
      <c r="G8" s="6">
        <v>235</v>
      </c>
      <c r="H8" s="6">
        <v>272</v>
      </c>
      <c r="I8" s="6">
        <v>351</v>
      </c>
      <c r="J8" s="6">
        <v>436</v>
      </c>
      <c r="K8" s="6">
        <v>514</v>
      </c>
      <c r="L8" s="6">
        <v>593</v>
      </c>
      <c r="M8" s="6">
        <v>675</v>
      </c>
      <c r="N8" s="6">
        <v>833</v>
      </c>
      <c r="O8" s="6">
        <v>1014</v>
      </c>
      <c r="R8">
        <v>1.15</v>
      </c>
      <c r="Y8">
        <v>1.7</v>
      </c>
    </row>
    <row r="9" spans="1:25">
      <c r="A9" s="4" t="s">
        <v>20</v>
      </c>
      <c r="B9" s="6">
        <v>79</v>
      </c>
      <c r="C9" s="6">
        <v>100</v>
      </c>
      <c r="D9" s="6">
        <v>127</v>
      </c>
      <c r="E9" s="6">
        <v>146</v>
      </c>
      <c r="F9" s="6">
        <v>184</v>
      </c>
      <c r="G9" s="6">
        <v>234</v>
      </c>
      <c r="H9" s="6">
        <v>271</v>
      </c>
      <c r="I9" s="6">
        <v>350</v>
      </c>
      <c r="J9" s="6">
        <v>435</v>
      </c>
      <c r="K9" s="6">
        <v>513</v>
      </c>
      <c r="L9" s="6">
        <v>592</v>
      </c>
      <c r="M9" s="6">
        <v>674</v>
      </c>
      <c r="N9" s="6">
        <v>832</v>
      </c>
      <c r="O9" s="6">
        <v>1013</v>
      </c>
      <c r="R9">
        <v>1.2</v>
      </c>
      <c r="Y9">
        <v>1.75</v>
      </c>
    </row>
    <row r="10" spans="1:25">
      <c r="A10" s="4" t="s">
        <v>21</v>
      </c>
      <c r="B10" s="6">
        <v>78</v>
      </c>
      <c r="C10" s="6">
        <v>99</v>
      </c>
      <c r="D10" s="6">
        <v>126</v>
      </c>
      <c r="E10" s="6">
        <v>145</v>
      </c>
      <c r="F10" s="6">
        <v>183</v>
      </c>
      <c r="G10" s="6">
        <v>233</v>
      </c>
      <c r="H10" s="6">
        <v>270</v>
      </c>
      <c r="I10" s="6">
        <v>349</v>
      </c>
      <c r="J10" s="6">
        <v>434</v>
      </c>
      <c r="K10" s="6">
        <v>512</v>
      </c>
      <c r="L10" s="6">
        <v>591</v>
      </c>
      <c r="M10" s="6">
        <v>673</v>
      </c>
      <c r="N10" s="6">
        <v>831</v>
      </c>
      <c r="O10" s="6">
        <v>1012</v>
      </c>
      <c r="R10">
        <v>1.25</v>
      </c>
      <c r="Y10">
        <v>1.8</v>
      </c>
    </row>
    <row r="11" spans="1:25">
      <c r="A11" s="4" t="s">
        <v>22</v>
      </c>
      <c r="B11" s="6">
        <v>77</v>
      </c>
      <c r="C11" s="6">
        <v>98</v>
      </c>
      <c r="D11" s="6">
        <v>125</v>
      </c>
      <c r="E11" s="6">
        <v>144</v>
      </c>
      <c r="F11" s="6">
        <v>182</v>
      </c>
      <c r="G11" s="6">
        <v>232</v>
      </c>
      <c r="H11" s="6">
        <v>269</v>
      </c>
      <c r="I11" s="6">
        <v>348</v>
      </c>
      <c r="J11" s="6">
        <v>433</v>
      </c>
      <c r="K11" s="6">
        <v>511</v>
      </c>
      <c r="L11" s="6">
        <v>590</v>
      </c>
      <c r="M11" s="6">
        <v>672</v>
      </c>
      <c r="N11" s="6">
        <v>830</v>
      </c>
      <c r="O11" s="6">
        <v>1011</v>
      </c>
      <c r="R11">
        <v>1.3</v>
      </c>
      <c r="Y11">
        <v>1.85</v>
      </c>
    </row>
    <row r="12" spans="1:25">
      <c r="A12" s="4" t="s">
        <v>23</v>
      </c>
      <c r="B12" s="6">
        <v>76</v>
      </c>
      <c r="C12" s="6">
        <v>97</v>
      </c>
      <c r="D12" s="6">
        <v>124</v>
      </c>
      <c r="E12" s="6">
        <v>143</v>
      </c>
      <c r="F12" s="6">
        <v>181</v>
      </c>
      <c r="G12" s="6">
        <v>231</v>
      </c>
      <c r="H12" s="6">
        <v>268</v>
      </c>
      <c r="I12" s="6">
        <v>347</v>
      </c>
      <c r="J12" s="6">
        <v>432</v>
      </c>
      <c r="K12" s="6">
        <v>510</v>
      </c>
      <c r="L12" s="6">
        <v>589</v>
      </c>
      <c r="M12" s="6">
        <v>671</v>
      </c>
      <c r="N12" s="6">
        <v>829</v>
      </c>
      <c r="O12" s="6">
        <v>1010</v>
      </c>
      <c r="R12">
        <v>1.35</v>
      </c>
      <c r="Y12">
        <v>1.9</v>
      </c>
    </row>
    <row r="13" spans="1:25">
      <c r="A13" s="4" t="s">
        <v>24</v>
      </c>
      <c r="B13" s="6">
        <v>75</v>
      </c>
      <c r="C13" s="6">
        <v>96</v>
      </c>
      <c r="D13" s="6">
        <v>123</v>
      </c>
      <c r="E13" s="6">
        <v>142</v>
      </c>
      <c r="F13" s="6">
        <v>180</v>
      </c>
      <c r="G13" s="6">
        <v>230</v>
      </c>
      <c r="H13" s="6">
        <v>267</v>
      </c>
      <c r="I13" s="6">
        <v>346</v>
      </c>
      <c r="J13" s="6">
        <v>431</v>
      </c>
      <c r="K13" s="6">
        <v>509</v>
      </c>
      <c r="L13" s="6">
        <v>588</v>
      </c>
      <c r="M13" s="6">
        <v>670</v>
      </c>
      <c r="N13" s="6">
        <v>828</v>
      </c>
      <c r="O13" s="6">
        <v>1009</v>
      </c>
      <c r="R13">
        <v>1.4</v>
      </c>
      <c r="Y13">
        <v>1.95</v>
      </c>
    </row>
    <row r="14" spans="1:25">
      <c r="A14" s="4" t="s">
        <v>25</v>
      </c>
      <c r="B14" s="6">
        <v>74</v>
      </c>
      <c r="C14" s="6">
        <v>95</v>
      </c>
      <c r="D14" s="6">
        <v>122</v>
      </c>
      <c r="E14" s="6">
        <v>141</v>
      </c>
      <c r="F14" s="6">
        <v>179</v>
      </c>
      <c r="G14" s="6">
        <v>229</v>
      </c>
      <c r="H14" s="6">
        <v>266</v>
      </c>
      <c r="I14" s="6">
        <v>345</v>
      </c>
      <c r="J14" s="6">
        <v>430</v>
      </c>
      <c r="K14" s="6">
        <v>508</v>
      </c>
      <c r="L14" s="6">
        <v>587</v>
      </c>
      <c r="M14" s="6">
        <v>669</v>
      </c>
      <c r="N14" s="6">
        <v>827</v>
      </c>
      <c r="O14" s="6">
        <v>1008</v>
      </c>
      <c r="R14">
        <v>1.45</v>
      </c>
      <c r="Y14">
        <v>2</v>
      </c>
    </row>
    <row r="15" spans="1:18">
      <c r="A15" s="4" t="s">
        <v>26</v>
      </c>
      <c r="B15" s="6">
        <v>73</v>
      </c>
      <c r="C15" s="6">
        <v>94</v>
      </c>
      <c r="D15" s="6">
        <v>121</v>
      </c>
      <c r="E15" s="6">
        <v>140</v>
      </c>
      <c r="F15" s="6">
        <v>178</v>
      </c>
      <c r="G15" s="6">
        <v>228</v>
      </c>
      <c r="H15" s="6">
        <v>265</v>
      </c>
      <c r="I15" s="6">
        <v>344</v>
      </c>
      <c r="J15" s="6">
        <v>429</v>
      </c>
      <c r="K15" s="6">
        <v>507</v>
      </c>
      <c r="L15" s="6">
        <v>586</v>
      </c>
      <c r="M15" s="6">
        <v>668</v>
      </c>
      <c r="N15" s="6">
        <v>826</v>
      </c>
      <c r="O15" s="6">
        <v>1007</v>
      </c>
      <c r="R15">
        <v>1.5</v>
      </c>
    </row>
    <row r="16" spans="1:15">
      <c r="A16" s="4" t="s">
        <v>27</v>
      </c>
      <c r="B16" s="6">
        <v>72</v>
      </c>
      <c r="C16" s="6">
        <v>93</v>
      </c>
      <c r="D16" s="6">
        <v>120</v>
      </c>
      <c r="E16" s="6">
        <v>139</v>
      </c>
      <c r="F16" s="6">
        <v>177</v>
      </c>
      <c r="G16" s="6">
        <v>227</v>
      </c>
      <c r="H16" s="6">
        <v>264</v>
      </c>
      <c r="I16" s="6">
        <v>343</v>
      </c>
      <c r="J16" s="6">
        <v>428</v>
      </c>
      <c r="K16" s="6">
        <v>506</v>
      </c>
      <c r="L16" s="6">
        <v>585</v>
      </c>
      <c r="M16" s="6">
        <v>667</v>
      </c>
      <c r="N16" s="6">
        <v>825</v>
      </c>
      <c r="O16" s="6">
        <v>1006</v>
      </c>
    </row>
    <row r="19" s="3" customFormat="1" spans="1: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3:15">
      <c r="M20" t="s">
        <v>28</v>
      </c>
      <c r="O20">
        <v>10</v>
      </c>
    </row>
    <row r="21" spans="10:13">
      <c r="J21" t="s">
        <v>29</v>
      </c>
      <c r="M21" t="s">
        <v>30</v>
      </c>
    </row>
    <row r="22" spans="1:15">
      <c r="A22" t="s">
        <v>31</v>
      </c>
      <c r="B22" t="s">
        <v>32</v>
      </c>
      <c r="C22" t="s">
        <v>33</v>
      </c>
      <c r="D22" t="s">
        <v>34</v>
      </c>
      <c r="E22" t="s">
        <v>35</v>
      </c>
      <c r="F22" t="s">
        <v>36</v>
      </c>
      <c r="G22" t="s">
        <v>16</v>
      </c>
      <c r="H22" t="s">
        <v>32</v>
      </c>
      <c r="I22" t="s">
        <v>37</v>
      </c>
      <c r="J22" t="s">
        <v>38</v>
      </c>
      <c r="K22" t="s">
        <v>39</v>
      </c>
      <c r="L22" t="s">
        <v>40</v>
      </c>
      <c r="M22" t="s">
        <v>38</v>
      </c>
      <c r="N22" t="s">
        <v>39</v>
      </c>
      <c r="O22" t="s">
        <v>40</v>
      </c>
    </row>
    <row r="23" spans="1:15">
      <c r="A23">
        <v>20000</v>
      </c>
      <c r="B23">
        <v>1220</v>
      </c>
      <c r="C23">
        <v>2</v>
      </c>
      <c r="D23">
        <f>IF(B23&gt;0,A23/B23,0)</f>
        <v>16.3934426229508</v>
      </c>
      <c r="E23">
        <v>1</v>
      </c>
      <c r="F23">
        <v>10</v>
      </c>
      <c r="G23">
        <f>C23</f>
        <v>2</v>
      </c>
      <c r="H23">
        <v>835</v>
      </c>
      <c r="I23">
        <f>D23*H23</f>
        <v>13688.5245901639</v>
      </c>
      <c r="J23">
        <f t="shared" ref="J23:J29" si="0">(1.2*G23*H23)/25.4</f>
        <v>78.8976377952756</v>
      </c>
      <c r="K23">
        <f t="shared" ref="K23:K29" si="1">IF(J23&gt;0,I23/J23,0)</f>
        <v>173.497267759563</v>
      </c>
      <c r="L23">
        <f t="shared" ref="L23:L29" si="2">20*K23</f>
        <v>3469.94535519126</v>
      </c>
      <c r="M23">
        <f>IF(J23=0,0,O20*J23/20)</f>
        <v>39.4488188976378</v>
      </c>
      <c r="N23">
        <f t="shared" ref="N23:N29" si="3">IF(M23=0,0,I23/M23)</f>
        <v>346.994535519126</v>
      </c>
      <c r="O23">
        <f>N23*O20</f>
        <v>3469.94535519126</v>
      </c>
    </row>
    <row r="24" spans="5:15">
      <c r="E24">
        <v>2</v>
      </c>
      <c r="F24">
        <v>4</v>
      </c>
      <c r="G24">
        <f>C23</f>
        <v>2</v>
      </c>
      <c r="H24">
        <v>353</v>
      </c>
      <c r="I24">
        <f>D23*H24</f>
        <v>5786.88524590164</v>
      </c>
      <c r="J24">
        <f t="shared" si="0"/>
        <v>33.3543307086614</v>
      </c>
      <c r="K24">
        <f t="shared" si="1"/>
        <v>173.497267759563</v>
      </c>
      <c r="L24">
        <f t="shared" si="2"/>
        <v>3469.94535519126</v>
      </c>
      <c r="M24">
        <f>IF(J24=0,0,O20*J24/20)</f>
        <v>16.6771653543307</v>
      </c>
      <c r="N24">
        <f t="shared" si="3"/>
        <v>346.994535519126</v>
      </c>
      <c r="O24">
        <f>N24*O20</f>
        <v>3469.94535519126</v>
      </c>
    </row>
    <row r="25" spans="5:15">
      <c r="E25">
        <v>3</v>
      </c>
      <c r="G25">
        <f>C23</f>
        <v>2</v>
      </c>
      <c r="I25">
        <f>D23*H25</f>
        <v>0</v>
      </c>
      <c r="J25">
        <f t="shared" si="0"/>
        <v>0</v>
      </c>
      <c r="K25">
        <f t="shared" si="1"/>
        <v>0</v>
      </c>
      <c r="L25">
        <f t="shared" si="2"/>
        <v>0</v>
      </c>
      <c r="M25">
        <f>IF(J25=0,0,O20*J25/20)</f>
        <v>0</v>
      </c>
      <c r="N25">
        <f t="shared" si="3"/>
        <v>0</v>
      </c>
      <c r="O25">
        <f>N25*O20</f>
        <v>0</v>
      </c>
    </row>
    <row r="26" spans="1:15">
      <c r="A26" t="s">
        <v>41</v>
      </c>
      <c r="E26">
        <v>4</v>
      </c>
      <c r="G26">
        <f>C23</f>
        <v>2</v>
      </c>
      <c r="I26">
        <f>D23*H26</f>
        <v>0</v>
      </c>
      <c r="J26">
        <f t="shared" si="0"/>
        <v>0</v>
      </c>
      <c r="K26">
        <f t="shared" si="1"/>
        <v>0</v>
      </c>
      <c r="L26">
        <f t="shared" si="2"/>
        <v>0</v>
      </c>
      <c r="M26">
        <f>IF(J26=0,0,O20*J26/20)</f>
        <v>0</v>
      </c>
      <c r="N26">
        <f t="shared" si="3"/>
        <v>0</v>
      </c>
      <c r="O26">
        <f>N26*O20</f>
        <v>0</v>
      </c>
    </row>
    <row r="27" spans="1:15">
      <c r="A27" t="s">
        <v>42</v>
      </c>
      <c r="B27" t="s">
        <v>43</v>
      </c>
      <c r="E27">
        <v>5</v>
      </c>
      <c r="G27">
        <f>C23</f>
        <v>2</v>
      </c>
      <c r="I27">
        <f>D23*H27</f>
        <v>0</v>
      </c>
      <c r="J27">
        <f t="shared" si="0"/>
        <v>0</v>
      </c>
      <c r="K27">
        <f t="shared" si="1"/>
        <v>0</v>
      </c>
      <c r="L27">
        <f t="shared" si="2"/>
        <v>0</v>
      </c>
      <c r="M27">
        <f>IF(J27=0,0,O20*J27/20)</f>
        <v>0</v>
      </c>
      <c r="N27">
        <f t="shared" si="3"/>
        <v>0</v>
      </c>
      <c r="O27">
        <f>N27*O20</f>
        <v>0</v>
      </c>
    </row>
    <row r="28" spans="1:15">
      <c r="A28" t="s">
        <v>44</v>
      </c>
      <c r="B28" t="s">
        <v>45</v>
      </c>
      <c r="E28">
        <v>6</v>
      </c>
      <c r="G28">
        <f>C23</f>
        <v>2</v>
      </c>
      <c r="I28">
        <f>D23*H28</f>
        <v>0</v>
      </c>
      <c r="J28">
        <f t="shared" si="0"/>
        <v>0</v>
      </c>
      <c r="K28">
        <f t="shared" si="1"/>
        <v>0</v>
      </c>
      <c r="L28">
        <f t="shared" si="2"/>
        <v>0</v>
      </c>
      <c r="M28">
        <f>IF(J28=0,0,O20*J28/20)</f>
        <v>0</v>
      </c>
      <c r="N28">
        <f t="shared" si="3"/>
        <v>0</v>
      </c>
      <c r="O28">
        <f>N28*O20</f>
        <v>0</v>
      </c>
    </row>
    <row r="29" spans="1:15">
      <c r="A29" t="s">
        <v>46</v>
      </c>
      <c r="B29" t="s">
        <v>47</v>
      </c>
      <c r="E29">
        <v>7</v>
      </c>
      <c r="G29">
        <f>C23</f>
        <v>2</v>
      </c>
      <c r="I29">
        <f>D23*H29</f>
        <v>0</v>
      </c>
      <c r="J29">
        <f t="shared" si="0"/>
        <v>0</v>
      </c>
      <c r="K29">
        <f t="shared" si="1"/>
        <v>0</v>
      </c>
      <c r="L29">
        <f t="shared" si="2"/>
        <v>0</v>
      </c>
      <c r="M29">
        <f>IF(J29=0,0,O20*J29/20)</f>
        <v>0</v>
      </c>
      <c r="N29">
        <f t="shared" si="3"/>
        <v>0</v>
      </c>
      <c r="O29">
        <f>N29*O20</f>
        <v>0</v>
      </c>
    </row>
    <row r="30" spans="1:9">
      <c r="A30" t="s">
        <v>48</v>
      </c>
      <c r="B30" t="s">
        <v>49</v>
      </c>
      <c r="H30" t="s">
        <v>50</v>
      </c>
      <c r="I30">
        <f>SUM(I23:I29)</f>
        <v>19475.4098360656</v>
      </c>
    </row>
    <row r="31" spans="9:9">
      <c r="I31">
        <f>A23-I30</f>
        <v>524.590163934427</v>
      </c>
    </row>
    <row r="32" spans="8:8">
      <c r="H32" t="s">
        <v>37</v>
      </c>
    </row>
    <row r="33" spans="5:5">
      <c r="E33" t="s">
        <v>51</v>
      </c>
    </row>
    <row r="34" spans="1:12">
      <c r="A34" t="s">
        <v>35</v>
      </c>
      <c r="B34">
        <v>1</v>
      </c>
      <c r="D34" t="s">
        <v>52</v>
      </c>
      <c r="E34" t="s">
        <v>38</v>
      </c>
      <c r="G34" t="s">
        <v>53</v>
      </c>
      <c r="H34">
        <f>IF(E38&gt;0,(J23-E38)*K23,0)</f>
        <v>0</v>
      </c>
      <c r="K34" t="s">
        <v>54</v>
      </c>
      <c r="L34">
        <f>I31+H35+H41+H47+H53+H59+H65+H71</f>
        <v>524.590163934427</v>
      </c>
    </row>
    <row r="35" spans="4:11">
      <c r="D35">
        <v>1</v>
      </c>
      <c r="E35">
        <v>0</v>
      </c>
      <c r="G35" t="s">
        <v>37</v>
      </c>
      <c r="H35">
        <f>SQRT(POWER(H34,2))</f>
        <v>0</v>
      </c>
      <c r="K35" t="s">
        <v>37</v>
      </c>
    </row>
    <row r="36" spans="4:5">
      <c r="D36">
        <v>2</v>
      </c>
      <c r="E36">
        <v>0</v>
      </c>
    </row>
    <row r="37" spans="4:5">
      <c r="D37">
        <v>3</v>
      </c>
      <c r="E37">
        <v>0</v>
      </c>
    </row>
    <row r="38" spans="4:5">
      <c r="D38" t="s">
        <v>55</v>
      </c>
      <c r="E38">
        <f>AVERAGE(E35:E37)</f>
        <v>0</v>
      </c>
    </row>
    <row r="40" spans="1:8">
      <c r="A40" t="s">
        <v>35</v>
      </c>
      <c r="B40">
        <v>2</v>
      </c>
      <c r="D40" t="s">
        <v>52</v>
      </c>
      <c r="E40" t="s">
        <v>38</v>
      </c>
      <c r="G40" t="s">
        <v>53</v>
      </c>
      <c r="H40">
        <f>IF(E44&gt;0,(J24-E44)*K24,0)</f>
        <v>0</v>
      </c>
    </row>
    <row r="41" spans="4:8">
      <c r="D41">
        <v>1</v>
      </c>
      <c r="E41">
        <v>0</v>
      </c>
      <c r="G41" t="s">
        <v>37</v>
      </c>
      <c r="H41">
        <f>SQRT(POWER(H40,2))</f>
        <v>0</v>
      </c>
    </row>
    <row r="42" spans="4:5">
      <c r="D42">
        <v>2</v>
      </c>
      <c r="E42">
        <v>0</v>
      </c>
    </row>
    <row r="43" spans="4:5">
      <c r="D43">
        <v>3</v>
      </c>
      <c r="E43">
        <v>0</v>
      </c>
    </row>
    <row r="44" spans="4:5">
      <c r="D44" t="s">
        <v>55</v>
      </c>
      <c r="E44">
        <f>AVERAGE(E41:E43)</f>
        <v>0</v>
      </c>
    </row>
    <row r="46" spans="1:8">
      <c r="A46" t="s">
        <v>35</v>
      </c>
      <c r="B46">
        <v>3</v>
      </c>
      <c r="D46" t="s">
        <v>52</v>
      </c>
      <c r="E46" t="s">
        <v>38</v>
      </c>
      <c r="G46" t="s">
        <v>53</v>
      </c>
      <c r="H46">
        <f>IF(E50&gt;0,(J25-E50)*K25,0)</f>
        <v>0</v>
      </c>
    </row>
    <row r="47" spans="4:8">
      <c r="D47">
        <v>1</v>
      </c>
      <c r="E47">
        <v>0</v>
      </c>
      <c r="G47" t="s">
        <v>37</v>
      </c>
      <c r="H47">
        <f>SQRT(POWER(H46,2))</f>
        <v>0</v>
      </c>
    </row>
    <row r="48" spans="4:5">
      <c r="D48">
        <v>2</v>
      </c>
      <c r="E48">
        <v>0</v>
      </c>
    </row>
    <row r="49" spans="4:5">
      <c r="D49">
        <v>3</v>
      </c>
      <c r="E49">
        <v>0</v>
      </c>
    </row>
    <row r="50" spans="4:5">
      <c r="D50" t="s">
        <v>55</v>
      </c>
      <c r="E50">
        <f>AVERAGE(E47:E49)</f>
        <v>0</v>
      </c>
    </row>
    <row r="52" spans="1:8">
      <c r="A52" t="s">
        <v>35</v>
      </c>
      <c r="B52">
        <v>4</v>
      </c>
      <c r="D52" t="s">
        <v>52</v>
      </c>
      <c r="E52" t="s">
        <v>38</v>
      </c>
      <c r="G52" t="s">
        <v>53</v>
      </c>
      <c r="H52">
        <f>IF(E56&gt;0,(J26-E56)*K26,0)</f>
        <v>0</v>
      </c>
    </row>
    <row r="53" spans="4:8">
      <c r="D53">
        <v>1</v>
      </c>
      <c r="E53">
        <v>0</v>
      </c>
      <c r="G53" t="s">
        <v>37</v>
      </c>
      <c r="H53">
        <f>SQRT(POWER(H52,2))</f>
        <v>0</v>
      </c>
    </row>
    <row r="54" spans="4:5">
      <c r="D54">
        <v>2</v>
      </c>
      <c r="E54">
        <v>0</v>
      </c>
    </row>
    <row r="55" spans="4:5">
      <c r="D55">
        <v>3</v>
      </c>
      <c r="E55">
        <v>0</v>
      </c>
    </row>
    <row r="56" spans="4:5">
      <c r="D56" t="s">
        <v>55</v>
      </c>
      <c r="E56">
        <f>AVERAGE(E53:E55)</f>
        <v>0</v>
      </c>
    </row>
    <row r="58" spans="1:8">
      <c r="A58" t="s">
        <v>35</v>
      </c>
      <c r="B58">
        <v>5</v>
      </c>
      <c r="D58" t="s">
        <v>52</v>
      </c>
      <c r="E58" t="s">
        <v>38</v>
      </c>
      <c r="G58" t="s">
        <v>53</v>
      </c>
      <c r="H58">
        <f>IF(E62&gt;0,(J27-E62)*K27,0)</f>
        <v>0</v>
      </c>
    </row>
    <row r="59" spans="4:8">
      <c r="D59">
        <v>1</v>
      </c>
      <c r="E59">
        <v>0</v>
      </c>
      <c r="G59" t="s">
        <v>37</v>
      </c>
      <c r="H59">
        <f>SQRT(POWER(H58,2))</f>
        <v>0</v>
      </c>
    </row>
    <row r="60" spans="4:5">
      <c r="D60">
        <v>2</v>
      </c>
      <c r="E60">
        <v>0</v>
      </c>
    </row>
    <row r="61" spans="4:5">
      <c r="D61">
        <v>3</v>
      </c>
      <c r="E61">
        <v>0</v>
      </c>
    </row>
    <row r="62" spans="4:5">
      <c r="D62" t="s">
        <v>55</v>
      </c>
      <c r="E62">
        <f>AVERAGE(E59:E61)</f>
        <v>0</v>
      </c>
    </row>
    <row r="64" spans="1:14">
      <c r="A64" t="s">
        <v>35</v>
      </c>
      <c r="B64">
        <v>6</v>
      </c>
      <c r="D64" t="s">
        <v>52</v>
      </c>
      <c r="E64" t="s">
        <v>38</v>
      </c>
      <c r="G64" t="s">
        <v>53</v>
      </c>
      <c r="H64">
        <f>IF(E68&gt;0,(J28-E68)*K28,0)</f>
        <v>0</v>
      </c>
      <c r="L64" t="s">
        <v>56</v>
      </c>
      <c r="M64" t="s">
        <v>16</v>
      </c>
      <c r="N64" t="s">
        <v>57</v>
      </c>
    </row>
    <row r="65" spans="4:14">
      <c r="D65">
        <v>1</v>
      </c>
      <c r="E65">
        <v>0</v>
      </c>
      <c r="G65" t="s">
        <v>37</v>
      </c>
      <c r="H65">
        <f>SQRT(POWER(H64,2))</f>
        <v>0</v>
      </c>
      <c r="K65" t="s">
        <v>58</v>
      </c>
      <c r="N65">
        <v>20</v>
      </c>
    </row>
    <row r="66" spans="4:5">
      <c r="D66">
        <v>2</v>
      </c>
      <c r="E66">
        <v>0</v>
      </c>
    </row>
    <row r="67" spans="4:5">
      <c r="D67">
        <v>3</v>
      </c>
      <c r="E67">
        <v>0</v>
      </c>
    </row>
    <row r="68" spans="4:5">
      <c r="D68" t="s">
        <v>55</v>
      </c>
      <c r="E68">
        <f>AVERAGE(E65:E67)</f>
        <v>0</v>
      </c>
    </row>
    <row r="70" spans="1:8">
      <c r="A70" t="s">
        <v>35</v>
      </c>
      <c r="B70">
        <v>7</v>
      </c>
      <c r="D70" t="s">
        <v>52</v>
      </c>
      <c r="E70" t="s">
        <v>38</v>
      </c>
      <c r="G70" t="s">
        <v>53</v>
      </c>
      <c r="H70">
        <f>IF(E74&gt;0,(J29-E74)*K29,0)</f>
        <v>0</v>
      </c>
    </row>
    <row r="71" spans="4:8">
      <c r="D71">
        <v>1</v>
      </c>
      <c r="E71">
        <v>0</v>
      </c>
      <c r="G71" t="s">
        <v>37</v>
      </c>
      <c r="H71">
        <f>SQRT(POWER(H70,2))</f>
        <v>0</v>
      </c>
    </row>
    <row r="72" spans="4:5">
      <c r="D72">
        <v>2</v>
      </c>
      <c r="E72">
        <v>0</v>
      </c>
    </row>
    <row r="73" spans="4:5">
      <c r="D73">
        <v>3</v>
      </c>
      <c r="E73">
        <v>0</v>
      </c>
    </row>
    <row r="74" spans="4:5">
      <c r="D74" t="s">
        <v>55</v>
      </c>
      <c r="E74">
        <f>AVERAGE(E71:E73)</f>
        <v>0</v>
      </c>
    </row>
    <row r="75" spans="11:11">
      <c r="K75" t="s">
        <v>59</v>
      </c>
    </row>
  </sheetData>
  <mergeCells count="4">
    <mergeCell ref="M20:N20"/>
    <mergeCell ref="E21:G21"/>
    <mergeCell ref="J21:L21"/>
    <mergeCell ref="M21:O21"/>
  </mergeCells>
  <pageMargins left="0.7" right="0.7" top="0.75" bottom="0.75" header="0.3" footer="0.511805555555555"/>
  <pageSetup paperSize="9" firstPageNumber="0" fitToHeight="0" orientation="portrait" useFirstPageNumber="1" horizontalDpi="300" verticalDpi="300"/>
  <headerFooter>
    <oddHeader>&amp;C&amp;"Calibri,Bold"&amp;20Strip Size Of Pipe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75"/>
  <cols>
    <col min="1" max="1025" width="8.28666666666667"/>
  </cols>
  <sheetData/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75"/>
  <cols>
    <col min="1" max="1025" width="8.28666666666667"/>
  </cols>
  <sheetData/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METRO-TEC</dc:creator>
  <cp:lastModifiedBy>ahmad</cp:lastModifiedBy>
  <cp:revision>2</cp:revision>
  <dcterms:created xsi:type="dcterms:W3CDTF">2014-08-08T12:28:00Z</dcterms:created>
  <dcterms:modified xsi:type="dcterms:W3CDTF">2019-11-25T12:47:53Z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