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F:\Workspace\Data-Analysis-Projects\Addressing Manufacturing Downtime challenges\"/>
    </mc:Choice>
  </mc:AlternateContent>
  <xr:revisionPtr revIDLastSave="0" documentId="13_ncr:1_{592D38AB-4864-466A-BAF4-09AAA203FC88}" xr6:coauthVersionLast="47" xr6:coauthVersionMax="47" xr10:uidLastSave="{00000000-0000-0000-0000-000000000000}"/>
  <bookViews>
    <workbookView xWindow="20370" yWindow="-120" windowWidth="29040" windowHeight="15840" activeTab="2" xr2:uid="{00000000-000D-0000-FFFF-FFFF00000000}"/>
  </bookViews>
  <sheets>
    <sheet name="Analysis" sheetId="2" r:id="rId1"/>
    <sheet name="Outliers" sheetId="5" r:id="rId2"/>
    <sheet name="Dashboard" sheetId="1" r:id="rId3"/>
    <sheet name="Colors" sheetId="3" r:id="rId4"/>
  </sheets>
  <definedNames>
    <definedName name="ExternalData_1" localSheetId="1" hidden="1">Outliers!$A$1:$E$39</definedName>
    <definedName name="Slicer_Operator">#N/A</definedName>
    <definedName name="Slicer_Operator_Error">#N/A</definedName>
    <definedName name="Slicer_Product">#N/A</definedName>
  </definedNames>
  <calcPr calcId="191029"/>
  <pivotCaches>
    <pivotCache cacheId="15" r:id="rId5"/>
    <pivotCache cacheId="16" r:id="rId6"/>
    <pivotCache cacheId="18" r:id="rId7"/>
    <pivotCache cacheId="19" r:id="rId8"/>
    <pivotCache cacheId="23" r:id="rId9"/>
    <pivotCache cacheId="520" r:id="rId10"/>
    <pivotCache cacheId="613" r:id="rId11"/>
    <pivotCache cacheId="616" r:id="rId12"/>
    <pivotCache cacheId="619" r:id="rId13"/>
    <pivotCache cacheId="622" r:id="rId14"/>
    <pivotCache cacheId="625" r:id="rId15"/>
  </pivotCaches>
  <extLst>
    <ext xmlns:x14="http://schemas.microsoft.com/office/spreadsheetml/2009/9/main" uri="{876F7934-8845-4945-9796-88D515C7AA90}">
      <x14:pivotCaches>
        <pivotCache cacheId="11" r:id="rId16"/>
        <pivotCache cacheId="1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owntime factors_34204821-cf96-4c3f-aba3-4705587ecf13" name="Downtime factors" connection="Query - Downtime factors"/>
          <x15:modelTable id="Line downtime_65323601-514d-4f60-9b7f-01bdf4ba32af" name="Line downtime" connection="Query - Line downtime"/>
          <x15:modelTable id="Line productivity_715c3bae-0332-44c7-b2ad-201308dc32d9" name="Line productivity" connection="Query - Line productivity"/>
          <x15:modelTable id="Products_b874d7ad-a67b-4d96-b4c5-9783f1e9b003" name="Products" connection="Query - Products"/>
          <x15:modelTable id="Line productivity  2_954741d3-fc72-4111-b395-e178eecfd73b" name="Line productivity  2" connection="Query - Line productivity (2)"/>
        </x15:modelTables>
        <x15:modelRelationships>
          <x15:modelRelationship fromTable="Line downtime" fromColumn="Factor" toTable="Downtime factors" toColumn="Factor"/>
          <x15:modelRelationship fromTable="Line downtime" fromColumn="Batch" toTable="Line productivity" toColumn="Batch"/>
          <x15:modelRelationship fromTable="Line productivity" fromColumn="Product" toTable="Products" toColumn="Product"/>
        </x15:modelRelationships>
        <x15:extLst>
          <ext xmlns:x16="http://schemas.microsoft.com/office/spreadsheetml/2014/11/main" uri="{9835A34E-60A6-4A7C-AAB8-D5F71C897F49}">
            <x16:modelTimeGroupings>
              <x16:modelTimeGrouping tableName="Line productivity"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5" l="1"/>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2" i="5"/>
  <c r="Q2" i="5"/>
  <c r="P39"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H2" i="5"/>
  <c r="G2" i="5"/>
  <c r="CH7" i="2"/>
  <c r="BV7" i="2"/>
  <c r="BV8" i="2"/>
  <c r="BV6" i="2"/>
  <c r="BP7" i="2"/>
  <c r="BP8" i="2"/>
  <c r="BP9" i="2"/>
  <c r="BP10" i="2"/>
  <c r="BP11" i="2"/>
  <c r="BP6" i="2"/>
  <c r="CH5" i="2"/>
  <c r="CH6" i="2"/>
  <c r="BH14" i="2"/>
  <c r="BI14" i="2"/>
  <c r="BH15" i="2"/>
  <c r="BI15" i="2"/>
  <c r="BH16" i="2"/>
  <c r="BI16" i="2"/>
  <c r="BH17" i="2"/>
  <c r="BI17" i="2"/>
  <c r="AL7" i="2"/>
  <c r="R21" i="2"/>
  <c r="Q21" i="2"/>
  <c r="Q20" i="2"/>
  <c r="R13" i="2"/>
  <c r="AK6" i="2" s="1"/>
  <c r="Q13" i="2"/>
  <c r="I2" i="5" l="1"/>
  <c r="J2" i="5" s="1"/>
  <c r="K2" i="5"/>
  <c r="CG8" i="2"/>
  <c r="AK7" i="2"/>
  <c r="O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E07978-DE3F-46D9-A212-DD375F438A32}" keepAlive="1" name="ModelConnection_ExternalData_1" description="Data Model" type="5" refreshedVersion="8" minRefreshableVersion="5" saveData="1">
    <dbPr connection="Data Model Connection" command="Line productivity  2" commandType="3"/>
    <extLst>
      <ext xmlns:x15="http://schemas.microsoft.com/office/spreadsheetml/2010/11/main" uri="{DE250136-89BD-433C-8126-D09CA5730AF9}">
        <x15:connection id="" model="1"/>
      </ext>
    </extLst>
  </connection>
  <connection id="2" xr16:uid="{BD8DF1DC-61D7-445B-9C95-22E5AB2C348B}" name="Query - Downtime factors" description="Connection to the 'Downtime factors' query in the workbook." type="100" refreshedVersion="8" minRefreshableVersion="5">
    <extLst>
      <ext xmlns:x15="http://schemas.microsoft.com/office/spreadsheetml/2010/11/main" uri="{DE250136-89BD-433C-8126-D09CA5730AF9}">
        <x15:connection id="a058ace4-0971-45e0-81fb-575a107eb536">
          <x15:oledbPr connection="Provider=Microsoft.Mashup.OleDb.1;Data Source=$Workbook$;Location=&quot;Downtime factors&quot;;Extended Properties=&quot;&quot;">
            <x15:dbTables>
              <x15:dbTable name="Downtime factors"/>
            </x15:dbTables>
          </x15:oledbPr>
        </x15:connection>
      </ext>
    </extLst>
  </connection>
  <connection id="3" xr16:uid="{B1BD4E69-DC7A-44BB-83D3-FB3164161DF4}" name="Query - Line downtime" description="Connection to the 'Line downtime' query in the workbook." type="100" refreshedVersion="8" minRefreshableVersion="5">
    <extLst>
      <ext xmlns:x15="http://schemas.microsoft.com/office/spreadsheetml/2010/11/main" uri="{DE250136-89BD-433C-8126-D09CA5730AF9}">
        <x15:connection id="27390638-d025-4250-80ff-30c9aecf71ef">
          <x15:oledbPr connection="Provider=Microsoft.Mashup.OleDb.1;Data Source=$Workbook$;Location=&quot;Line downtime&quot;;Extended Properties=&quot;&quot;">
            <x15:dbTables>
              <x15:dbTable name="Line downtime"/>
            </x15:dbTables>
          </x15:oledbPr>
        </x15:connection>
      </ext>
    </extLst>
  </connection>
  <connection id="4" xr16:uid="{E9C74E02-3624-4B7D-B2D9-88CDC2D4F801}" name="Query - Line productivity" description="Connection to the 'Line productivity' query in the workbook." type="100" refreshedVersion="8" minRefreshableVersion="5">
    <extLst>
      <ext xmlns:x15="http://schemas.microsoft.com/office/spreadsheetml/2010/11/main" uri="{DE250136-89BD-433C-8126-D09CA5730AF9}">
        <x15:connection id="616f4fd8-f460-4658-829b-10200a24c5bd"/>
      </ext>
    </extLst>
  </connection>
  <connection id="5" xr16:uid="{024F243F-DFF5-44C9-813A-6C17EB91BA65}" name="Query - Line productivity (2)" description="Connection to the 'Line productivity (2)' query in the workbook." type="100" refreshedVersion="8" minRefreshableVersion="5">
    <extLst>
      <ext xmlns:x15="http://schemas.microsoft.com/office/spreadsheetml/2010/11/main" uri="{DE250136-89BD-433C-8126-D09CA5730AF9}">
        <x15:connection id="157adfff-cc0d-4384-a850-32fbd7d5c66a"/>
      </ext>
    </extLst>
  </connection>
  <connection id="6" xr16:uid="{FDE1328F-AC6C-4300-8CFB-EEFA094F25F9}" keepAlive="1" name="Query - Outliers" description="Connection to the 'Outliers' query in the workbook." type="5" refreshedVersion="8" background="1" saveData="1">
    <dbPr connection="Provider=Microsoft.Mashup.OleDb.1;Data Source=$Workbook$;Location=Outliers;Extended Properties=&quot;&quot;" command="SELECT * FROM [Outliers]"/>
  </connection>
  <connection id="7" xr16:uid="{2C681933-DC29-4E94-92E9-0D40C7F6DAB5}" name="Query - Products" description="Connection to the 'Products' query in the workbook." type="100" refreshedVersion="8" minRefreshableVersion="5">
    <extLst>
      <ext xmlns:x15="http://schemas.microsoft.com/office/spreadsheetml/2010/11/main" uri="{DE250136-89BD-433C-8126-D09CA5730AF9}">
        <x15:connection id="e21f5925-40fe-443b-93e9-b77fb98bf8c8">
          <x15:oledbPr connection="Provider=Microsoft.Mashup.OleDb.1;Data Source=$Workbook$;Location=Products;Extended Properties=&quot;&quot;">
            <x15:dbTables>
              <x15:dbTable name="Products"/>
            </x15:dbTables>
          </x15:oledbPr>
        </x15:connection>
      </ext>
    </extLst>
  </connection>
  <connection id="8" xr16:uid="{4724B566-E7AA-4F5E-931F-9DDAE9992F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<sst xmlns="http://schemas.openxmlformats.org/spreadsheetml/2006/main" count="187" uniqueCount="69">
  <si>
    <t>Grand Total</t>
  </si>
  <si>
    <t>Bin</t>
  </si>
  <si>
    <t>More</t>
  </si>
  <si>
    <t>Frequency</t>
  </si>
  <si>
    <t>Downtime</t>
  </si>
  <si>
    <t>Batch</t>
  </si>
  <si>
    <t>Average of Downtime</t>
  </si>
  <si>
    <t>Median of Downtime</t>
  </si>
  <si>
    <t>Count of Factor</t>
  </si>
  <si>
    <t>Average of Batch Duration</t>
  </si>
  <si>
    <t>Batch Duration</t>
  </si>
  <si>
    <t>Median of Batch Duration</t>
  </si>
  <si>
    <t>E95167</t>
  </si>
  <si>
    <t>FDB479</t>
  </si>
  <si>
    <t>0CC7A9</t>
  </si>
  <si>
    <t>1494AA</t>
  </si>
  <si>
    <t>083F48</t>
  </si>
  <si>
    <t>Qualitative Palettes</t>
  </si>
  <si>
    <t>Sequential Palettes</t>
  </si>
  <si>
    <t>1899A5</t>
  </si>
  <si>
    <t>1FC5D5</t>
  </si>
  <si>
    <t>3AD3E2</t>
  </si>
  <si>
    <t>5FDBE7</t>
  </si>
  <si>
    <t>82E3EC</t>
  </si>
  <si>
    <t>Factor</t>
  </si>
  <si>
    <t>X</t>
  </si>
  <si>
    <t>Y</t>
  </si>
  <si>
    <t>Median Downtime</t>
  </si>
  <si>
    <t>Median Batch Duration</t>
  </si>
  <si>
    <t>Row Labels</t>
  </si>
  <si>
    <t>Batch change</t>
  </si>
  <si>
    <t>Machine adjustment</t>
  </si>
  <si>
    <t>Batch coding error</t>
  </si>
  <si>
    <t>Operator Error Downtime %</t>
  </si>
  <si>
    <t>Non-Operator Error Downtime %</t>
  </si>
  <si>
    <t>Charlie</t>
  </si>
  <si>
    <t>Dee</t>
  </si>
  <si>
    <t>Dennis</t>
  </si>
  <si>
    <t>Mac</t>
  </si>
  <si>
    <t>Line Efficiency (%)</t>
  </si>
  <si>
    <t>CO-2L</t>
  </si>
  <si>
    <t>CO-600</t>
  </si>
  <si>
    <t>DC-600</t>
  </si>
  <si>
    <t>LE-600</t>
  </si>
  <si>
    <t>OR-600</t>
  </si>
  <si>
    <t>RB-600</t>
  </si>
  <si>
    <t>Product</t>
  </si>
  <si>
    <t>Operator</t>
  </si>
  <si>
    <t>Description</t>
  </si>
  <si>
    <t>Count of Batch</t>
  </si>
  <si>
    <t xml:space="preserve">Downtime Incident Count	</t>
  </si>
  <si>
    <t>●</t>
  </si>
  <si>
    <t>Other</t>
  </si>
  <si>
    <t>Machine failure</t>
  </si>
  <si>
    <t>Inventory shortage</t>
  </si>
  <si>
    <t>MAX</t>
  </si>
  <si>
    <t>Number of Operators</t>
  </si>
  <si>
    <t>Operator Error</t>
  </si>
  <si>
    <t>No</t>
  </si>
  <si>
    <t>Yes</t>
  </si>
  <si>
    <t>Number of Error types</t>
  </si>
  <si>
    <t>Number of Products</t>
  </si>
  <si>
    <t>Date</t>
  </si>
  <si>
    <t>Q1</t>
  </si>
  <si>
    <t>Q3</t>
  </si>
  <si>
    <t>IQR</t>
  </si>
  <si>
    <t>Lower  Bound</t>
  </si>
  <si>
    <t>Upper Bound</t>
  </si>
  <si>
    <t>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</si>
</sst>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0" x14ac:knownFonts="1">
    <font>
      <sz val="11"/>
      <color theme="1"/>
      <name val="Calibri"/>
      <family val="2"/>
      <scheme val="minor"/>
    </font>
    <font>
      <i/>
      <sz val="11"/>
      <color theme="1"/>
      <name val="Calibri"/>
      <family val="2"/>
      <scheme val="minor"/>
    </font>
    <font>
      <sz val="11"/>
      <color theme="1"/>
      <name val="Calibri"/>
      <family val="2"/>
      <scheme val="minor"/>
    </font>
    <font>
      <sz val="12"/>
      <color theme="1"/>
      <name val="Open Sans"/>
    </font>
    <font>
      <sz val="12"/>
      <color theme="0"/>
      <name val="Open Sans"/>
    </font>
    <font>
      <b/>
      <sz val="12"/>
      <color theme="1"/>
      <name val="Open Sans"/>
    </font>
    <font>
      <sz val="18"/>
      <color rgb="FF1FC5D5"/>
      <name val="Open Sans"/>
    </font>
    <font>
      <sz val="18"/>
      <color rgb="FF3AD3E2"/>
      <name val="Open Sans"/>
    </font>
    <font>
      <sz val="18"/>
      <color rgb="FF5FDBE7"/>
      <name val="Open Sans"/>
    </font>
    <font>
      <sz val="18"/>
      <color rgb="FF82E3EC"/>
      <name val="Open Sans"/>
    </font>
  </fonts>
  <fills count="15">
    <fill>
      <patternFill patternType="none"/>
    </fill>
    <fill>
      <patternFill patternType="gray125"/>
    </fill>
    <fill>
      <patternFill patternType="solid">
        <fgColor theme="1" tint="0.249977111117893"/>
        <bgColor indexed="64"/>
      </patternFill>
    </fill>
    <fill>
      <patternFill patternType="solid">
        <fgColor rgb="FFE95167"/>
        <bgColor indexed="64"/>
      </patternFill>
    </fill>
    <fill>
      <patternFill patternType="solid">
        <fgColor rgb="FFFDB479"/>
        <bgColor indexed="64"/>
      </patternFill>
    </fill>
    <fill>
      <patternFill patternType="solid">
        <fgColor rgb="FF0CC7A9"/>
        <bgColor indexed="64"/>
      </patternFill>
    </fill>
    <fill>
      <patternFill patternType="solid">
        <fgColor rgb="FF1494AA"/>
        <bgColor indexed="64"/>
      </patternFill>
    </fill>
    <fill>
      <patternFill patternType="solid">
        <fgColor rgb="FF083F48"/>
        <bgColor indexed="64"/>
      </patternFill>
    </fill>
    <fill>
      <patternFill patternType="solid">
        <fgColor rgb="FF1899A5"/>
        <bgColor indexed="64"/>
      </patternFill>
    </fill>
    <fill>
      <patternFill patternType="solid">
        <fgColor rgb="FF1FC5D5"/>
        <bgColor indexed="64"/>
      </patternFill>
    </fill>
    <fill>
      <patternFill patternType="solid">
        <fgColor rgb="FF3AD3E2"/>
        <bgColor indexed="64"/>
      </patternFill>
    </fill>
    <fill>
      <patternFill patternType="solid">
        <fgColor rgb="FF5FDBE7"/>
        <bgColor indexed="64"/>
      </patternFill>
    </fill>
    <fill>
      <patternFill patternType="solid">
        <fgColor rgb="FF82E3EC"/>
        <bgColor indexed="64"/>
      </patternFill>
    </fill>
    <fill>
      <patternFill patternType="solid">
        <fgColor theme="1" tint="0.14999847407452621"/>
        <bgColor indexed="64"/>
      </patternFill>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0" fontId="0" fillId="0" borderId="0" xfId="0" pivotButton="1"/>
    <xf numFmtId="0" fontId="0" fillId="0" borderId="1" xfId="0" applyBorder="1"/>
    <xf numFmtId="0" fontId="1" fillId="0" borderId="2" xfId="0" applyFont="1" applyBorder="1" applyAlignment="1">
      <alignment horizontal="center"/>
    </xf>
    <xf numFmtId="0" fontId="0" fillId="2" borderId="0" xfId="0" applyFill="1"/>
    <xf numFmtId="164"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Alignment="1">
      <alignment horizontal="left"/>
    </xf>
    <xf numFmtId="9" fontId="0" fillId="0" borderId="0" xfId="0" applyNumberFormat="1"/>
    <xf numFmtId="0" fontId="0" fillId="13" borderId="0" xfId="0" applyFill="1"/>
    <xf numFmtId="9" fontId="0" fillId="0" borderId="0" xfId="1" applyFont="1"/>
    <xf numFmtId="1" fontId="0" fillId="0" borderId="0" xfId="0" applyNumberFormat="1"/>
    <xf numFmtId="0" fontId="0" fillId="14" borderId="0" xfId="0" applyFill="1"/>
    <xf numFmtId="0" fontId="5" fillId="14" borderId="0" xfId="0" applyFont="1" applyFill="1"/>
    <xf numFmtId="0" fontId="3" fillId="14" borderId="0" xfId="0" applyFont="1" applyFill="1" applyAlignment="1">
      <alignment horizontal="center" vertical="center"/>
    </xf>
    <xf numFmtId="9" fontId="3" fillId="14" borderId="0" xfId="1" applyFont="1" applyFill="1" applyBorder="1" applyAlignment="1">
      <alignment horizontal="center" vertical="center"/>
    </xf>
    <xf numFmtId="0" fontId="6" fillId="14" borderId="0" xfId="0" applyFont="1" applyFill="1" applyAlignment="1">
      <alignment horizontal="center" vertical="top"/>
    </xf>
    <xf numFmtId="0" fontId="7" fillId="14" borderId="0" xfId="0" applyFont="1" applyFill="1" applyAlignment="1">
      <alignment horizontal="center" vertical="top"/>
    </xf>
    <xf numFmtId="0" fontId="8" fillId="14" borderId="0" xfId="0" applyFont="1" applyFill="1" applyAlignment="1">
      <alignment horizontal="center" vertical="top"/>
    </xf>
    <xf numFmtId="0" fontId="9" fillId="14" borderId="0" xfId="0" applyFont="1" applyFill="1" applyAlignment="1">
      <alignment horizontal="center" vertical="top"/>
    </xf>
    <xf numFmtId="9" fontId="4" fillId="10" borderId="0" xfId="1" applyFont="1" applyFill="1" applyBorder="1" applyAlignment="1">
      <alignment horizontal="center" vertical="center"/>
    </xf>
    <xf numFmtId="14" fontId="0" fillId="0" borderId="0" xfId="0" applyNumberFormat="1"/>
    <xf numFmtId="0" fontId="0" fillId="0" borderId="0" xfId="0" applyNumberFormat="1"/>
  </cellXfs>
  <cellStyles count="2">
    <cellStyle name="Normal" xfId="0" builtinId="0"/>
    <cellStyle name="Percent" xfId="1" builtinId="5"/>
  </cellStyles>
  <dxfs count="17">
    <dxf>
      <numFmt numFmtId="164" formatCode="_(* #,##0_);_(* \(#,##0\);_(* &quot;-&quot;??_);_(@_)"/>
    </dxf>
    <dxf>
      <numFmt numFmtId="13" formatCode="0%"/>
    </dxf>
    <dxf>
      <numFmt numFmtId="13" formatCode="0%"/>
    </dxf>
    <dxf>
      <numFmt numFmtId="13" formatCode="0%"/>
    </dxf>
    <dxf>
      <numFmt numFmtId="0" formatCode="General"/>
    </dxf>
    <dxf>
      <numFmt numFmtId="0" formatCode="General"/>
    </dxf>
    <dxf>
      <numFmt numFmtId="19" formatCode="m/d/yyyy"/>
    </dxf>
    <dxf>
      <numFmt numFmtId="1" formatCode="0"/>
    </dxf>
    <dxf>
      <numFmt numFmtId="164" formatCode="_(* #,##0_);_(* \(#,##0\);_(* &quot;-&quot;??_);_(@_)"/>
    </dxf>
    <dxf>
      <numFmt numFmtId="13" formatCode="0%"/>
    </dxf>
    <dxf>
      <numFmt numFmtId="13" formatCode="0%"/>
    </dxf>
    <dxf>
      <numFmt numFmtId="1" formatCode="0"/>
    </dxf>
    <dxf>
      <numFmt numFmtId="1" formatCode="0"/>
    </dxf>
    <dxf>
      <numFmt numFmtId="1" formatCode="0"/>
    </dxf>
    <dxf>
      <numFmt numFmtId="164" formatCode="_(* #,##0_);_(* \(#,##0\);_(* &quot;-&quot;??_);_(@_)"/>
    </dxf>
    <dxf>
      <font>
        <color theme="1"/>
        <name val="Open Sans"/>
      </font>
      <border diagonalUp="0" diagonalDown="0">
        <left/>
        <right/>
        <top/>
        <bottom/>
        <vertical/>
        <horizontal/>
      </border>
    </dxf>
    <dxf>
      <font>
        <sz val="12"/>
        <color theme="1"/>
        <name val="Open Sans"/>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SlicerStyleLight1 2" pivot="0" table="0" count="10" xr9:uid="{E15FB5A5-8AA8-4BA4-AB48-EC6B77DA82A0}">
      <tableStyleElement type="wholeTable" dxfId="16"/>
      <tableStyleElement type="headerRow" dxfId="15"/>
    </tableStyle>
  </tableStyles>
  <colors>
    <mruColors>
      <color rgb="FF5FDBE7"/>
      <color rgb="FF1899A5"/>
      <color rgb="FF82E3EC"/>
      <color rgb="FF0CC7A9"/>
      <color rgb="FF3AD3E2"/>
      <color rgb="FF1FC5D5"/>
      <color rgb="FFBDD7EE"/>
      <color rgb="FF1494AA"/>
      <color rgb="FF5BD6EC"/>
      <color rgb="FF36CDE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1"/>
            <color theme="0"/>
            <name val="Open Sans"/>
            <scheme val="none"/>
          </font>
          <fill>
            <patternFill patternType="solid">
              <fgColor theme="4" tint="0.59999389629810485"/>
              <bgColor rgb="FF3AD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3.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4.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7693998100346"/>
          <c:y val="0.19138484808043063"/>
          <c:w val="0.82659764959786874"/>
          <c:h val="0.58034788024378303"/>
        </c:manualLayout>
      </c:layout>
      <c:barChart>
        <c:barDir val="col"/>
        <c:grouping val="clustered"/>
        <c:varyColors val="0"/>
        <c:ser>
          <c:idx val="0"/>
          <c:order val="0"/>
          <c:tx>
            <c:strRef>
              <c:f>Analysis!$G$4</c:f>
              <c:strCache>
                <c:ptCount val="1"/>
                <c:pt idx="0">
                  <c:v>Bin</c:v>
                </c:pt>
              </c:strCache>
            </c:strRef>
          </c:tx>
          <c:spPr>
            <a:solidFill>
              <a:srgbClr val="1494AA"/>
            </a:solidFill>
            <a:ln>
              <a:noFill/>
            </a:ln>
            <a:effectLst/>
          </c:spPr>
          <c:invertIfNegative val="0"/>
          <c:cat>
            <c:numRef>
              <c:f>Analysis!$G$5:$G$22</c:f>
              <c:numCache>
                <c:formatCode>General</c:formatCode>
                <c:ptCount val="18"/>
                <c:pt idx="0">
                  <c:v>1</c:v>
                </c:pt>
                <c:pt idx="1">
                  <c:v>5</c:v>
                </c:pt>
                <c:pt idx="2">
                  <c:v>9</c:v>
                </c:pt>
                <c:pt idx="3">
                  <c:v>13</c:v>
                </c:pt>
                <c:pt idx="4">
                  <c:v>17</c:v>
                </c:pt>
                <c:pt idx="5">
                  <c:v>21</c:v>
                </c:pt>
                <c:pt idx="6">
                  <c:v>25</c:v>
                </c:pt>
                <c:pt idx="7">
                  <c:v>29</c:v>
                </c:pt>
                <c:pt idx="8">
                  <c:v>33</c:v>
                </c:pt>
                <c:pt idx="9">
                  <c:v>37</c:v>
                </c:pt>
                <c:pt idx="10">
                  <c:v>41</c:v>
                </c:pt>
                <c:pt idx="11">
                  <c:v>45</c:v>
                </c:pt>
                <c:pt idx="12">
                  <c:v>49</c:v>
                </c:pt>
                <c:pt idx="13">
                  <c:v>53</c:v>
                </c:pt>
                <c:pt idx="14">
                  <c:v>57</c:v>
                </c:pt>
                <c:pt idx="15">
                  <c:v>61</c:v>
                </c:pt>
                <c:pt idx="16">
                  <c:v>65</c:v>
                </c:pt>
                <c:pt idx="17">
                  <c:v>69</c:v>
                </c:pt>
              </c:numCache>
            </c:numRef>
          </c:cat>
          <c:val>
            <c:numRef>
              <c:f>Analysis!$H$5:$H$22</c:f>
              <c:numCache>
                <c:formatCode>General</c:formatCode>
                <c:ptCount val="18"/>
                <c:pt idx="0">
                  <c:v>0</c:v>
                </c:pt>
                <c:pt idx="1">
                  <c:v>1</c:v>
                </c:pt>
                <c:pt idx="2">
                  <c:v>3</c:v>
                </c:pt>
                <c:pt idx="3">
                  <c:v>6</c:v>
                </c:pt>
                <c:pt idx="4">
                  <c:v>12</c:v>
                </c:pt>
                <c:pt idx="5">
                  <c:v>13</c:v>
                </c:pt>
                <c:pt idx="6">
                  <c:v>10</c:v>
                </c:pt>
                <c:pt idx="7">
                  <c:v>0</c:v>
                </c:pt>
                <c:pt idx="8">
                  <c:v>9</c:v>
                </c:pt>
                <c:pt idx="9">
                  <c:v>0</c:v>
                </c:pt>
                <c:pt idx="10">
                  <c:v>1</c:v>
                </c:pt>
                <c:pt idx="11">
                  <c:v>2</c:v>
                </c:pt>
                <c:pt idx="12">
                  <c:v>0</c:v>
                </c:pt>
                <c:pt idx="13">
                  <c:v>2</c:v>
                </c:pt>
                <c:pt idx="14">
                  <c:v>0</c:v>
                </c:pt>
                <c:pt idx="15">
                  <c:v>2</c:v>
                </c:pt>
                <c:pt idx="16">
                  <c:v>0</c:v>
                </c:pt>
                <c:pt idx="17">
                  <c:v>0</c:v>
                </c:pt>
              </c:numCache>
            </c:numRef>
          </c:val>
          <c:extLst>
            <c:ext xmlns:c16="http://schemas.microsoft.com/office/drawing/2014/chart" uri="{C3380CC4-5D6E-409C-BE32-E72D297353CC}">
              <c16:uniqueId val="{00000000-57DE-435E-B332-0C0B82FCC8D2}"/>
            </c:ext>
          </c:extLst>
        </c:ser>
        <c:dLbls>
          <c:showLegendKey val="0"/>
          <c:showVal val="0"/>
          <c:showCatName val="0"/>
          <c:showSerName val="0"/>
          <c:showPercent val="0"/>
          <c:showBubbleSize val="0"/>
        </c:dLbls>
        <c:gapWidth val="0"/>
        <c:axId val="1780439616"/>
        <c:axId val="1861381392"/>
      </c:barChart>
      <c:scatterChart>
        <c:scatterStyle val="lineMarker"/>
        <c:varyColors val="0"/>
        <c:ser>
          <c:idx val="1"/>
          <c:order val="1"/>
          <c:tx>
            <c:strRef>
              <c:f>Analysis!$P$19</c:f>
              <c:strCache>
                <c:ptCount val="1"/>
                <c:pt idx="0">
                  <c:v>Median Downtime</c:v>
                </c:pt>
              </c:strCache>
            </c:strRef>
          </c:tx>
          <c:spPr>
            <a:ln w="19050" cap="rnd">
              <a:solidFill>
                <a:srgbClr val="0CC7A9"/>
              </a:solidFill>
              <a:prstDash val="sysDash"/>
              <a:round/>
            </a:ln>
            <a:effectLst/>
          </c:spPr>
          <c:marker>
            <c:symbol val="none"/>
          </c:marker>
          <c:xVal>
            <c:numRef>
              <c:f>Analysis!$Q$20:$Q$21</c:f>
              <c:numCache>
                <c:formatCode>General</c:formatCode>
                <c:ptCount val="2"/>
                <c:pt idx="0">
                  <c:v>20</c:v>
                </c:pt>
                <c:pt idx="1">
                  <c:v>20</c:v>
                </c:pt>
              </c:numCache>
            </c:numRef>
          </c:xVal>
          <c:yVal>
            <c:numRef>
              <c:f>Analysis!$R$20:$R$21</c:f>
              <c:numCache>
                <c:formatCode>General</c:formatCode>
                <c:ptCount val="2"/>
                <c:pt idx="0">
                  <c:v>0</c:v>
                </c:pt>
                <c:pt idx="1">
                  <c:v>13</c:v>
                </c:pt>
              </c:numCache>
            </c:numRef>
          </c:yVal>
          <c:smooth val="0"/>
          <c:extLst>
            <c:ext xmlns:c16="http://schemas.microsoft.com/office/drawing/2014/chart" uri="{C3380CC4-5D6E-409C-BE32-E72D297353CC}">
              <c16:uniqueId val="{00000001-57DE-435E-B332-0C0B82FCC8D2}"/>
            </c:ext>
          </c:extLst>
        </c:ser>
        <c:dLbls>
          <c:showLegendKey val="0"/>
          <c:showVal val="0"/>
          <c:showCatName val="0"/>
          <c:showSerName val="0"/>
          <c:showPercent val="0"/>
          <c:showBubbleSize val="0"/>
        </c:dLbls>
        <c:axId val="1790922048"/>
        <c:axId val="1790925408"/>
      </c:scatterChart>
      <c:valAx>
        <c:axId val="1790922048"/>
        <c:scaling>
          <c:orientation val="minMax"/>
          <c:max val="69"/>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Downtime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5408"/>
        <c:crosses val="autoZero"/>
        <c:crossBetween val="midCat"/>
        <c:majorUnit val="4"/>
        <c:minorUnit val="1"/>
      </c:valAx>
      <c:valAx>
        <c:axId val="1790925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2048"/>
        <c:crosses val="autoZero"/>
        <c:crossBetween val="midCat"/>
      </c:valAx>
      <c:valAx>
        <c:axId val="1861381392"/>
        <c:scaling>
          <c:orientation val="minMax"/>
        </c:scaling>
        <c:delete val="1"/>
        <c:axPos val="r"/>
        <c:numFmt formatCode="General" sourceLinked="1"/>
        <c:majorTickMark val="out"/>
        <c:minorTickMark val="none"/>
        <c:tickLblPos val="nextTo"/>
        <c:crossAx val="1780439616"/>
        <c:crosses val="max"/>
        <c:crossBetween val="between"/>
      </c:valAx>
      <c:catAx>
        <c:axId val="1780439616"/>
        <c:scaling>
          <c:orientation val="minMax"/>
        </c:scaling>
        <c:delete val="1"/>
        <c:axPos val="b"/>
        <c:numFmt formatCode="General" sourceLinked="1"/>
        <c:majorTickMark val="out"/>
        <c:minorTickMark val="none"/>
        <c:tickLblPos val="nextTo"/>
        <c:crossAx val="1861381392"/>
        <c:crosses val="autoZero"/>
        <c:auto val="1"/>
        <c:lblAlgn val="ctr"/>
        <c:lblOffset val="100"/>
        <c:noMultiLvlLbl val="0"/>
      </c:cat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Analysis!$AG$5</c:f>
              <c:strCache>
                <c:ptCount val="1"/>
                <c:pt idx="0">
                  <c:v>Bin</c:v>
                </c:pt>
              </c:strCache>
            </c:strRef>
          </c:tx>
          <c:spPr>
            <a:solidFill>
              <a:srgbClr val="1494AA"/>
            </a:solidFill>
            <a:ln>
              <a:noFill/>
            </a:ln>
            <a:effectLst/>
          </c:spPr>
          <c:invertIfNegative val="0"/>
          <c:cat>
            <c:numRef>
              <c:f>Analysis!$AG$6:$AG$26</c:f>
              <c:numCache>
                <c:formatCode>General</c:formatCode>
                <c:ptCount val="21"/>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numCache>
            </c:numRef>
          </c:cat>
          <c:val>
            <c:numRef>
              <c:f>Analysis!$AH$6:$AH$26</c:f>
              <c:numCache>
                <c:formatCode>General</c:formatCode>
                <c:ptCount val="21"/>
                <c:pt idx="0">
                  <c:v>0</c:v>
                </c:pt>
                <c:pt idx="1">
                  <c:v>3</c:v>
                </c:pt>
                <c:pt idx="2">
                  <c:v>1</c:v>
                </c:pt>
                <c:pt idx="3">
                  <c:v>7</c:v>
                </c:pt>
                <c:pt idx="4">
                  <c:v>6</c:v>
                </c:pt>
                <c:pt idx="5">
                  <c:v>4</c:v>
                </c:pt>
                <c:pt idx="6">
                  <c:v>5</c:v>
                </c:pt>
                <c:pt idx="7">
                  <c:v>5</c:v>
                </c:pt>
                <c:pt idx="8">
                  <c:v>2</c:v>
                </c:pt>
                <c:pt idx="9">
                  <c:v>2</c:v>
                </c:pt>
                <c:pt idx="10">
                  <c:v>0</c:v>
                </c:pt>
                <c:pt idx="11">
                  <c:v>2</c:v>
                </c:pt>
                <c:pt idx="12">
                  <c:v>0</c:v>
                </c:pt>
                <c:pt idx="13">
                  <c:v>0</c:v>
                </c:pt>
                <c:pt idx="14">
                  <c:v>0</c:v>
                </c:pt>
                <c:pt idx="15">
                  <c:v>0</c:v>
                </c:pt>
                <c:pt idx="16">
                  <c:v>1</c:v>
                </c:pt>
                <c:pt idx="17">
                  <c:v>0</c:v>
                </c:pt>
                <c:pt idx="18">
                  <c:v>0</c:v>
                </c:pt>
                <c:pt idx="19">
                  <c:v>0</c:v>
                </c:pt>
                <c:pt idx="20">
                  <c:v>0</c:v>
                </c:pt>
              </c:numCache>
            </c:numRef>
          </c:val>
          <c:extLst>
            <c:ext xmlns:c16="http://schemas.microsoft.com/office/drawing/2014/chart" uri="{C3380CC4-5D6E-409C-BE32-E72D297353CC}">
              <c16:uniqueId val="{00000000-C39B-4BF7-9101-72D9C0FD53E7}"/>
            </c:ext>
          </c:extLst>
        </c:ser>
        <c:dLbls>
          <c:showLegendKey val="0"/>
          <c:showVal val="0"/>
          <c:showCatName val="0"/>
          <c:showSerName val="0"/>
          <c:showPercent val="0"/>
          <c:showBubbleSize val="0"/>
        </c:dLbls>
        <c:gapWidth val="0"/>
        <c:axId val="1863106336"/>
        <c:axId val="1863165008"/>
      </c:barChart>
      <c:scatterChart>
        <c:scatterStyle val="lineMarker"/>
        <c:varyColors val="0"/>
        <c:ser>
          <c:idx val="1"/>
          <c:order val="1"/>
          <c:tx>
            <c:strRef>
              <c:f>Analysis!$AJ$5</c:f>
              <c:strCache>
                <c:ptCount val="1"/>
                <c:pt idx="0">
                  <c:v>Median Batch Duration</c:v>
                </c:pt>
              </c:strCache>
            </c:strRef>
          </c:tx>
          <c:spPr>
            <a:ln w="19050" cap="rnd">
              <a:solidFill>
                <a:srgbClr val="0CC7A9"/>
              </a:solidFill>
              <a:prstDash val="sysDash"/>
              <a:round/>
            </a:ln>
            <a:effectLst/>
          </c:spPr>
          <c:marker>
            <c:symbol val="none"/>
          </c:marker>
          <c:xVal>
            <c:numRef>
              <c:f>Analysis!$AK$6:$AK$7</c:f>
              <c:numCache>
                <c:formatCode>General</c:formatCode>
                <c:ptCount val="2"/>
                <c:pt idx="0">
                  <c:v>100</c:v>
                </c:pt>
                <c:pt idx="1">
                  <c:v>100</c:v>
                </c:pt>
              </c:numCache>
            </c:numRef>
          </c:xVal>
          <c:yVal>
            <c:numRef>
              <c:f>Analysis!$AL$6:$AL$7</c:f>
              <c:numCache>
                <c:formatCode>General</c:formatCode>
                <c:ptCount val="2"/>
                <c:pt idx="0">
                  <c:v>0</c:v>
                </c:pt>
                <c:pt idx="1">
                  <c:v>7</c:v>
                </c:pt>
              </c:numCache>
            </c:numRef>
          </c:yVal>
          <c:smooth val="0"/>
          <c:extLst>
            <c:ext xmlns:c16="http://schemas.microsoft.com/office/drawing/2014/chart" uri="{C3380CC4-5D6E-409C-BE32-E72D297353CC}">
              <c16:uniqueId val="{00000001-C39B-4BF7-9101-72D9C0FD53E7}"/>
            </c:ext>
          </c:extLst>
        </c:ser>
        <c:dLbls>
          <c:showLegendKey val="0"/>
          <c:showVal val="0"/>
          <c:showCatName val="0"/>
          <c:showSerName val="0"/>
          <c:showPercent val="0"/>
          <c:showBubbleSize val="0"/>
        </c:dLbls>
        <c:axId val="1477317936"/>
        <c:axId val="1477319856"/>
      </c:scatterChart>
      <c:valAx>
        <c:axId val="1477317936"/>
        <c:scaling>
          <c:orientation val="minMax"/>
          <c:max val="250"/>
          <c:min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Batch Duration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19856"/>
        <c:crosses val="autoZero"/>
        <c:crossBetween val="midCat"/>
        <c:majorUnit val="10"/>
        <c:minorUnit val="5"/>
      </c:valAx>
      <c:valAx>
        <c:axId val="1477319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17936"/>
        <c:crosses val="autoZero"/>
        <c:crossBetween val="midCat"/>
      </c:valAx>
      <c:valAx>
        <c:axId val="1863165008"/>
        <c:scaling>
          <c:orientation val="minMax"/>
        </c:scaling>
        <c:delete val="1"/>
        <c:axPos val="r"/>
        <c:numFmt formatCode="General" sourceLinked="1"/>
        <c:majorTickMark val="out"/>
        <c:minorTickMark val="none"/>
        <c:tickLblPos val="nextTo"/>
        <c:crossAx val="1863106336"/>
        <c:crosses val="max"/>
        <c:crossBetween val="between"/>
      </c:valAx>
      <c:catAx>
        <c:axId val="1863106336"/>
        <c:scaling>
          <c:orientation val="minMax"/>
        </c:scaling>
        <c:delete val="1"/>
        <c:axPos val="b"/>
        <c:numFmt formatCode="General" sourceLinked="1"/>
        <c:majorTickMark val="out"/>
        <c:minorTickMark val="none"/>
        <c:tickLblPos val="nextTo"/>
        <c:crossAx val="1863165008"/>
        <c:crosses val="autoZero"/>
        <c:auto val="1"/>
        <c:lblAlgn val="ctr"/>
        <c:lblOffset val="100"/>
        <c:noMultiLvlLbl val="0"/>
      </c:cat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[Dashboard.xlsx]Analysis!PivotTable1</c:name>
    <c:fmtId val="8"/>
  </c:pivotSource>
  <c:chart>
    <c:autoTitleDeleted val="1"/>
    <c:pivotFmts>
      <c:pivotFmt>
        <c:idx val="0"/>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49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Analysis!$AU$6</c:f>
              <c:strCache>
                <c:ptCount val="1"/>
                <c:pt idx="0">
                  <c:v>Total</c:v>
                </c:pt>
              </c:strCache>
            </c:strRef>
          </c:tx>
          <c:spPr>
            <a:solidFill>
              <a:srgbClr val="149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Analysis!$AT$7:$AT$12</c:f>
              <c:strCache>
                <c:ptCount val="6"/>
                <c:pt idx="0">
                  <c:v>Machine adjustment</c:v>
                </c:pt>
                <c:pt idx="1">
                  <c:v>Other</c:v>
                </c:pt>
                <c:pt idx="2">
                  <c:v>Batch coding error</c:v>
                </c:pt>
                <c:pt idx="3">
                  <c:v>Machine failure</c:v>
                </c:pt>
                <c:pt idx="4">
                  <c:v>Inventory shortage</c:v>
                </c:pt>
                <c:pt idx="5">
                  <c:v>Batch change</c:v>
                </c:pt>
              </c:strCache>
            </c:strRef>
          </c:cat>
          <c:val>
            <c:numRef>
              <c:f>Analysis!$AU$7:$AU$12</c:f>
              <c:numCache>
                <c:formatCode>_(* #,##0_);_(* \(#,##0\);_(* "-"??_);_(@_)</c:formatCode>
                <c:ptCount val="6"/>
                <c:pt idx="0">
                  <c:v>15</c:v>
                </c:pt>
                <c:pt idx="1">
                  <c:v>15</c:v>
                </c:pt>
                <c:pt idx="2">
                  <c:v>15.666666666666666</c:v>
                </c:pt>
                <c:pt idx="3">
                  <c:v>22.5</c:v>
                </c:pt>
                <c:pt idx="4">
                  <c:v>26.666666666666668</c:v>
                </c:pt>
                <c:pt idx="5">
                  <c:v>43.333333333333336</c:v>
                </c:pt>
              </c:numCache>
            </c:numRef>
          </c:val>
          <c:extLst>
            <c:ext xmlns:c16="http://schemas.microsoft.com/office/drawing/2014/chart" uri="{C3380CC4-5D6E-409C-BE32-E72D297353CC}">
              <c16:uniqueId val="{00000000-EFEC-44F1-8789-6901B8521A63}"/>
            </c:ext>
          </c:extLst>
        </c:ser>
        <c:dLbls>
          <c:dLblPos val="outEnd"/>
          <c:showLegendKey val="0"/>
          <c:showVal val="1"/>
          <c:showCatName val="0"/>
          <c:showSerName val="0"/>
          <c:showPercent val="0"/>
          <c:showBubbleSize val="0"/>
        </c:dLbls>
        <c:gapWidth val="89"/>
        <c:axId val="1381078559"/>
        <c:axId val="1381070879"/>
      </c:barChart>
      <c:catAx>
        <c:axId val="1381078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70879"/>
        <c:crosses val="autoZero"/>
        <c:auto val="1"/>
        <c:lblAlgn val="ctr"/>
        <c:lblOffset val="100"/>
        <c:noMultiLvlLbl val="0"/>
      </c:catAx>
      <c:valAx>
        <c:axId val="1381070879"/>
        <c:scaling>
          <c:orientation val="minMax"/>
        </c:scaling>
        <c:delete val="1"/>
        <c:axPos val="b"/>
        <c:numFmt formatCode="_(* #,##0_);_(* \(#,##0\);_(* &quot;-&quot;??_);_(@_)" sourceLinked="1"/>
        <c:majorTickMark val="out"/>
        <c:minorTickMark val="none"/>
        <c:tickLblPos val="nextTo"/>
        <c:crossAx val="138107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[Dashboard.xlsx]Analysis!PivotTable2</c:name>
    <c:fmtId val="10"/>
  </c:pivotSource>
  <c:chart>
    <c:autoTitleDeleted val="1"/>
    <c:pivotFmts>
      <c:pivotFmt>
        <c:idx val="0"/>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49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Analysis!$BB$5</c:f>
              <c:strCache>
                <c:ptCount val="1"/>
                <c:pt idx="0">
                  <c:v>Total</c:v>
                </c:pt>
              </c:strCache>
            </c:strRef>
          </c:tx>
          <c:spPr>
            <a:solidFill>
              <a:srgbClr val="149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Analysis!$BA$6:$BA$9</c:f>
              <c:strCache>
                <c:ptCount val="4"/>
                <c:pt idx="0">
                  <c:v>Dee</c:v>
                </c:pt>
                <c:pt idx="1">
                  <c:v>Charlie</c:v>
                </c:pt>
                <c:pt idx="2">
                  <c:v>Dennis</c:v>
                </c:pt>
                <c:pt idx="3">
                  <c:v>Mac</c:v>
                </c:pt>
              </c:strCache>
            </c:strRef>
          </c:cat>
          <c:val>
            <c:numRef>
              <c:f>Analysis!$BB$6:$BB$9</c:f>
              <c:numCache>
                <c:formatCode>_(* #,##0_);_(* \(#,##0\);_(* "-"??_);_(@_)</c:formatCode>
                <c:ptCount val="4"/>
                <c:pt idx="0">
                  <c:v>19.473684210526315</c:v>
                </c:pt>
                <c:pt idx="1">
                  <c:v>22.588235294117649</c:v>
                </c:pt>
                <c:pt idx="2">
                  <c:v>25.166666666666668</c:v>
                </c:pt>
                <c:pt idx="3">
                  <c:v>25.53846153846154</c:v>
                </c:pt>
              </c:numCache>
            </c:numRef>
          </c:val>
          <c:extLst>
            <c:ext xmlns:c16="http://schemas.microsoft.com/office/drawing/2014/chart" uri="{C3380CC4-5D6E-409C-BE32-E72D297353CC}">
              <c16:uniqueId val="{00000000-767E-453E-BEE0-9AAAF2E048C9}"/>
            </c:ext>
          </c:extLst>
        </c:ser>
        <c:dLbls>
          <c:dLblPos val="outEnd"/>
          <c:showLegendKey val="0"/>
          <c:showVal val="1"/>
          <c:showCatName val="0"/>
          <c:showSerName val="0"/>
          <c:showPercent val="0"/>
          <c:showBubbleSize val="0"/>
        </c:dLbls>
        <c:gapWidth val="89"/>
        <c:axId val="1228862335"/>
        <c:axId val="1228864255"/>
      </c:barChart>
      <c:catAx>
        <c:axId val="122886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64255"/>
        <c:crosses val="autoZero"/>
        <c:auto val="1"/>
        <c:lblAlgn val="ctr"/>
        <c:lblOffset val="100"/>
        <c:noMultiLvlLbl val="0"/>
      </c:catAx>
      <c:valAx>
        <c:axId val="1228864255"/>
        <c:scaling>
          <c:orientation val="minMax"/>
        </c:scaling>
        <c:delete val="1"/>
        <c:axPos val="b"/>
        <c:numFmt formatCode="_(* #,##0_);_(* \(#,##0\);_(* &quot;-&quot;??_);_(@_)" sourceLinked="1"/>
        <c:majorTickMark val="none"/>
        <c:minorTickMark val="none"/>
        <c:tickLblPos val="nextTo"/>
        <c:crossAx val="12288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17524168557751E-2"/>
          <c:y val="0.19555582929949858"/>
          <c:w val="0.91666669544595403"/>
          <c:h val="0.60888834140100279"/>
        </c:manualLayout>
      </c:layout>
      <c:barChart>
        <c:barDir val="bar"/>
        <c:grouping val="clustered"/>
        <c:varyColors val="0"/>
        <c:ser>
          <c:idx val="2"/>
          <c:order val="0"/>
          <c:tx>
            <c:strRef>
              <c:f>Analysis!$V$5</c:f>
              <c:strCache>
                <c:ptCount val="1"/>
                <c:pt idx="0">
                  <c:v>Operator Error Downtime %</c:v>
                </c:pt>
              </c:strCache>
            </c:strRef>
          </c:tx>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F-8160-493B-9044-5D6F835D8F79}"/>
              </c:ext>
            </c:extLst>
          </c:dPt>
          <c:val>
            <c:numRef>
              <c:f>Analysis!$V$7</c:f>
              <c:numCache>
                <c:formatCode>General</c:formatCode>
                <c:ptCount val="1"/>
                <c:pt idx="0">
                  <c:v>1</c:v>
                </c:pt>
              </c:numCache>
            </c:numRef>
          </c:val>
          <c:extLst>
            <c:ext xmlns:c16="http://schemas.microsoft.com/office/drawing/2014/chart" uri="{C3380CC4-5D6E-409C-BE32-E72D297353CC}">
              <c16:uniqueId val="{0000000E-8160-493B-9044-5D6F835D8F79}"/>
            </c:ext>
          </c:extLst>
        </c:ser>
        <c:ser>
          <c:idx val="3"/>
          <c:order val="1"/>
          <c:tx>
            <c:strRef>
              <c:f>Analysis!$V$5</c:f>
              <c:strCache>
                <c:ptCount val="1"/>
                <c:pt idx="0">
                  <c:v>Operator Error Downtime %</c:v>
                </c:pt>
              </c:strCache>
            </c:strRef>
          </c:tx>
          <c:invertIfNegative val="0"/>
          <c:dPt>
            <c:idx val="0"/>
            <c:invertIfNegative val="0"/>
            <c:bubble3D val="0"/>
            <c:spPr>
              <a:solidFill>
                <a:srgbClr val="1899A5"/>
              </a:solidFill>
              <a:ln>
                <a:noFill/>
              </a:ln>
              <a:effectLst/>
            </c:spPr>
            <c:extLst>
              <c:ext xmlns:c16="http://schemas.microsoft.com/office/drawing/2014/chart" uri="{C3380CC4-5D6E-409C-BE32-E72D297353CC}">
                <c16:uniqueId val="{00000011-8160-493B-9044-5D6F835D8F79}"/>
              </c:ext>
            </c:extLst>
          </c:dPt>
          <c:val>
            <c:numRef>
              <c:f>Analysis!$V$6</c:f>
              <c:numCache>
                <c:formatCode>0%</c:formatCode>
                <c:ptCount val="1"/>
                <c:pt idx="0">
                  <c:v>0.55907780979827093</c:v>
                </c:pt>
              </c:numCache>
            </c:numRef>
          </c:val>
          <c:extLst>
            <c:ext xmlns:c16="http://schemas.microsoft.com/office/drawing/2014/chart" uri="{C3380CC4-5D6E-409C-BE32-E72D297353CC}">
              <c16:uniqueId val="{00000010-8160-493B-9044-5D6F835D8F79}"/>
            </c:ext>
          </c:extLst>
        </c:ser>
        <c:ser>
          <c:idx val="1"/>
          <c:order val="2"/>
          <c:tx>
            <c:strRef>
              <c:f>Analysis!$V$5</c:f>
              <c:strCache>
                <c:ptCount val="1"/>
                <c:pt idx="0">
                  <c:v>Operator Error Downtime %</c:v>
                </c:pt>
              </c:strCache>
            </c:strRef>
          </c:tx>
          <c:spPr>
            <a:solidFill>
              <a:schemeClr val="accent2"/>
            </a:solidFill>
            <a:ln>
              <a:noFill/>
            </a:ln>
            <a:effectLst/>
          </c:spPr>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8-8160-493B-9044-5D6F835D8F79}"/>
              </c:ext>
            </c:extLst>
          </c:dPt>
          <c:val>
            <c:numRef>
              <c:f>Analysis!$V$7</c:f>
              <c:numCache>
                <c:formatCode>General</c:formatCode>
                <c:ptCount val="1"/>
                <c:pt idx="0">
                  <c:v>1</c:v>
                </c:pt>
              </c:numCache>
            </c:numRef>
          </c:val>
          <c:extLst>
            <c:ext xmlns:c16="http://schemas.microsoft.com/office/drawing/2014/chart" uri="{C3380CC4-5D6E-409C-BE32-E72D297353CC}">
              <c16:uniqueId val="{00000009-8160-493B-9044-5D6F835D8F79}"/>
            </c:ext>
          </c:extLst>
        </c:ser>
        <c:ser>
          <c:idx val="0"/>
          <c:order val="3"/>
          <c:tx>
            <c:strRef>
              <c:f>Analysis!$V$5</c:f>
              <c:strCache>
                <c:ptCount val="1"/>
                <c:pt idx="0">
                  <c:v>Operator Error Downtime %</c:v>
                </c:pt>
              </c:strCache>
            </c:strRef>
          </c:tx>
          <c:spPr>
            <a:solidFill>
              <a:schemeClr val="accent1"/>
            </a:solidFill>
            <a:ln>
              <a:noFill/>
            </a:ln>
            <a:effectLst/>
          </c:spPr>
          <c:invertIfNegative val="0"/>
          <c:dPt>
            <c:idx val="0"/>
            <c:invertIfNegative val="0"/>
            <c:bubble3D val="0"/>
            <c:spPr>
              <a:solidFill>
                <a:srgbClr val="1899A5"/>
              </a:solidFill>
              <a:ln>
                <a:noFill/>
              </a:ln>
              <a:effectLst/>
            </c:spPr>
            <c:extLst>
              <c:ext xmlns:c16="http://schemas.microsoft.com/office/drawing/2014/chart" uri="{C3380CC4-5D6E-409C-BE32-E72D297353CC}">
                <c16:uniqueId val="{0000000C-8160-493B-9044-5D6F835D8F79}"/>
              </c:ext>
            </c:extLst>
          </c:dPt>
          <c:val>
            <c:numRef>
              <c:f>Analysis!$V$6</c:f>
              <c:numCache>
                <c:formatCode>0%</c:formatCode>
                <c:ptCount val="1"/>
                <c:pt idx="0">
                  <c:v>0.55907780979827093</c:v>
                </c:pt>
              </c:numCache>
            </c:numRef>
          </c:val>
          <c:extLst>
            <c:ext xmlns:c16="http://schemas.microsoft.com/office/drawing/2014/chart" uri="{C3380CC4-5D6E-409C-BE32-E72D297353CC}">
              <c16:uniqueId val="{0000000D-8160-493B-9044-5D6F835D8F79}"/>
            </c:ext>
          </c:extLst>
        </c:ser>
        <c:dLbls>
          <c:showLegendKey val="0"/>
          <c:showVal val="0"/>
          <c:showCatName val="0"/>
          <c:showSerName val="0"/>
          <c:showPercent val="0"/>
          <c:showBubbleSize val="0"/>
        </c:dLbls>
        <c:gapWidth val="0"/>
        <c:overlap val="100"/>
        <c:axId val="544054240"/>
        <c:axId val="544081600"/>
      </c:barChart>
      <c:catAx>
        <c:axId val="544054240"/>
        <c:scaling>
          <c:orientation val="minMax"/>
        </c:scaling>
        <c:delete val="1"/>
        <c:axPos val="l"/>
        <c:majorTickMark val="none"/>
        <c:minorTickMark val="none"/>
        <c:tickLblPos val="nextTo"/>
        <c:crossAx val="544081600"/>
        <c:crosses val="autoZero"/>
        <c:auto val="1"/>
        <c:lblAlgn val="ctr"/>
        <c:lblOffset val="100"/>
        <c:noMultiLvlLbl val="0"/>
      </c:catAx>
      <c:valAx>
        <c:axId val="544081600"/>
        <c:scaling>
          <c:orientation val="minMax"/>
        </c:scaling>
        <c:delete val="1"/>
        <c:axPos val="b"/>
        <c:numFmt formatCode="General" sourceLinked="1"/>
        <c:majorTickMark val="none"/>
        <c:minorTickMark val="none"/>
        <c:tickLblPos val="nextTo"/>
        <c:crossAx val="54405424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17524168557751E-2"/>
          <c:y val="0.19555582929949858"/>
          <c:w val="0.91666669544595403"/>
          <c:h val="0.60888834140100279"/>
        </c:manualLayout>
      </c:layout>
      <c:barChart>
        <c:barDir val="bar"/>
        <c:grouping val="clustered"/>
        <c:varyColors val="0"/>
        <c:ser>
          <c:idx val="1"/>
          <c:order val="0"/>
          <c:tx>
            <c:strRef>
              <c:f>Analysis!$V$5</c:f>
              <c:strCache>
                <c:ptCount val="1"/>
                <c:pt idx="0">
                  <c:v>Operator Error Downtime %</c:v>
                </c:pt>
              </c:strCache>
            </c:strRef>
          </c:tx>
          <c:spPr>
            <a:solidFill>
              <a:schemeClr val="accent2"/>
            </a:solidFill>
            <a:ln>
              <a:noFill/>
            </a:ln>
            <a:effectLst/>
          </c:spPr>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1-3335-44B0-9ED5-16E3E674543F}"/>
              </c:ext>
            </c:extLst>
          </c:dPt>
          <c:val>
            <c:numRef>
              <c:f>Analysis!$V$7</c:f>
              <c:numCache>
                <c:formatCode>General</c:formatCode>
                <c:ptCount val="1"/>
                <c:pt idx="0">
                  <c:v>1</c:v>
                </c:pt>
              </c:numCache>
            </c:numRef>
          </c:val>
          <c:extLst>
            <c:ext xmlns:c16="http://schemas.microsoft.com/office/drawing/2014/chart" uri="{C3380CC4-5D6E-409C-BE32-E72D297353CC}">
              <c16:uniqueId val="{00000002-3335-44B0-9ED5-16E3E674543F}"/>
            </c:ext>
          </c:extLst>
        </c:ser>
        <c:ser>
          <c:idx val="0"/>
          <c:order val="1"/>
          <c:tx>
            <c:strRef>
              <c:f>Analysis!$V$5</c:f>
              <c:strCache>
                <c:ptCount val="1"/>
                <c:pt idx="0">
                  <c:v>Operator Error Downtime %</c:v>
                </c:pt>
              </c:strCache>
            </c:strRef>
          </c:tx>
          <c:spPr>
            <a:solidFill>
              <a:srgbClr val="1FC5D5"/>
            </a:solidFill>
          </c:spPr>
          <c:invertIfNegative val="0"/>
          <c:val>
            <c:numRef>
              <c:f>Analysis!$W$6</c:f>
              <c:numCache>
                <c:formatCode>0%</c:formatCode>
                <c:ptCount val="1"/>
                <c:pt idx="0">
                  <c:v>0.44092219020172913</c:v>
                </c:pt>
              </c:numCache>
            </c:numRef>
          </c:val>
          <c:extLst>
            <c:ext xmlns:c16="http://schemas.microsoft.com/office/drawing/2014/chart" uri="{C3380CC4-5D6E-409C-BE32-E72D297353CC}">
              <c16:uniqueId val="{00000003-3335-44B0-9ED5-16E3E674543F}"/>
            </c:ext>
          </c:extLst>
        </c:ser>
        <c:dLbls>
          <c:showLegendKey val="0"/>
          <c:showVal val="0"/>
          <c:showCatName val="0"/>
          <c:showSerName val="0"/>
          <c:showPercent val="0"/>
          <c:showBubbleSize val="0"/>
        </c:dLbls>
        <c:gapWidth val="0"/>
        <c:overlap val="100"/>
        <c:axId val="544054240"/>
        <c:axId val="544081600"/>
      </c:barChart>
      <c:catAx>
        <c:axId val="544054240"/>
        <c:scaling>
          <c:orientation val="minMax"/>
        </c:scaling>
        <c:delete val="1"/>
        <c:axPos val="l"/>
        <c:majorTickMark val="none"/>
        <c:minorTickMark val="none"/>
        <c:tickLblPos val="nextTo"/>
        <c:crossAx val="544081600"/>
        <c:crosses val="autoZero"/>
        <c:auto val="1"/>
        <c:lblAlgn val="ctr"/>
        <c:lblOffset val="100"/>
        <c:noMultiLvlLbl val="0"/>
      </c:catAx>
      <c:valAx>
        <c:axId val="544081600"/>
        <c:scaling>
          <c:orientation val="minMax"/>
        </c:scaling>
        <c:delete val="1"/>
        <c:axPos val="b"/>
        <c:numFmt formatCode="General" sourceLinked="1"/>
        <c:majorTickMark val="none"/>
        <c:minorTickMark val="none"/>
        <c:tickLblPos val="nextTo"/>
        <c:crossAx val="544054240"/>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Analysis!$BO$5</c:f>
              <c:strCache>
                <c:ptCount val="1"/>
                <c:pt idx="0">
                  <c:v>Line Efficiency (%)</c:v>
                </c:pt>
              </c:strCache>
            </c:strRef>
          </c:tx>
          <c:spPr>
            <a:solidFill>
              <a:srgbClr val="5FDB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Analysis!$BN$6:$BN$11</c:f>
              <c:strCache>
                <c:ptCount val="6"/>
                <c:pt idx="0">
                  <c:v>LE-600</c:v>
                </c:pt>
                <c:pt idx="1">
                  <c:v>DC-600</c:v>
                </c:pt>
                <c:pt idx="2">
                  <c:v>CO-600</c:v>
                </c:pt>
                <c:pt idx="3">
                  <c:v>CO-2L</c:v>
                </c:pt>
                <c:pt idx="4">
                  <c:v>RB-600</c:v>
                </c:pt>
                <c:pt idx="5">
                  <c:v>OR-600</c:v>
                </c:pt>
              </c:strCache>
            </c:strRef>
          </c:cat>
          <c:val>
            <c:numRef>
              <c:f>Analysis!$BO$6:$BO$11</c:f>
              <c:numCache>
                <c:formatCode>0%</c:formatCode>
                <c:ptCount val="6"/>
                <c:pt idx="0">
                  <c:v>0.6805293005671077</c:v>
                </c:pt>
                <c:pt idx="1">
                  <c:v>0.676056338028169</c:v>
                </c:pt>
                <c:pt idx="2">
                  <c:v>0.64562410329985653</c:v>
                </c:pt>
                <c:pt idx="3">
                  <c:v>0.63885267275097779</c:v>
                </c:pt>
                <c:pt idx="4">
                  <c:v>0.61946902654867253</c:v>
                </c:pt>
                <c:pt idx="5">
                  <c:v>0.44444444444444442</c:v>
                </c:pt>
              </c:numCache>
            </c:numRef>
          </c:val>
          <c:extLst>
            <c:ext xmlns:c16="http://schemas.microsoft.com/office/drawing/2014/chart" uri="{C3380CC4-5D6E-409C-BE32-E72D297353CC}">
              <c16:uniqueId val="{00000000-F549-4966-B180-3824A2E452CA}"/>
            </c:ext>
          </c:extLst>
        </c:ser>
        <c:ser>
          <c:idx val="1"/>
          <c:order val="1"/>
          <c:tx>
            <c:strRef>
              <c:f>Analysis!$BP$5</c:f>
              <c:strCache>
                <c:ptCount val="1"/>
                <c:pt idx="0">
                  <c:v>MAX</c:v>
                </c:pt>
              </c:strCache>
            </c:strRef>
          </c:tx>
          <c:spPr>
            <a:solidFill>
              <a:srgbClr val="1899A5"/>
            </a:solidFill>
            <a:ln>
              <a:noFill/>
            </a:ln>
            <a:effectLst/>
          </c:spPr>
          <c:invertIfNegative val="0"/>
          <c:dLbls>
            <c:delete val="1"/>
          </c:dLbls>
          <c:cat>
            <c:strRef>
              <c:f>Analysis!$BN$6:$BN$11</c:f>
              <c:strCache>
                <c:ptCount val="6"/>
                <c:pt idx="0">
                  <c:v>LE-600</c:v>
                </c:pt>
                <c:pt idx="1">
                  <c:v>DC-600</c:v>
                </c:pt>
                <c:pt idx="2">
                  <c:v>CO-600</c:v>
                </c:pt>
                <c:pt idx="3">
                  <c:v>CO-2L</c:v>
                </c:pt>
                <c:pt idx="4">
                  <c:v>RB-600</c:v>
                </c:pt>
                <c:pt idx="5">
                  <c:v>OR-600</c:v>
                </c:pt>
              </c:strCache>
            </c:strRef>
          </c:cat>
          <c:val>
            <c:numRef>
              <c:f>Analysis!$BP$6:$BP$11</c:f>
              <c:numCache>
                <c:formatCode>0%</c:formatCode>
                <c:ptCount val="6"/>
                <c:pt idx="0">
                  <c:v>0</c:v>
                </c:pt>
                <c:pt idx="1">
                  <c:v>0</c:v>
                </c:pt>
                <c:pt idx="2">
                  <c:v>0</c:v>
                </c:pt>
                <c:pt idx="3">
                  <c:v>0</c:v>
                </c:pt>
                <c:pt idx="4">
                  <c:v>0</c:v>
                </c:pt>
                <c:pt idx="5">
                  <c:v>0.44444444444444442</c:v>
                </c:pt>
              </c:numCache>
            </c:numRef>
          </c:val>
          <c:extLst>
            <c:ext xmlns:c16="http://schemas.microsoft.com/office/drawing/2014/chart" uri="{C3380CC4-5D6E-409C-BE32-E72D297353CC}">
              <c16:uniqueId val="{00000001-F549-4966-B180-3824A2E452CA}"/>
            </c:ext>
          </c:extLst>
        </c:ser>
        <c:dLbls>
          <c:dLblPos val="outEnd"/>
          <c:showLegendKey val="0"/>
          <c:showVal val="1"/>
          <c:showCatName val="0"/>
          <c:showSerName val="0"/>
          <c:showPercent val="0"/>
          <c:showBubbleSize val="0"/>
        </c:dLbls>
        <c:gapWidth val="89"/>
        <c:overlap val="100"/>
        <c:axId val="1373961775"/>
        <c:axId val="1373962255"/>
      </c:barChart>
      <c:catAx>
        <c:axId val="137396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62255"/>
        <c:crosses val="autoZero"/>
        <c:auto val="1"/>
        <c:lblAlgn val="ctr"/>
        <c:lblOffset val="100"/>
        <c:noMultiLvlLbl val="0"/>
      </c:catAx>
      <c:valAx>
        <c:axId val="1373962255"/>
        <c:scaling>
          <c:orientation val="minMax"/>
        </c:scaling>
        <c:delete val="1"/>
        <c:axPos val="l"/>
        <c:numFmt formatCode="0%" sourceLinked="1"/>
        <c:majorTickMark val="out"/>
        <c:minorTickMark val="none"/>
        <c:tickLblPos val="nextTo"/>
        <c:crossAx val="137396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svg"/><Relationship Id="rId18" Type="http://schemas.openxmlformats.org/officeDocument/2006/relationships/image" Target="../media/image12.png"/><Relationship Id="rId3" Type="http://schemas.openxmlformats.org/officeDocument/2006/relationships/chart" Target="../charts/chart2.xml"/><Relationship Id="rId7" Type="http://schemas.openxmlformats.org/officeDocument/2006/relationships/image" Target="../media/image3.png"/><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1.xml"/><Relationship Id="rId16" Type="http://schemas.openxmlformats.org/officeDocument/2006/relationships/image" Target="../media/image10.png"/><Relationship Id="rId20" Type="http://schemas.openxmlformats.org/officeDocument/2006/relationships/image" Target="../media/image13.emf"/><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chart" Target="../charts/chart6.xml"/><Relationship Id="rId5" Type="http://schemas.openxmlformats.org/officeDocument/2006/relationships/chart" Target="../charts/chart4.xml"/><Relationship Id="rId15" Type="http://schemas.openxmlformats.org/officeDocument/2006/relationships/image" Target="../media/image9.svg"/><Relationship Id="rId10" Type="http://schemas.openxmlformats.org/officeDocument/2006/relationships/chart" Target="../charts/chart5.xml"/><Relationship Id="rId19"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image" Target="../media/image5.png"/><Relationship Id="rId1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66675</xdr:rowOff>
    </xdr:from>
    <xdr:to>
      <xdr:col>22</xdr:col>
      <xdr:colOff>571500</xdr:colOff>
      <xdr:row>44</xdr:row>
      <xdr:rowOff>180974</xdr:rowOff>
    </xdr:to>
    <xdr:sp macro="" textlink="">
      <xdr:nvSpPr>
        <xdr:cNvPr id="4" name="Rectangle: Rounded Corners 3">
          <a:extLst>
            <a:ext uri="{FF2B5EF4-FFF2-40B4-BE49-F238E27FC236}">
              <a16:creationId xmlns:a16="http://schemas.microsoft.com/office/drawing/2014/main" id="{4F0E5470-8556-981A-D7BB-190145DEF235}"/>
            </a:ext>
          </a:extLst>
        </xdr:cNvPr>
        <xdr:cNvSpPr/>
      </xdr:nvSpPr>
      <xdr:spPr>
        <a:xfrm>
          <a:off x="123824" y="66675"/>
          <a:ext cx="14754226" cy="8496299"/>
        </a:xfrm>
        <a:prstGeom prst="roundRect">
          <a:avLst>
            <a:gd name="adj" fmla="val 685"/>
          </a:avLst>
        </a:prstGeom>
        <a:solidFill>
          <a:srgbClr val="1FC5D5"/>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695324</xdr:colOff>
      <xdr:row>2</xdr:row>
      <xdr:rowOff>104776</xdr:rowOff>
    </xdr:from>
    <xdr:to>
      <xdr:col>7</xdr:col>
      <xdr:colOff>600075</xdr:colOff>
      <xdr:row>5</xdr:row>
      <xdr:rowOff>9526</xdr:rowOff>
    </xdr:to>
    <xdr:sp macro="" textlink="">
      <xdr:nvSpPr>
        <xdr:cNvPr id="6" name="TextBox 5">
          <a:extLst>
            <a:ext uri="{FF2B5EF4-FFF2-40B4-BE49-F238E27FC236}">
              <a16:creationId xmlns:a16="http://schemas.microsoft.com/office/drawing/2014/main" id="{3CB9F699-EDFE-F97C-40BB-2460BC48BD00}"/>
            </a:ext>
          </a:extLst>
        </xdr:cNvPr>
        <xdr:cNvSpPr txBox="1"/>
      </xdr:nvSpPr>
      <xdr:spPr>
        <a:xfrm>
          <a:off x="1304924" y="485776"/>
          <a:ext cx="445770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Open Sans" pitchFamily="2" charset="0"/>
              <a:ea typeface="Open Sans" pitchFamily="2" charset="0"/>
              <a:cs typeface="Open Sans" pitchFamily="2" charset="0"/>
            </a:rPr>
            <a:t>Manufacturing Monitor Dashboard</a:t>
          </a:r>
        </a:p>
      </xdr:txBody>
    </xdr:sp>
    <xdr:clientData/>
  </xdr:twoCellAnchor>
  <xdr:twoCellAnchor>
    <xdr:from>
      <xdr:col>0</xdr:col>
      <xdr:colOff>447675</xdr:colOff>
      <xdr:row>27</xdr:row>
      <xdr:rowOff>114299</xdr:rowOff>
    </xdr:from>
    <xdr:to>
      <xdr:col>10</xdr:col>
      <xdr:colOff>247649</xdr:colOff>
      <xdr:row>44</xdr:row>
      <xdr:rowOff>85725</xdr:rowOff>
    </xdr:to>
    <xdr:sp macro="" textlink="">
      <xdr:nvSpPr>
        <xdr:cNvPr id="15" name="Rectangle: Rounded Corners 14">
          <a:extLst>
            <a:ext uri="{FF2B5EF4-FFF2-40B4-BE49-F238E27FC236}">
              <a16:creationId xmlns:a16="http://schemas.microsoft.com/office/drawing/2014/main" id="{16C5BCDD-5A80-4A4E-A348-3FF5CC92F0AD}"/>
            </a:ext>
          </a:extLst>
        </xdr:cNvPr>
        <xdr:cNvSpPr/>
      </xdr:nvSpPr>
      <xdr:spPr>
        <a:xfrm>
          <a:off x="447675" y="5257799"/>
          <a:ext cx="6791324" cy="3209926"/>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385762</xdr:colOff>
      <xdr:row>27</xdr:row>
      <xdr:rowOff>133349</xdr:rowOff>
    </xdr:from>
    <xdr:to>
      <xdr:col>22</xdr:col>
      <xdr:colOff>285750</xdr:colOff>
      <xdr:row>44</xdr:row>
      <xdr:rowOff>85725</xdr:rowOff>
    </xdr:to>
    <xdr:sp macro="" textlink="">
      <xdr:nvSpPr>
        <xdr:cNvPr id="16" name="Rectangle: Rounded Corners 15">
          <a:extLst>
            <a:ext uri="{FF2B5EF4-FFF2-40B4-BE49-F238E27FC236}">
              <a16:creationId xmlns:a16="http://schemas.microsoft.com/office/drawing/2014/main" id="{1474C910-6ABE-46C5-9491-6C29A7B2CACA}"/>
            </a:ext>
          </a:extLst>
        </xdr:cNvPr>
        <xdr:cNvSpPr/>
      </xdr:nvSpPr>
      <xdr:spPr>
        <a:xfrm>
          <a:off x="7377112" y="5276849"/>
          <a:ext cx="7215188" cy="3190876"/>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85724</xdr:colOff>
      <xdr:row>12</xdr:row>
      <xdr:rowOff>88900</xdr:rowOff>
    </xdr:from>
    <xdr:to>
      <xdr:col>22</xdr:col>
      <xdr:colOff>380999</xdr:colOff>
      <xdr:row>27</xdr:row>
      <xdr:rowOff>50801</xdr:rowOff>
    </xdr:to>
    <xdr:sp macro="" textlink="">
      <xdr:nvSpPr>
        <xdr:cNvPr id="17" name="Rectangle: Rounded Corners 16">
          <a:extLst>
            <a:ext uri="{FF2B5EF4-FFF2-40B4-BE49-F238E27FC236}">
              <a16:creationId xmlns:a16="http://schemas.microsoft.com/office/drawing/2014/main" id="{0BEFA8F5-6038-47B7-985F-C32415C640B4}"/>
            </a:ext>
          </a:extLst>
        </xdr:cNvPr>
        <xdr:cNvSpPr/>
      </xdr:nvSpPr>
      <xdr:spPr>
        <a:xfrm>
          <a:off x="10125074" y="2374900"/>
          <a:ext cx="4562475" cy="28194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447674</xdr:colOff>
      <xdr:row>12</xdr:row>
      <xdr:rowOff>88900</xdr:rowOff>
    </xdr:from>
    <xdr:to>
      <xdr:col>7</xdr:col>
      <xdr:colOff>209549</xdr:colOff>
      <xdr:row>27</xdr:row>
      <xdr:rowOff>31751</xdr:rowOff>
    </xdr:to>
    <xdr:sp macro="" textlink="">
      <xdr:nvSpPr>
        <xdr:cNvPr id="22" name="Rectangle: Rounded Corners 21">
          <a:extLst>
            <a:ext uri="{FF2B5EF4-FFF2-40B4-BE49-F238E27FC236}">
              <a16:creationId xmlns:a16="http://schemas.microsoft.com/office/drawing/2014/main" id="{AA442347-2B45-997C-B7E1-21C450CFD86D}"/>
            </a:ext>
          </a:extLst>
        </xdr:cNvPr>
        <xdr:cNvSpPr/>
      </xdr:nvSpPr>
      <xdr:spPr>
        <a:xfrm>
          <a:off x="447674" y="2374900"/>
          <a:ext cx="4924425" cy="280035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309562</xdr:colOff>
      <xdr:row>12</xdr:row>
      <xdr:rowOff>88900</xdr:rowOff>
    </xdr:from>
    <xdr:to>
      <xdr:col>14</xdr:col>
      <xdr:colOff>595312</xdr:colOff>
      <xdr:row>27</xdr:row>
      <xdr:rowOff>31751</xdr:rowOff>
    </xdr:to>
    <xdr:sp macro="" textlink="">
      <xdr:nvSpPr>
        <xdr:cNvPr id="23" name="Rectangle: Rounded Corners 22">
          <a:extLst>
            <a:ext uri="{FF2B5EF4-FFF2-40B4-BE49-F238E27FC236}">
              <a16:creationId xmlns:a16="http://schemas.microsoft.com/office/drawing/2014/main" id="{6BA6378C-6A64-C06E-6CE0-7262B7E0D3F4}"/>
            </a:ext>
          </a:extLst>
        </xdr:cNvPr>
        <xdr:cNvSpPr/>
      </xdr:nvSpPr>
      <xdr:spPr>
        <a:xfrm>
          <a:off x="5472112" y="2374900"/>
          <a:ext cx="4552950" cy="280035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428626</xdr:colOff>
      <xdr:row>1</xdr:row>
      <xdr:rowOff>161926</xdr:rowOff>
    </xdr:from>
    <xdr:to>
      <xdr:col>1</xdr:col>
      <xdr:colOff>619126</xdr:colOff>
      <xdr:row>6</xdr:row>
      <xdr:rowOff>28576</xdr:rowOff>
    </xdr:to>
    <xdr:sp macro="" textlink="">
      <xdr:nvSpPr>
        <xdr:cNvPr id="24" name="Oval 23">
          <a:extLst>
            <a:ext uri="{FF2B5EF4-FFF2-40B4-BE49-F238E27FC236}">
              <a16:creationId xmlns:a16="http://schemas.microsoft.com/office/drawing/2014/main" id="{C391913C-2D68-B66E-B36C-068695B4A9A5}"/>
            </a:ext>
          </a:extLst>
        </xdr:cNvPr>
        <xdr:cNvSpPr/>
      </xdr:nvSpPr>
      <xdr:spPr>
        <a:xfrm>
          <a:off x="428626" y="352426"/>
          <a:ext cx="800100" cy="81915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571501</xdr:colOff>
      <xdr:row>2</xdr:row>
      <xdr:rowOff>114301</xdr:rowOff>
    </xdr:from>
    <xdr:to>
      <xdr:col>1</xdr:col>
      <xdr:colOff>466725</xdr:colOff>
      <xdr:row>5</xdr:row>
      <xdr:rowOff>47625</xdr:rowOff>
    </xdr:to>
    <xdr:pic>
      <xdr:nvPicPr>
        <xdr:cNvPr id="26" name="Picture 25">
          <a:extLst>
            <a:ext uri="{FF2B5EF4-FFF2-40B4-BE49-F238E27FC236}">
              <a16:creationId xmlns:a16="http://schemas.microsoft.com/office/drawing/2014/main" id="{D33D5EAB-F42C-06BF-CB70-775CC7D05F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1" y="495301"/>
          <a:ext cx="504824" cy="504824"/>
        </a:xfrm>
        <a:prstGeom prst="rect">
          <a:avLst/>
        </a:prstGeom>
      </xdr:spPr>
    </xdr:pic>
    <xdr:clientData/>
  </xdr:twoCellAnchor>
  <xdr:twoCellAnchor>
    <xdr:from>
      <xdr:col>7</xdr:col>
      <xdr:colOff>361950</xdr:colOff>
      <xdr:row>15</xdr:row>
      <xdr:rowOff>0</xdr:rowOff>
    </xdr:from>
    <xdr:to>
      <xdr:col>14</xdr:col>
      <xdr:colOff>542925</xdr:colOff>
      <xdr:row>26</xdr:row>
      <xdr:rowOff>152400</xdr:rowOff>
    </xdr:to>
    <xdr:graphicFrame macro="">
      <xdr:nvGraphicFramePr>
        <xdr:cNvPr id="34" name="Chart 33">
          <a:extLst>
            <a:ext uri="{FF2B5EF4-FFF2-40B4-BE49-F238E27FC236}">
              <a16:creationId xmlns:a16="http://schemas.microsoft.com/office/drawing/2014/main" id="{EFA258E2-B198-4559-9BD5-9B66FDA8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14</xdr:row>
      <xdr:rowOff>114299</xdr:rowOff>
    </xdr:from>
    <xdr:to>
      <xdr:col>7</xdr:col>
      <xdr:colOff>142875</xdr:colOff>
      <xdr:row>27</xdr:row>
      <xdr:rowOff>38100</xdr:rowOff>
    </xdr:to>
    <xdr:graphicFrame macro="">
      <xdr:nvGraphicFramePr>
        <xdr:cNvPr id="36" name="Chart 35">
          <a:extLst>
            <a:ext uri="{FF2B5EF4-FFF2-40B4-BE49-F238E27FC236}">
              <a16:creationId xmlns:a16="http://schemas.microsoft.com/office/drawing/2014/main" id="{E7989485-6290-4EB5-870E-AC8C134E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504825</xdr:colOff>
      <xdr:row>31</xdr:row>
      <xdr:rowOff>57150</xdr:rowOff>
    </xdr:from>
    <xdr:to>
      <xdr:col>5</xdr:col>
      <xdr:colOff>361950</xdr:colOff>
      <xdr:row>43</xdr:row>
      <xdr:rowOff>180974</xdr:rowOff>
    </xdr:to>
    <xdr:graphicFrame macro="">
      <xdr:nvGraphicFramePr>
        <xdr:cNvPr id="37" name="Chart 36">
          <a:extLst>
            <a:ext uri="{FF2B5EF4-FFF2-40B4-BE49-F238E27FC236}">
              <a16:creationId xmlns:a16="http://schemas.microsoft.com/office/drawing/2014/main" id="{EC623800-74BE-4A10-8A4B-E8609894B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495300</xdr:colOff>
      <xdr:row>30</xdr:row>
      <xdr:rowOff>85726</xdr:rowOff>
    </xdr:from>
    <xdr:to>
      <xdr:col>17</xdr:col>
      <xdr:colOff>114300</xdr:colOff>
      <xdr:row>43</xdr:row>
      <xdr:rowOff>19050</xdr:rowOff>
    </xdr:to>
    <xdr:graphicFrame macro="">
      <xdr:nvGraphicFramePr>
        <xdr:cNvPr id="38" name="Chart 37">
          <a:extLst>
            <a:ext uri="{FF2B5EF4-FFF2-40B4-BE49-F238E27FC236}">
              <a16:creationId xmlns:a16="http://schemas.microsoft.com/office/drawing/2014/main" id="{57509238-2BFB-4830-BEE0-1E7B0B2C6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376238</xdr:colOff>
      <xdr:row>12</xdr:row>
      <xdr:rowOff>114300</xdr:rowOff>
    </xdr:from>
    <xdr:to>
      <xdr:col>11</xdr:col>
      <xdr:colOff>276225</xdr:colOff>
      <xdr:row>14</xdr:row>
      <xdr:rowOff>104774</xdr:rowOff>
    </xdr:to>
    <xdr:sp macro="" textlink="">
      <xdr:nvSpPr>
        <xdr:cNvPr id="52" name="TextBox 51">
          <a:extLst>
            <a:ext uri="{FF2B5EF4-FFF2-40B4-BE49-F238E27FC236}">
              <a16:creationId xmlns:a16="http://schemas.microsoft.com/office/drawing/2014/main" id="{80B6BE9F-BAAF-4BC0-94D2-D9E9F330D59D}"/>
            </a:ext>
          </a:extLst>
        </xdr:cNvPr>
        <xdr:cNvSpPr txBox="1"/>
      </xdr:nvSpPr>
      <xdr:spPr>
        <a:xfrm>
          <a:off x="5538788" y="2400300"/>
          <a:ext cx="23383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Downtime</a:t>
          </a:r>
          <a:r>
            <a:rPr lang="en-US" sz="1400" baseline="0">
              <a:solidFill>
                <a:schemeClr val="tx1">
                  <a:lumMod val="85000"/>
                  <a:lumOff val="15000"/>
                </a:schemeClr>
              </a:solidFill>
              <a:latin typeface="Open Sans" pitchFamily="2" charset="0"/>
              <a:ea typeface="Open Sans" pitchFamily="2" charset="0"/>
              <a:cs typeface="Open Sans" pitchFamily="2" charset="0"/>
            </a:rPr>
            <a:t> Distribution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0</xdr:col>
      <xdr:colOff>500063</xdr:colOff>
      <xdr:row>12</xdr:row>
      <xdr:rowOff>123825</xdr:rowOff>
    </xdr:from>
    <xdr:to>
      <xdr:col>3</xdr:col>
      <xdr:colOff>342900</xdr:colOff>
      <xdr:row>14</xdr:row>
      <xdr:rowOff>114299</xdr:rowOff>
    </xdr:to>
    <xdr:sp macro="" textlink="">
      <xdr:nvSpPr>
        <xdr:cNvPr id="53" name="TextBox 52">
          <a:extLst>
            <a:ext uri="{FF2B5EF4-FFF2-40B4-BE49-F238E27FC236}">
              <a16:creationId xmlns:a16="http://schemas.microsoft.com/office/drawing/2014/main" id="{7BA4F0EA-EFE6-4152-AA9D-7CFA44886E0F}"/>
            </a:ext>
          </a:extLst>
        </xdr:cNvPr>
        <xdr:cNvSpPr txBox="1"/>
      </xdr:nvSpPr>
      <xdr:spPr>
        <a:xfrm>
          <a:off x="500063" y="2409825"/>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Batch Duration</a:t>
          </a:r>
          <a:r>
            <a:rPr lang="en-US" sz="1400" baseline="0">
              <a:solidFill>
                <a:schemeClr val="tx1">
                  <a:lumMod val="85000"/>
                  <a:lumOff val="15000"/>
                </a:schemeClr>
              </a:solidFill>
              <a:latin typeface="Open Sans" pitchFamily="2" charset="0"/>
              <a:ea typeface="Open Sans" pitchFamily="2" charset="0"/>
              <a:cs typeface="Open Sans" pitchFamily="2" charset="0"/>
            </a:rPr>
            <a:t> Distribution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15</xdr:col>
      <xdr:colOff>252413</xdr:colOff>
      <xdr:row>12</xdr:row>
      <xdr:rowOff>114300</xdr:rowOff>
    </xdr:from>
    <xdr:to>
      <xdr:col>19</xdr:col>
      <xdr:colOff>381000</xdr:colOff>
      <xdr:row>14</xdr:row>
      <xdr:rowOff>104774</xdr:rowOff>
    </xdr:to>
    <xdr:sp macro="" textlink="">
      <xdr:nvSpPr>
        <xdr:cNvPr id="54" name="TextBox 53">
          <a:extLst>
            <a:ext uri="{FF2B5EF4-FFF2-40B4-BE49-F238E27FC236}">
              <a16:creationId xmlns:a16="http://schemas.microsoft.com/office/drawing/2014/main" id="{22103559-1EDD-4D64-98A0-A5B1B2AF4835}"/>
            </a:ext>
          </a:extLst>
        </xdr:cNvPr>
        <xdr:cNvSpPr txBox="1"/>
      </xdr:nvSpPr>
      <xdr:spPr>
        <a:xfrm>
          <a:off x="10291763" y="2400300"/>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Line Efficiency by Product</a:t>
          </a:r>
        </a:p>
      </xdr:txBody>
    </xdr:sp>
    <xdr:clientData/>
  </xdr:twoCellAnchor>
  <xdr:twoCellAnchor>
    <xdr:from>
      <xdr:col>0</xdr:col>
      <xdr:colOff>576263</xdr:colOff>
      <xdr:row>27</xdr:row>
      <xdr:rowOff>142875</xdr:rowOff>
    </xdr:from>
    <xdr:to>
      <xdr:col>3</xdr:col>
      <xdr:colOff>419100</xdr:colOff>
      <xdr:row>29</xdr:row>
      <xdr:rowOff>133349</xdr:rowOff>
    </xdr:to>
    <xdr:sp macro="" textlink="">
      <xdr:nvSpPr>
        <xdr:cNvPr id="55" name="TextBox 54">
          <a:extLst>
            <a:ext uri="{FF2B5EF4-FFF2-40B4-BE49-F238E27FC236}">
              <a16:creationId xmlns:a16="http://schemas.microsoft.com/office/drawing/2014/main" id="{3FF9B4E8-4FD8-431D-BF2C-CBB3114A77C4}"/>
            </a:ext>
          </a:extLst>
        </xdr:cNvPr>
        <xdr:cNvSpPr txBox="1"/>
      </xdr:nvSpPr>
      <xdr:spPr>
        <a:xfrm>
          <a:off x="576263" y="5286375"/>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Average Downtime by Factor</a:t>
          </a:r>
        </a:p>
      </xdr:txBody>
    </xdr:sp>
    <xdr:clientData/>
  </xdr:twoCellAnchor>
  <xdr:twoCellAnchor>
    <xdr:from>
      <xdr:col>10</xdr:col>
      <xdr:colOff>547688</xdr:colOff>
      <xdr:row>27</xdr:row>
      <xdr:rowOff>161925</xdr:rowOff>
    </xdr:from>
    <xdr:to>
      <xdr:col>15</xdr:col>
      <xdr:colOff>352425</xdr:colOff>
      <xdr:row>29</xdr:row>
      <xdr:rowOff>152399</xdr:rowOff>
    </xdr:to>
    <xdr:sp macro="" textlink="">
      <xdr:nvSpPr>
        <xdr:cNvPr id="56" name="TextBox 55">
          <a:extLst>
            <a:ext uri="{FF2B5EF4-FFF2-40B4-BE49-F238E27FC236}">
              <a16:creationId xmlns:a16="http://schemas.microsoft.com/office/drawing/2014/main" id="{95733CF7-01EF-44BB-8F18-4F2B478D7A07}"/>
            </a:ext>
          </a:extLst>
        </xdr:cNvPr>
        <xdr:cNvSpPr txBox="1"/>
      </xdr:nvSpPr>
      <xdr:spPr>
        <a:xfrm>
          <a:off x="7539038" y="5305425"/>
          <a:ext cx="285273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Average Downtime by Operator</a:t>
          </a:r>
        </a:p>
      </xdr:txBody>
    </xdr:sp>
    <xdr:clientData/>
  </xdr:twoCellAnchor>
  <xdr:twoCellAnchor>
    <xdr:from>
      <xdr:col>0</xdr:col>
      <xdr:colOff>447675</xdr:colOff>
      <xdr:row>6</xdr:row>
      <xdr:rowOff>152399</xdr:rowOff>
    </xdr:from>
    <xdr:to>
      <xdr:col>2</xdr:col>
      <xdr:colOff>981075</xdr:colOff>
      <xdr:row>12</xdr:row>
      <xdr:rowOff>0</xdr:rowOff>
    </xdr:to>
    <xdr:sp macro="" textlink="">
      <xdr:nvSpPr>
        <xdr:cNvPr id="31" name="Rectangle: Rounded Corners 30">
          <a:extLst>
            <a:ext uri="{FF2B5EF4-FFF2-40B4-BE49-F238E27FC236}">
              <a16:creationId xmlns:a16="http://schemas.microsoft.com/office/drawing/2014/main" id="{6655817B-96A2-400E-A1E5-CC2D0344BCBE}"/>
            </a:ext>
          </a:extLst>
        </xdr:cNvPr>
        <xdr:cNvSpPr/>
      </xdr:nvSpPr>
      <xdr:spPr>
        <a:xfrm>
          <a:off x="447675"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176213</xdr:colOff>
      <xdr:row>6</xdr:row>
      <xdr:rowOff>161926</xdr:rowOff>
    </xdr:from>
    <xdr:to>
      <xdr:col>2</xdr:col>
      <xdr:colOff>642938</xdr:colOff>
      <xdr:row>8</xdr:row>
      <xdr:rowOff>114300</xdr:rowOff>
    </xdr:to>
    <xdr:sp macro="" textlink="">
      <xdr:nvSpPr>
        <xdr:cNvPr id="7" name="TextBox 6">
          <a:extLst>
            <a:ext uri="{FF2B5EF4-FFF2-40B4-BE49-F238E27FC236}">
              <a16:creationId xmlns:a16="http://schemas.microsoft.com/office/drawing/2014/main" id="{126569AA-2B41-47F5-A6DD-AD324D33854C}"/>
            </a:ext>
          </a:extLst>
        </xdr:cNvPr>
        <xdr:cNvSpPr txBox="1"/>
      </xdr:nvSpPr>
      <xdr:spPr>
        <a:xfrm>
          <a:off x="785813" y="1304926"/>
          <a:ext cx="134302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Total Batches</a:t>
          </a:r>
        </a:p>
      </xdr:txBody>
    </xdr:sp>
    <xdr:clientData/>
  </xdr:twoCellAnchor>
  <xdr:twoCellAnchor>
    <xdr:from>
      <xdr:col>1</xdr:col>
      <xdr:colOff>581025</xdr:colOff>
      <xdr:row>9</xdr:row>
      <xdr:rowOff>9525</xdr:rowOff>
    </xdr:from>
    <xdr:to>
      <xdr:col>2</xdr:col>
      <xdr:colOff>1019175</xdr:colOff>
      <xdr:row>10</xdr:row>
      <xdr:rowOff>180975</xdr:rowOff>
    </xdr:to>
    <xdr:sp macro="" textlink="Analysis!Q6">
      <xdr:nvSpPr>
        <xdr:cNvPr id="8" name="TextBox 7">
          <a:extLst>
            <a:ext uri="{FF2B5EF4-FFF2-40B4-BE49-F238E27FC236}">
              <a16:creationId xmlns:a16="http://schemas.microsoft.com/office/drawing/2014/main" id="{3B13CA76-6186-4E9F-937C-B70A3792B851}"/>
            </a:ext>
          </a:extLst>
        </xdr:cNvPr>
        <xdr:cNvSpPr txBox="1"/>
      </xdr:nvSpPr>
      <xdr:spPr>
        <a:xfrm>
          <a:off x="1190625" y="1724025"/>
          <a:ext cx="13144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E0B8DF-3192-45CB-91D3-E28D12484A22}" type="TxLink">
            <a:rPr lang="en-US" sz="2400" b="0" i="0" u="none" strike="noStrike">
              <a:solidFill>
                <a:schemeClr val="tx1">
                  <a:lumMod val="85000"/>
                  <a:lumOff val="15000"/>
                </a:schemeClr>
              </a:solidFill>
              <a:latin typeface="Calibri"/>
              <a:ea typeface="Open Sans" pitchFamily="2" charset="0"/>
              <a:cs typeface="Calibri"/>
            </a:rPr>
            <a:pPr algn="ctr"/>
            <a:t> 38 </a:t>
          </a:fld>
          <a:endParaRPr lang="en-US" sz="32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3</xdr:col>
      <xdr:colOff>8930</xdr:colOff>
      <xdr:row>6</xdr:row>
      <xdr:rowOff>152399</xdr:rowOff>
    </xdr:from>
    <xdr:to>
      <xdr:col>6</xdr:col>
      <xdr:colOff>208955</xdr:colOff>
      <xdr:row>12</xdr:row>
      <xdr:rowOff>0</xdr:rowOff>
    </xdr:to>
    <xdr:grpSp>
      <xdr:nvGrpSpPr>
        <xdr:cNvPr id="93" name="Group 92">
          <a:extLst>
            <a:ext uri="{FF2B5EF4-FFF2-40B4-BE49-F238E27FC236}">
              <a16:creationId xmlns:a16="http://schemas.microsoft.com/office/drawing/2014/main" id="{2F369F2D-20F4-B512-2D0A-6EBB4C083C15}"/>
            </a:ext>
          </a:extLst>
        </xdr:cNvPr>
        <xdr:cNvGrpSpPr/>
      </xdr:nvGrpSpPr>
      <xdr:grpSpPr>
        <a:xfrm>
          <a:off x="2733080" y="1295399"/>
          <a:ext cx="2028825" cy="990601"/>
          <a:chOff x="6553200" y="1295399"/>
          <a:chExt cx="2028825" cy="990601"/>
        </a:xfrm>
      </xdr:grpSpPr>
      <xdr:sp macro="" textlink="">
        <xdr:nvSpPr>
          <xdr:cNvPr id="29" name="Rectangle: Rounded Corners 28">
            <a:extLst>
              <a:ext uri="{FF2B5EF4-FFF2-40B4-BE49-F238E27FC236}">
                <a16:creationId xmlns:a16="http://schemas.microsoft.com/office/drawing/2014/main" id="{643BB0A0-3B62-78E3-0501-B2A16C6A42B9}"/>
              </a:ext>
            </a:extLst>
          </xdr:cNvPr>
          <xdr:cNvSpPr/>
        </xdr:nvSpPr>
        <xdr:spPr>
          <a:xfrm>
            <a:off x="655320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4" name="Group 73">
            <a:extLst>
              <a:ext uri="{FF2B5EF4-FFF2-40B4-BE49-F238E27FC236}">
                <a16:creationId xmlns:a16="http://schemas.microsoft.com/office/drawing/2014/main" id="{4B143229-39BA-57AA-C611-3C9CB0C25656}"/>
              </a:ext>
            </a:extLst>
          </xdr:cNvPr>
          <xdr:cNvGrpSpPr/>
        </xdr:nvGrpSpPr>
        <xdr:grpSpPr>
          <a:xfrm>
            <a:off x="6691313" y="1314450"/>
            <a:ext cx="1890712" cy="914400"/>
            <a:chOff x="5407819" y="1314450"/>
            <a:chExt cx="1890712" cy="914400"/>
          </a:xfrm>
        </xdr:grpSpPr>
        <xdr:sp macro="" textlink="">
          <xdr:nvSpPr>
            <xdr:cNvPr id="33" name="TextBox 32">
              <a:extLst>
                <a:ext uri="{FF2B5EF4-FFF2-40B4-BE49-F238E27FC236}">
                  <a16:creationId xmlns:a16="http://schemas.microsoft.com/office/drawing/2014/main" id="{E7DD5C15-35F7-487E-B1AC-B9F493C79E34}"/>
                </a:ext>
              </a:extLst>
            </xdr:cNvPr>
            <xdr:cNvSpPr txBox="1"/>
          </xdr:nvSpPr>
          <xdr:spPr>
            <a:xfrm>
              <a:off x="5407819" y="1314450"/>
              <a:ext cx="189071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Avg.</a:t>
              </a:r>
              <a:r>
                <a:rPr lang="en-US" sz="1400" baseline="0">
                  <a:solidFill>
                    <a:schemeClr val="tx1">
                      <a:lumMod val="85000"/>
                      <a:lumOff val="15000"/>
                    </a:schemeClr>
                  </a:solidFill>
                  <a:latin typeface="Open Sans" pitchFamily="2" charset="0"/>
                  <a:ea typeface="Open Sans" pitchFamily="2" charset="0"/>
                  <a:cs typeface="Open Sans" pitchFamily="2" charset="0"/>
                </a:rPr>
                <a:t> Batch Duration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S6">
          <xdr:nvSpPr>
            <xdr:cNvPr id="46" name="TextBox 45">
              <a:extLst>
                <a:ext uri="{FF2B5EF4-FFF2-40B4-BE49-F238E27FC236}">
                  <a16:creationId xmlns:a16="http://schemas.microsoft.com/office/drawing/2014/main" id="{696E593C-5FE4-48B2-9FA6-C6E217065955}"/>
                </a:ext>
              </a:extLst>
            </xdr:cNvPr>
            <xdr:cNvSpPr txBox="1"/>
          </xdr:nvSpPr>
          <xdr:spPr>
            <a:xfrm>
              <a:off x="6091238" y="1724025"/>
              <a:ext cx="11715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E5E050-1B9E-4E6A-A3B5-26C39DA7ECB1}" type="TxLink">
                <a:rPr lang="en-US" sz="2400" b="0" i="0" u="none" strike="noStrike">
                  <a:solidFill>
                    <a:schemeClr val="tx1">
                      <a:lumMod val="85000"/>
                      <a:lumOff val="15000"/>
                    </a:schemeClr>
                  </a:solidFill>
                  <a:latin typeface="Calibri"/>
                  <a:ea typeface="Open Sans" pitchFamily="2" charset="0"/>
                  <a:cs typeface="Calibri"/>
                </a:rPr>
                <a:pPr marL="0" indent="0" algn="ctr"/>
                <a:t> 102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3" name="Picture 62">
              <a:extLst>
                <a:ext uri="{FF2B5EF4-FFF2-40B4-BE49-F238E27FC236}">
                  <a16:creationId xmlns:a16="http://schemas.microsoft.com/office/drawing/2014/main" id="{0DDA4723-024B-C1E1-F78F-B85492A8ED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86401" y="1685926"/>
              <a:ext cx="542924" cy="542924"/>
            </a:xfrm>
            <a:prstGeom prst="rect">
              <a:avLst/>
            </a:prstGeom>
          </xdr:spPr>
        </xdr:pic>
      </xdr:grpSp>
    </xdr:grpSp>
    <xdr:clientData/>
  </xdr:twoCellAnchor>
  <xdr:twoCellAnchor>
    <xdr:from>
      <xdr:col>10</xdr:col>
      <xdr:colOff>245865</xdr:colOff>
      <xdr:row>6</xdr:row>
      <xdr:rowOff>142876</xdr:rowOff>
    </xdr:from>
    <xdr:to>
      <xdr:col>13</xdr:col>
      <xdr:colOff>457796</xdr:colOff>
      <xdr:row>12</xdr:row>
      <xdr:rowOff>0</xdr:rowOff>
    </xdr:to>
    <xdr:grpSp>
      <xdr:nvGrpSpPr>
        <xdr:cNvPr id="94" name="Group 93">
          <a:extLst>
            <a:ext uri="{FF2B5EF4-FFF2-40B4-BE49-F238E27FC236}">
              <a16:creationId xmlns:a16="http://schemas.microsoft.com/office/drawing/2014/main" id="{35CCA426-141A-B70B-7449-1950705EBE29}"/>
            </a:ext>
          </a:extLst>
        </xdr:cNvPr>
        <xdr:cNvGrpSpPr/>
      </xdr:nvGrpSpPr>
      <xdr:grpSpPr>
        <a:xfrm>
          <a:off x="7237215" y="1285876"/>
          <a:ext cx="2040731" cy="1000124"/>
          <a:chOff x="9544050" y="1285876"/>
          <a:chExt cx="2040731" cy="1000124"/>
        </a:xfrm>
      </xdr:grpSpPr>
      <xdr:sp macro="" textlink="">
        <xdr:nvSpPr>
          <xdr:cNvPr id="30" name="Rectangle: Rounded Corners 29">
            <a:extLst>
              <a:ext uri="{FF2B5EF4-FFF2-40B4-BE49-F238E27FC236}">
                <a16:creationId xmlns:a16="http://schemas.microsoft.com/office/drawing/2014/main" id="{CF525FDD-569F-4103-02E9-40D7E263E986}"/>
              </a:ext>
            </a:extLst>
          </xdr:cNvPr>
          <xdr:cNvSpPr/>
        </xdr:nvSpPr>
        <xdr:spPr>
          <a:xfrm>
            <a:off x="954405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5" name="Group 74">
            <a:extLst>
              <a:ext uri="{FF2B5EF4-FFF2-40B4-BE49-F238E27FC236}">
                <a16:creationId xmlns:a16="http://schemas.microsoft.com/office/drawing/2014/main" id="{321DC13F-1809-B95D-77E6-9569F98DEA61}"/>
              </a:ext>
            </a:extLst>
          </xdr:cNvPr>
          <xdr:cNvGrpSpPr/>
        </xdr:nvGrpSpPr>
        <xdr:grpSpPr>
          <a:xfrm>
            <a:off x="9665494" y="1285876"/>
            <a:ext cx="1919287" cy="923924"/>
            <a:chOff x="7841457" y="1285876"/>
            <a:chExt cx="1919287" cy="923924"/>
          </a:xfrm>
        </xdr:grpSpPr>
        <xdr:sp macro="" textlink="">
          <xdr:nvSpPr>
            <xdr:cNvPr id="43" name="TextBox 42">
              <a:extLst>
                <a:ext uri="{FF2B5EF4-FFF2-40B4-BE49-F238E27FC236}">
                  <a16:creationId xmlns:a16="http://schemas.microsoft.com/office/drawing/2014/main" id="{B762918D-FE8E-45D6-B9ED-9115A246A8BD}"/>
                </a:ext>
              </a:extLst>
            </xdr:cNvPr>
            <xdr:cNvSpPr txBox="1"/>
          </xdr:nvSpPr>
          <xdr:spPr>
            <a:xfrm>
              <a:off x="7841457" y="1285876"/>
              <a:ext cx="1919287"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Avg. Downtime</a:t>
              </a:r>
            </a:p>
          </xdr:txBody>
        </xdr:sp>
        <xdr:sp macro="" textlink="Analysis!T6">
          <xdr:nvSpPr>
            <xdr:cNvPr id="47" name="TextBox 46">
              <a:extLst>
                <a:ext uri="{FF2B5EF4-FFF2-40B4-BE49-F238E27FC236}">
                  <a16:creationId xmlns:a16="http://schemas.microsoft.com/office/drawing/2014/main" id="{E577B761-AFA2-4EA9-8956-64C65A13013C}"/>
                </a:ext>
              </a:extLst>
            </xdr:cNvPr>
            <xdr:cNvSpPr txBox="1"/>
          </xdr:nvSpPr>
          <xdr:spPr>
            <a:xfrm>
              <a:off x="8474869" y="1724025"/>
              <a:ext cx="12096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5F6809-2D27-43B5-BE70-A252EA7DAB88}" type="TxLink">
                <a:rPr lang="en-US" sz="2400" b="0" i="0" u="none" strike="noStrike">
                  <a:solidFill>
                    <a:schemeClr val="tx1">
                      <a:lumMod val="85000"/>
                      <a:lumOff val="15000"/>
                    </a:schemeClr>
                  </a:solidFill>
                  <a:latin typeface="Calibri"/>
                  <a:ea typeface="Open Sans" pitchFamily="2" charset="0"/>
                  <a:cs typeface="Calibri"/>
                </a:rPr>
                <a:pPr marL="0" indent="0" algn="ctr"/>
                <a:t> 23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5" name="Picture 64">
              <a:extLst>
                <a:ext uri="{FF2B5EF4-FFF2-40B4-BE49-F238E27FC236}">
                  <a16:creationId xmlns:a16="http://schemas.microsoft.com/office/drawing/2014/main" id="{F0DE9216-7F7A-138D-D523-CFB207A2F0C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22400" y="1626375"/>
              <a:ext cx="583425" cy="583425"/>
            </a:xfrm>
            <a:prstGeom prst="rect">
              <a:avLst/>
            </a:prstGeom>
          </xdr:spPr>
        </xdr:pic>
      </xdr:grpSp>
    </xdr:grpSp>
    <xdr:clientData/>
  </xdr:twoCellAnchor>
  <xdr:twoCellAnchor>
    <xdr:from>
      <xdr:col>14</xdr:col>
      <xdr:colOff>76200</xdr:colOff>
      <xdr:row>6</xdr:row>
      <xdr:rowOff>152399</xdr:rowOff>
    </xdr:from>
    <xdr:to>
      <xdr:col>17</xdr:col>
      <xdr:colOff>266700</xdr:colOff>
      <xdr:row>12</xdr:row>
      <xdr:rowOff>0</xdr:rowOff>
    </xdr:to>
    <xdr:grpSp>
      <xdr:nvGrpSpPr>
        <xdr:cNvPr id="76" name="Group 75">
          <a:extLst>
            <a:ext uri="{FF2B5EF4-FFF2-40B4-BE49-F238E27FC236}">
              <a16:creationId xmlns:a16="http://schemas.microsoft.com/office/drawing/2014/main" id="{227939F6-D11C-331B-42BC-15B3A1C6B305}"/>
            </a:ext>
          </a:extLst>
        </xdr:cNvPr>
        <xdr:cNvGrpSpPr/>
      </xdr:nvGrpSpPr>
      <xdr:grpSpPr>
        <a:xfrm>
          <a:off x="9505950" y="1295399"/>
          <a:ext cx="2019300" cy="990601"/>
          <a:chOff x="12668249" y="1257299"/>
          <a:chExt cx="2019300" cy="990601"/>
        </a:xfrm>
      </xdr:grpSpPr>
      <xdr:sp macro="" textlink="">
        <xdr:nvSpPr>
          <xdr:cNvPr id="20" name="Rectangle: Rounded Corners 19">
            <a:extLst>
              <a:ext uri="{FF2B5EF4-FFF2-40B4-BE49-F238E27FC236}">
                <a16:creationId xmlns:a16="http://schemas.microsoft.com/office/drawing/2014/main" id="{C98A6E4B-D339-481E-B90C-E44B70077201}"/>
              </a:ext>
            </a:extLst>
          </xdr:cNvPr>
          <xdr:cNvSpPr/>
        </xdr:nvSpPr>
        <xdr:spPr>
          <a:xfrm>
            <a:off x="12668249" y="12572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extLst>
              <a:ext uri="{FF2B5EF4-FFF2-40B4-BE49-F238E27FC236}">
                <a16:creationId xmlns:a16="http://schemas.microsoft.com/office/drawing/2014/main" id="{A9243DA3-09CE-4967-81A3-B96EC0FD6EC5}"/>
              </a:ext>
            </a:extLst>
          </xdr:cNvPr>
          <xdr:cNvSpPr txBox="1"/>
        </xdr:nvSpPr>
        <xdr:spPr>
          <a:xfrm>
            <a:off x="12853987" y="1266825"/>
            <a:ext cx="16478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Line Efficiency</a:t>
            </a:r>
          </a:p>
        </xdr:txBody>
      </xdr:sp>
      <xdr:sp macro="" textlink="Analysis!U6">
        <xdr:nvSpPr>
          <xdr:cNvPr id="48" name="TextBox 47">
            <a:extLst>
              <a:ext uri="{FF2B5EF4-FFF2-40B4-BE49-F238E27FC236}">
                <a16:creationId xmlns:a16="http://schemas.microsoft.com/office/drawing/2014/main" id="{4E50C3F0-7CDA-47E9-8B58-5635E31BCD6D}"/>
              </a:ext>
            </a:extLst>
          </xdr:cNvPr>
          <xdr:cNvSpPr txBox="1"/>
        </xdr:nvSpPr>
        <xdr:spPr>
          <a:xfrm>
            <a:off x="13230225" y="1724025"/>
            <a:ext cx="1390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FA4AF8-B2F5-4927-8C8C-1BA540CF7900}" type="TxLink">
              <a:rPr lang="en-US" sz="2400" b="0" i="0" u="none" strike="noStrike">
                <a:solidFill>
                  <a:schemeClr val="tx1">
                    <a:lumMod val="85000"/>
                    <a:lumOff val="15000"/>
                  </a:schemeClr>
                </a:solidFill>
                <a:latin typeface="Calibri"/>
                <a:ea typeface="Open Sans" pitchFamily="2" charset="0"/>
                <a:cs typeface="Calibri"/>
              </a:rPr>
              <a:pPr marL="0" indent="0" algn="ctr"/>
              <a:t>64%</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7" name="Picture 66">
            <a:extLst>
              <a:ext uri="{FF2B5EF4-FFF2-40B4-BE49-F238E27FC236}">
                <a16:creationId xmlns:a16="http://schemas.microsoft.com/office/drawing/2014/main" id="{283E6355-4F31-460C-D0FC-069A867ED45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753975" y="1647825"/>
            <a:ext cx="523875" cy="523875"/>
          </a:xfrm>
          <a:prstGeom prst="rect">
            <a:avLst/>
          </a:prstGeom>
        </xdr:spPr>
      </xdr:pic>
    </xdr:grpSp>
    <xdr:clientData/>
  </xdr:twoCellAnchor>
  <xdr:twoCellAnchor>
    <xdr:from>
      <xdr:col>6</xdr:col>
      <xdr:colOff>436960</xdr:colOff>
      <xdr:row>6</xdr:row>
      <xdr:rowOff>152399</xdr:rowOff>
    </xdr:from>
    <xdr:to>
      <xdr:col>10</xdr:col>
      <xdr:colOff>17860</xdr:colOff>
      <xdr:row>12</xdr:row>
      <xdr:rowOff>0</xdr:rowOff>
    </xdr:to>
    <xdr:grpSp>
      <xdr:nvGrpSpPr>
        <xdr:cNvPr id="73" name="Group 72">
          <a:extLst>
            <a:ext uri="{FF2B5EF4-FFF2-40B4-BE49-F238E27FC236}">
              <a16:creationId xmlns:a16="http://schemas.microsoft.com/office/drawing/2014/main" id="{524BA9FF-39FA-15AE-B858-C6AD4E8F4DE5}"/>
            </a:ext>
          </a:extLst>
        </xdr:cNvPr>
        <xdr:cNvGrpSpPr/>
      </xdr:nvGrpSpPr>
      <xdr:grpSpPr>
        <a:xfrm>
          <a:off x="4989910" y="1295399"/>
          <a:ext cx="2019300" cy="990601"/>
          <a:chOff x="2895600" y="1295399"/>
          <a:chExt cx="2019300" cy="990601"/>
        </a:xfrm>
      </xdr:grpSpPr>
      <xdr:sp macro="" textlink="">
        <xdr:nvSpPr>
          <xdr:cNvPr id="28" name="Rectangle: Rounded Corners 27">
            <a:extLst>
              <a:ext uri="{FF2B5EF4-FFF2-40B4-BE49-F238E27FC236}">
                <a16:creationId xmlns:a16="http://schemas.microsoft.com/office/drawing/2014/main" id="{E53FA67F-E0B3-CF4F-C1E9-56277903DD1C}"/>
              </a:ext>
            </a:extLst>
          </xdr:cNvPr>
          <xdr:cNvSpPr/>
        </xdr:nvSpPr>
        <xdr:spPr>
          <a:xfrm>
            <a:off x="289560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BE5B0D1-C9B1-4AAD-BD25-B0025455EB70}"/>
              </a:ext>
            </a:extLst>
          </xdr:cNvPr>
          <xdr:cNvSpPr txBox="1"/>
        </xdr:nvSpPr>
        <xdr:spPr>
          <a:xfrm>
            <a:off x="2967038" y="1323975"/>
            <a:ext cx="1876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a:solidFill>
                  <a:schemeClr val="tx1">
                    <a:lumMod val="85000"/>
                    <a:lumOff val="15000"/>
                  </a:schemeClr>
                </a:solidFill>
                <a:latin typeface="Open Sans" pitchFamily="2" charset="0"/>
                <a:ea typeface="Open Sans" pitchFamily="2" charset="0"/>
                <a:cs typeface="Open Sans" pitchFamily="2" charset="0"/>
              </a:rPr>
              <a:t>Downtime Incidents</a:t>
            </a:r>
          </a:p>
        </xdr:txBody>
      </xdr:sp>
      <xdr:sp macro="" textlink="Analysis!R6">
        <xdr:nvSpPr>
          <xdr:cNvPr id="45" name="TextBox 44">
            <a:extLst>
              <a:ext uri="{FF2B5EF4-FFF2-40B4-BE49-F238E27FC236}">
                <a16:creationId xmlns:a16="http://schemas.microsoft.com/office/drawing/2014/main" id="{C6EDBE11-F20D-4DB6-A1BF-A7E488E4CBB2}"/>
              </a:ext>
            </a:extLst>
          </xdr:cNvPr>
          <xdr:cNvSpPr txBox="1"/>
        </xdr:nvSpPr>
        <xdr:spPr>
          <a:xfrm>
            <a:off x="3619501" y="1724025"/>
            <a:ext cx="1209674" cy="416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629AD8-1FFB-4269-86BC-A9C96142C5E8}" type="TxLink">
              <a:rPr lang="en-US" sz="2400" b="0" i="0" u="none" strike="noStrike">
                <a:solidFill>
                  <a:schemeClr val="tx1">
                    <a:lumMod val="85000"/>
                    <a:lumOff val="15000"/>
                  </a:schemeClr>
                </a:solidFill>
                <a:latin typeface="Calibri"/>
                <a:ea typeface="Open Sans" pitchFamily="2" charset="0"/>
                <a:cs typeface="Calibri"/>
              </a:rPr>
              <a:pPr marL="0" indent="0" algn="ctr"/>
              <a:t> 61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71" name="Picture 70">
            <a:extLst>
              <a:ext uri="{FF2B5EF4-FFF2-40B4-BE49-F238E27FC236}">
                <a16:creationId xmlns:a16="http://schemas.microsoft.com/office/drawing/2014/main" id="{CCCC91BE-D7EC-02B7-C120-834C8D6A61F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028951" y="1676400"/>
            <a:ext cx="533400" cy="533400"/>
          </a:xfrm>
          <a:prstGeom prst="rect">
            <a:avLst/>
          </a:prstGeom>
        </xdr:spPr>
      </xdr:pic>
    </xdr:grpSp>
    <xdr:clientData/>
  </xdr:twoCellAnchor>
  <xdr:twoCellAnchor>
    <xdr:from>
      <xdr:col>17</xdr:col>
      <xdr:colOff>419099</xdr:colOff>
      <xdr:row>6</xdr:row>
      <xdr:rowOff>171450</xdr:rowOff>
    </xdr:from>
    <xdr:to>
      <xdr:col>22</xdr:col>
      <xdr:colOff>380999</xdr:colOff>
      <xdr:row>11</xdr:row>
      <xdr:rowOff>171450</xdr:rowOff>
    </xdr:to>
    <xdr:sp macro="" textlink="">
      <xdr:nvSpPr>
        <xdr:cNvPr id="118" name="Rectangle: Rounded Corners 117">
          <a:extLst>
            <a:ext uri="{FF2B5EF4-FFF2-40B4-BE49-F238E27FC236}">
              <a16:creationId xmlns:a16="http://schemas.microsoft.com/office/drawing/2014/main" id="{C06F54FD-C6B8-4353-BEDF-40E2F93B694D}"/>
            </a:ext>
          </a:extLst>
        </xdr:cNvPr>
        <xdr:cNvSpPr/>
      </xdr:nvSpPr>
      <xdr:spPr>
        <a:xfrm>
          <a:off x="11677649" y="1314450"/>
          <a:ext cx="3009900" cy="952500"/>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428624</xdr:colOff>
      <xdr:row>10</xdr:row>
      <xdr:rowOff>104775</xdr:rowOff>
    </xdr:from>
    <xdr:to>
      <xdr:col>22</xdr:col>
      <xdr:colOff>323850</xdr:colOff>
      <xdr:row>11</xdr:row>
      <xdr:rowOff>123825</xdr:rowOff>
    </xdr:to>
    <xdr:graphicFrame macro="">
      <xdr:nvGraphicFramePr>
        <xdr:cNvPr id="117" name="Chart 116">
          <a:extLst>
            <a:ext uri="{FF2B5EF4-FFF2-40B4-BE49-F238E27FC236}">
              <a16:creationId xmlns:a16="http://schemas.microsoft.com/office/drawing/2014/main" id="{CFFF6CE3-D2EC-4D63-825D-65C10C8EE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576264</xdr:colOff>
      <xdr:row>10</xdr:row>
      <xdr:rowOff>71438</xdr:rowOff>
    </xdr:from>
    <xdr:to>
      <xdr:col>21</xdr:col>
      <xdr:colOff>533400</xdr:colOff>
      <xdr:row>11</xdr:row>
      <xdr:rowOff>176213</xdr:rowOff>
    </xdr:to>
    <xdr:sp macro="" textlink="Analysis!V6">
      <xdr:nvSpPr>
        <xdr:cNvPr id="125" name="TextBox 124">
          <a:extLst>
            <a:ext uri="{FF2B5EF4-FFF2-40B4-BE49-F238E27FC236}">
              <a16:creationId xmlns:a16="http://schemas.microsoft.com/office/drawing/2014/main" id="{B6226F1F-F942-4E92-A821-30281E046731}"/>
            </a:ext>
          </a:extLst>
        </xdr:cNvPr>
        <xdr:cNvSpPr txBox="1"/>
      </xdr:nvSpPr>
      <xdr:spPr>
        <a:xfrm>
          <a:off x="13663614" y="1976438"/>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9E3C81-91DB-4760-B352-8682CF03878A}" type="TxLink">
            <a:rPr lang="en-US" sz="1100" b="0" i="0" u="none" strike="noStrike">
              <a:solidFill>
                <a:srgbClr val="1899A5"/>
              </a:solidFill>
              <a:latin typeface="Open Sans" pitchFamily="2" charset="0"/>
              <a:ea typeface="Open Sans" pitchFamily="2" charset="0"/>
              <a:cs typeface="Open Sans" pitchFamily="2" charset="0"/>
            </a:rPr>
            <a:pPr/>
            <a:t>56%</a:t>
          </a:fld>
          <a:endParaRPr lang="en-US" sz="1100">
            <a:solidFill>
              <a:srgbClr val="1899A5"/>
            </a:solidFill>
            <a:latin typeface="Open Sans" pitchFamily="2" charset="0"/>
            <a:ea typeface="Open Sans" pitchFamily="2" charset="0"/>
            <a:cs typeface="Open Sans" pitchFamily="2" charset="0"/>
          </a:endParaRPr>
        </a:p>
      </xdr:txBody>
    </xdr:sp>
    <xdr:clientData/>
  </xdr:twoCellAnchor>
  <xdr:twoCellAnchor>
    <xdr:from>
      <xdr:col>17</xdr:col>
      <xdr:colOff>500063</xdr:colOff>
      <xdr:row>9</xdr:row>
      <xdr:rowOff>66675</xdr:rowOff>
    </xdr:from>
    <xdr:to>
      <xdr:col>21</xdr:col>
      <xdr:colOff>85724</xdr:colOff>
      <xdr:row>10</xdr:row>
      <xdr:rowOff>123825</xdr:rowOff>
    </xdr:to>
    <xdr:sp macro="" textlink="Analysis!V5">
      <xdr:nvSpPr>
        <xdr:cNvPr id="126" name="TextBox 125">
          <a:extLst>
            <a:ext uri="{FF2B5EF4-FFF2-40B4-BE49-F238E27FC236}">
              <a16:creationId xmlns:a16="http://schemas.microsoft.com/office/drawing/2014/main" id="{9339CBBB-C93A-427C-9476-3E39E8DF060A}"/>
            </a:ext>
          </a:extLst>
        </xdr:cNvPr>
        <xdr:cNvSpPr txBox="1"/>
      </xdr:nvSpPr>
      <xdr:spPr>
        <a:xfrm>
          <a:off x="11758613" y="1781175"/>
          <a:ext cx="202406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351977-8659-4341-96DB-5B3775E72383}" type="TxLink">
            <a:rPr lang="en-US" sz="1100" b="0" i="0" u="none" strike="noStrike">
              <a:solidFill>
                <a:srgbClr val="000000"/>
              </a:solidFill>
              <a:latin typeface="Open Sans" pitchFamily="2" charset="0"/>
              <a:ea typeface="Open Sans" pitchFamily="2" charset="0"/>
              <a:cs typeface="Open Sans" pitchFamily="2" charset="0"/>
            </a:rPr>
            <a:pPr/>
            <a:t>Operator Error Downtime %</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17</xdr:col>
      <xdr:colOff>438150</xdr:colOff>
      <xdr:row>8</xdr:row>
      <xdr:rowOff>57150</xdr:rowOff>
    </xdr:from>
    <xdr:to>
      <xdr:col>22</xdr:col>
      <xdr:colOff>285751</xdr:colOff>
      <xdr:row>9</xdr:row>
      <xdr:rowOff>76200</xdr:rowOff>
    </xdr:to>
    <xdr:graphicFrame macro="">
      <xdr:nvGraphicFramePr>
        <xdr:cNvPr id="127" name="Chart 126">
          <a:extLst>
            <a:ext uri="{FF2B5EF4-FFF2-40B4-BE49-F238E27FC236}">
              <a16:creationId xmlns:a16="http://schemas.microsoft.com/office/drawing/2014/main" id="{5DD7AFE7-BDE4-4CD6-B021-267508D84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490537</xdr:colOff>
      <xdr:row>7</xdr:row>
      <xdr:rowOff>4763</xdr:rowOff>
    </xdr:from>
    <xdr:to>
      <xdr:col>21</xdr:col>
      <xdr:colOff>485774</xdr:colOff>
      <xdr:row>8</xdr:row>
      <xdr:rowOff>76200</xdr:rowOff>
    </xdr:to>
    <xdr:sp macro="" textlink="Analysis!W5">
      <xdr:nvSpPr>
        <xdr:cNvPr id="128" name="TextBox 127">
          <a:extLst>
            <a:ext uri="{FF2B5EF4-FFF2-40B4-BE49-F238E27FC236}">
              <a16:creationId xmlns:a16="http://schemas.microsoft.com/office/drawing/2014/main" id="{35C92BB5-39E8-4217-84F1-282FECB46861}"/>
            </a:ext>
          </a:extLst>
        </xdr:cNvPr>
        <xdr:cNvSpPr txBox="1"/>
      </xdr:nvSpPr>
      <xdr:spPr>
        <a:xfrm>
          <a:off x="11749087" y="1338263"/>
          <a:ext cx="2433637"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44634A-83AE-4AF1-8DD3-B84D1601E78D}" type="TxLink">
            <a:rPr lang="en-US" sz="1100" b="0" i="0" u="none" strike="noStrike">
              <a:solidFill>
                <a:srgbClr val="000000"/>
              </a:solidFill>
              <a:latin typeface="Open Sans" pitchFamily="2" charset="0"/>
              <a:ea typeface="Open Sans" pitchFamily="2" charset="0"/>
              <a:cs typeface="Open Sans" pitchFamily="2" charset="0"/>
            </a:rPr>
            <a:pPr marL="0" indent="0"/>
            <a:t>Non-Operator Error Downtime %</a:t>
          </a:fld>
          <a:endParaRPr lang="en-US" sz="1100" b="0" i="0" u="none" strike="noStrike">
            <a:solidFill>
              <a:srgbClr val="000000"/>
            </a:solidFill>
            <a:latin typeface="Open Sans" pitchFamily="2" charset="0"/>
            <a:ea typeface="Open Sans" pitchFamily="2" charset="0"/>
            <a:cs typeface="Open Sans" pitchFamily="2" charset="0"/>
          </a:endParaRPr>
        </a:p>
      </xdr:txBody>
    </xdr:sp>
    <xdr:clientData/>
  </xdr:twoCellAnchor>
  <xdr:twoCellAnchor>
    <xdr:from>
      <xdr:col>20</xdr:col>
      <xdr:colOff>576264</xdr:colOff>
      <xdr:row>8</xdr:row>
      <xdr:rowOff>23813</xdr:rowOff>
    </xdr:from>
    <xdr:to>
      <xdr:col>21</xdr:col>
      <xdr:colOff>533400</xdr:colOff>
      <xdr:row>9</xdr:row>
      <xdr:rowOff>128588</xdr:rowOff>
    </xdr:to>
    <xdr:sp macro="" textlink="Analysis!W6">
      <xdr:nvSpPr>
        <xdr:cNvPr id="129" name="TextBox 128">
          <a:extLst>
            <a:ext uri="{FF2B5EF4-FFF2-40B4-BE49-F238E27FC236}">
              <a16:creationId xmlns:a16="http://schemas.microsoft.com/office/drawing/2014/main" id="{FF02DC38-AA8A-4550-A96D-DB00DE18DCF5}"/>
            </a:ext>
          </a:extLst>
        </xdr:cNvPr>
        <xdr:cNvSpPr txBox="1"/>
      </xdr:nvSpPr>
      <xdr:spPr>
        <a:xfrm>
          <a:off x="13663614" y="154781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590E18-3953-414D-96B0-DD71E7711856}" type="TxLink">
            <a:rPr lang="en-US" sz="1100" b="0" i="0" u="none" strike="noStrike">
              <a:solidFill>
                <a:srgbClr val="1FC5D5"/>
              </a:solidFill>
              <a:latin typeface="Open Sans" pitchFamily="2" charset="0"/>
              <a:ea typeface="Open Sans" pitchFamily="2" charset="0"/>
              <a:cs typeface="Open Sans" pitchFamily="2" charset="0"/>
            </a:rPr>
            <a:pPr marL="0" indent="0"/>
            <a:t>44%</a:t>
          </a:fld>
          <a:endParaRPr lang="en-US" sz="1100" b="0" i="0" u="none" strike="noStrike">
            <a:solidFill>
              <a:srgbClr val="1FC5D5"/>
            </a:solidFill>
            <a:latin typeface="Open Sans" pitchFamily="2" charset="0"/>
            <a:ea typeface="Open Sans" pitchFamily="2" charset="0"/>
            <a:cs typeface="Open Sans" pitchFamily="2" charset="0"/>
          </a:endParaRPr>
        </a:p>
      </xdr:txBody>
    </xdr:sp>
    <xdr:clientData/>
  </xdr:twoCellAnchor>
  <xdr:twoCellAnchor>
    <xdr:from>
      <xdr:col>6</xdr:col>
      <xdr:colOff>38100</xdr:colOff>
      <xdr:row>28</xdr:row>
      <xdr:rowOff>80962</xdr:rowOff>
    </xdr:from>
    <xdr:to>
      <xdr:col>10</xdr:col>
      <xdr:colOff>104774</xdr:colOff>
      <xdr:row>43</xdr:row>
      <xdr:rowOff>119062</xdr:rowOff>
    </xdr:to>
    <xdr:sp macro="" textlink="">
      <xdr:nvSpPr>
        <xdr:cNvPr id="130" name="Rectangle: Rounded Corners 129">
          <a:extLst>
            <a:ext uri="{FF2B5EF4-FFF2-40B4-BE49-F238E27FC236}">
              <a16:creationId xmlns:a16="http://schemas.microsoft.com/office/drawing/2014/main" id="{0C3C7172-74EB-428B-ABE3-8611EB3F53A0}"/>
            </a:ext>
          </a:extLst>
        </xdr:cNvPr>
        <xdr:cNvSpPr/>
      </xdr:nvSpPr>
      <xdr:spPr>
        <a:xfrm>
          <a:off x="4591050" y="5414962"/>
          <a:ext cx="2505074" cy="2895600"/>
        </a:xfrm>
        <a:prstGeom prst="roundRect">
          <a:avLst>
            <a:gd name="adj" fmla="val 9160"/>
          </a:avLst>
        </a:prstGeom>
        <a:solidFill>
          <a:schemeClr val="bg1"/>
        </a:solidFill>
        <a:ln w="28575">
          <a:solidFill>
            <a:srgbClr val="3AD3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32</xdr:row>
      <xdr:rowOff>104775</xdr:rowOff>
    </xdr:from>
    <xdr:to>
      <xdr:col>10</xdr:col>
      <xdr:colOff>142875</xdr:colOff>
      <xdr:row>41</xdr:row>
      <xdr:rowOff>95250</xdr:rowOff>
    </xdr:to>
    <xdr:grpSp>
      <xdr:nvGrpSpPr>
        <xdr:cNvPr id="13" name="Group 12">
          <a:extLst>
            <a:ext uri="{FF2B5EF4-FFF2-40B4-BE49-F238E27FC236}">
              <a16:creationId xmlns:a16="http://schemas.microsoft.com/office/drawing/2014/main" id="{E97CE560-5954-CBF3-1B29-15978A923510}"/>
            </a:ext>
          </a:extLst>
        </xdr:cNvPr>
        <xdr:cNvGrpSpPr/>
      </xdr:nvGrpSpPr>
      <xdr:grpSpPr>
        <a:xfrm>
          <a:off x="4657725" y="6200775"/>
          <a:ext cx="2476500" cy="1704975"/>
          <a:chOff x="4619625" y="6200775"/>
          <a:chExt cx="2476500" cy="1704975"/>
        </a:xfrm>
      </xdr:grpSpPr>
      <xdr:pic>
        <xdr:nvPicPr>
          <xdr:cNvPr id="83" name="Graphic 82" descr="Badge 1 with solid fill">
            <a:extLst>
              <a:ext uri="{FF2B5EF4-FFF2-40B4-BE49-F238E27FC236}">
                <a16:creationId xmlns:a16="http://schemas.microsoft.com/office/drawing/2014/main" id="{2666AB34-98B5-4582-8036-A976D45D33A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619625" y="6200775"/>
            <a:ext cx="476250" cy="476250"/>
          </a:xfrm>
          <a:prstGeom prst="rect">
            <a:avLst/>
          </a:prstGeom>
        </xdr:spPr>
      </xdr:pic>
      <xdr:pic>
        <xdr:nvPicPr>
          <xdr:cNvPr id="84" name="Graphic 83" descr="Badge with solid fill">
            <a:extLst>
              <a:ext uri="{FF2B5EF4-FFF2-40B4-BE49-F238E27FC236}">
                <a16:creationId xmlns:a16="http://schemas.microsoft.com/office/drawing/2014/main" id="{10313E99-B194-4CE6-AC39-502664AABCA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619625" y="6772275"/>
            <a:ext cx="476250" cy="476250"/>
          </a:xfrm>
          <a:prstGeom prst="rect">
            <a:avLst/>
          </a:prstGeom>
        </xdr:spPr>
      </xdr:pic>
      <xdr:pic>
        <xdr:nvPicPr>
          <xdr:cNvPr id="85" name="Graphic 84" descr="Badge 3 with solid fill">
            <a:extLst>
              <a:ext uri="{FF2B5EF4-FFF2-40B4-BE49-F238E27FC236}">
                <a16:creationId xmlns:a16="http://schemas.microsoft.com/office/drawing/2014/main" id="{78C78F5F-053D-4743-8545-77940BC0342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619625" y="7429500"/>
            <a:ext cx="476250" cy="476250"/>
          </a:xfrm>
          <a:prstGeom prst="rect">
            <a:avLst/>
          </a:prstGeom>
        </xdr:spPr>
      </xdr:pic>
      <xdr:sp macro="" textlink="Analysis!BV6">
        <xdr:nvSpPr>
          <xdr:cNvPr id="86" name="TextBox 85">
            <a:extLst>
              <a:ext uri="{FF2B5EF4-FFF2-40B4-BE49-F238E27FC236}">
                <a16:creationId xmlns:a16="http://schemas.microsoft.com/office/drawing/2014/main" id="{0A629417-3176-446D-B953-664364B214CF}"/>
              </a:ext>
            </a:extLst>
          </xdr:cNvPr>
          <xdr:cNvSpPr txBox="1"/>
        </xdr:nvSpPr>
        <xdr:spPr>
          <a:xfrm>
            <a:off x="5062539" y="6253163"/>
            <a:ext cx="147161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1FED92A-6FE4-4613-9383-7A6598D1A9AC}" type="TxLink">
              <a:rPr lang="en-US" sz="1000" b="0" i="0" u="none" strike="noStrike">
                <a:solidFill>
                  <a:srgbClr val="000000"/>
                </a:solidFill>
                <a:latin typeface="Open Sans" pitchFamily="2" charset="0"/>
                <a:ea typeface="Open Sans" pitchFamily="2" charset="0"/>
                <a:cs typeface="Open Sans" pitchFamily="2" charset="0"/>
              </a:rPr>
              <a:pPr/>
              <a:t>Batch coding error</a:t>
            </a:fld>
            <a:endParaRPr lang="en-US" sz="10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V7">
        <xdr:nvSpPr>
          <xdr:cNvPr id="87" name="TextBox 86">
            <a:extLst>
              <a:ext uri="{FF2B5EF4-FFF2-40B4-BE49-F238E27FC236}">
                <a16:creationId xmlns:a16="http://schemas.microsoft.com/office/drawing/2014/main" id="{A40E98AA-3621-4354-B4A5-46CD6E46D8DF}"/>
              </a:ext>
            </a:extLst>
          </xdr:cNvPr>
          <xdr:cNvSpPr txBox="1"/>
        </xdr:nvSpPr>
        <xdr:spPr>
          <a:xfrm>
            <a:off x="5081589" y="6824663"/>
            <a:ext cx="1404936"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E64DF5A-039B-4D3B-BF3B-79360DC47949}" type="TxLink">
              <a:rPr lang="en-US" sz="1000" b="0" i="0" u="none" strike="noStrike">
                <a:solidFill>
                  <a:srgbClr val="000000"/>
                </a:solidFill>
                <a:latin typeface="Open Sans" pitchFamily="2" charset="0"/>
                <a:ea typeface="Open Sans" pitchFamily="2" charset="0"/>
                <a:cs typeface="Open Sans" pitchFamily="2" charset="0"/>
              </a:rPr>
              <a:pPr marL="0" indent="0"/>
              <a:t>Batch change</a:t>
            </a:fld>
            <a:endParaRPr lang="en-US" sz="1000" b="0" i="0" u="none" strike="noStrike">
              <a:solidFill>
                <a:srgbClr val="000000"/>
              </a:solidFill>
              <a:latin typeface="Open Sans" pitchFamily="2" charset="0"/>
              <a:ea typeface="Open Sans" pitchFamily="2" charset="0"/>
              <a:cs typeface="Open Sans" pitchFamily="2" charset="0"/>
            </a:endParaRPr>
          </a:p>
        </xdr:txBody>
      </xdr:sp>
      <xdr:sp macro="" textlink="Analysis!BV8">
        <xdr:nvSpPr>
          <xdr:cNvPr id="88" name="TextBox 87">
            <a:extLst>
              <a:ext uri="{FF2B5EF4-FFF2-40B4-BE49-F238E27FC236}">
                <a16:creationId xmlns:a16="http://schemas.microsoft.com/office/drawing/2014/main" id="{8CC51019-6110-4EBA-8C2B-4C3E1D4A6585}"/>
              </a:ext>
            </a:extLst>
          </xdr:cNvPr>
          <xdr:cNvSpPr txBox="1"/>
        </xdr:nvSpPr>
        <xdr:spPr>
          <a:xfrm>
            <a:off x="5043489" y="7481888"/>
            <a:ext cx="145256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0B89F44-972F-4542-8C99-79B890E8FCA6}" type="TxLink">
              <a:rPr lang="en-US" sz="1000" b="0" i="0" u="none" strike="noStrike">
                <a:solidFill>
                  <a:srgbClr val="000000"/>
                </a:solidFill>
                <a:latin typeface="Open Sans" pitchFamily="2" charset="0"/>
                <a:ea typeface="Open Sans" pitchFamily="2" charset="0"/>
                <a:cs typeface="Open Sans" pitchFamily="2" charset="0"/>
              </a:rPr>
              <a:pPr marL="0" indent="0"/>
              <a:t>Inventory shortage</a:t>
            </a:fld>
            <a:endParaRPr lang="en-US" sz="1000" b="0" i="0" u="none" strike="noStrike">
              <a:solidFill>
                <a:srgbClr val="000000"/>
              </a:solidFill>
              <a:latin typeface="Open Sans" pitchFamily="2" charset="0"/>
              <a:ea typeface="Open Sans" pitchFamily="2" charset="0"/>
              <a:cs typeface="Open Sans" pitchFamily="2" charset="0"/>
            </a:endParaRPr>
          </a:p>
        </xdr:txBody>
      </xdr:sp>
      <xdr:sp macro="" textlink="Analysis!BU6">
        <xdr:nvSpPr>
          <xdr:cNvPr id="89" name="TextBox 88">
            <a:extLst>
              <a:ext uri="{FF2B5EF4-FFF2-40B4-BE49-F238E27FC236}">
                <a16:creationId xmlns:a16="http://schemas.microsoft.com/office/drawing/2014/main" id="{29C91B1B-1BBB-41D3-AA42-BF069C458630}"/>
              </a:ext>
            </a:extLst>
          </xdr:cNvPr>
          <xdr:cNvSpPr txBox="1"/>
        </xdr:nvSpPr>
        <xdr:spPr>
          <a:xfrm>
            <a:off x="6529389" y="62912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CA320D-2680-463C-A397-3B465EE83E74}" type="TxLink">
              <a:rPr lang="en-US" sz="1100" b="0" i="0" u="none" strike="noStrike">
                <a:solidFill>
                  <a:srgbClr val="000000"/>
                </a:solidFill>
                <a:latin typeface="Open Sans" pitchFamily="2" charset="0"/>
                <a:ea typeface="Open Sans" pitchFamily="2" charset="0"/>
                <a:cs typeface="Open Sans" pitchFamily="2" charset="0"/>
              </a:rPr>
              <a:pPr/>
              <a:t>3</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7">
        <xdr:nvSpPr>
          <xdr:cNvPr id="90" name="TextBox 89">
            <a:extLst>
              <a:ext uri="{FF2B5EF4-FFF2-40B4-BE49-F238E27FC236}">
                <a16:creationId xmlns:a16="http://schemas.microsoft.com/office/drawing/2014/main" id="{8D51BCEE-F61B-4677-B65B-59BFE14A00CC}"/>
              </a:ext>
            </a:extLst>
          </xdr:cNvPr>
          <xdr:cNvSpPr txBox="1"/>
        </xdr:nvSpPr>
        <xdr:spPr>
          <a:xfrm>
            <a:off x="6529389" y="68627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BD7CD9-FADF-4D37-80CA-908DA142B74D}" type="TxLink">
              <a:rPr lang="en-US" sz="1100" b="0" i="0" u="none" strike="noStrike">
                <a:solidFill>
                  <a:srgbClr val="000000"/>
                </a:solidFill>
                <a:latin typeface="Open Sans" pitchFamily="2" charset="0"/>
                <a:ea typeface="Open Sans" pitchFamily="2" charset="0"/>
                <a:cs typeface="Open Sans" pitchFamily="2" charset="0"/>
              </a:rPr>
              <a:pPr/>
              <a:t>3</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8">
        <xdr:nvSpPr>
          <xdr:cNvPr id="91" name="TextBox 90">
            <a:extLst>
              <a:ext uri="{FF2B5EF4-FFF2-40B4-BE49-F238E27FC236}">
                <a16:creationId xmlns:a16="http://schemas.microsoft.com/office/drawing/2014/main" id="{50CB2005-EE4F-4CE7-A2ED-BEB994CAEF9E}"/>
              </a:ext>
            </a:extLst>
          </xdr:cNvPr>
          <xdr:cNvSpPr txBox="1"/>
        </xdr:nvSpPr>
        <xdr:spPr>
          <a:xfrm>
            <a:off x="6529389" y="7519988"/>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2AD5DE-6022-4686-AE6D-13C875B3F157}" type="TxLink">
              <a:rPr lang="en-US" sz="1100" b="0" i="0" u="none" strike="noStrike">
                <a:solidFill>
                  <a:srgbClr val="000000"/>
                </a:solidFill>
                <a:latin typeface="Open Sans" pitchFamily="2" charset="0"/>
                <a:ea typeface="Open Sans" pitchFamily="2" charset="0"/>
                <a:cs typeface="Open Sans" pitchFamily="2" charset="0"/>
              </a:rPr>
              <a:pPr/>
              <a:t>3</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grpSp>
    <xdr:clientData/>
  </xdr:twoCellAnchor>
  <xdr:twoCellAnchor>
    <xdr:from>
      <xdr:col>6</xdr:col>
      <xdr:colOff>138112</xdr:colOff>
      <xdr:row>28</xdr:row>
      <xdr:rowOff>161925</xdr:rowOff>
    </xdr:from>
    <xdr:to>
      <xdr:col>10</xdr:col>
      <xdr:colOff>4762</xdr:colOff>
      <xdr:row>30</xdr:row>
      <xdr:rowOff>152399</xdr:rowOff>
    </xdr:to>
    <xdr:sp macro="" textlink="">
      <xdr:nvSpPr>
        <xdr:cNvPr id="114" name="TextBox 113">
          <a:extLst>
            <a:ext uri="{FF2B5EF4-FFF2-40B4-BE49-F238E27FC236}">
              <a16:creationId xmlns:a16="http://schemas.microsoft.com/office/drawing/2014/main" id="{F2E64250-3304-4A36-850B-FB3A90FB6B93}"/>
            </a:ext>
          </a:extLst>
        </xdr:cNvPr>
        <xdr:cNvSpPr txBox="1"/>
      </xdr:nvSpPr>
      <xdr:spPr>
        <a:xfrm>
          <a:off x="4691062" y="5495925"/>
          <a:ext cx="2305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Top 3 Downtime Factors</a:t>
          </a:r>
        </a:p>
      </xdr:txBody>
    </xdr:sp>
    <xdr:clientData/>
  </xdr:twoCellAnchor>
  <xdr:twoCellAnchor editAs="oneCell">
    <xdr:from>
      <xdr:col>0</xdr:col>
      <xdr:colOff>579900</xdr:colOff>
      <xdr:row>8</xdr:row>
      <xdr:rowOff>104775</xdr:rowOff>
    </xdr:from>
    <xdr:to>
      <xdr:col>1</xdr:col>
      <xdr:colOff>627525</xdr:colOff>
      <xdr:row>12</xdr:row>
      <xdr:rowOff>0</xdr:rowOff>
    </xdr:to>
    <xdr:pic>
      <xdr:nvPicPr>
        <xdr:cNvPr id="9" name="Picture 8">
          <a:extLst>
            <a:ext uri="{FF2B5EF4-FFF2-40B4-BE49-F238E27FC236}">
              <a16:creationId xmlns:a16="http://schemas.microsoft.com/office/drawing/2014/main" id="{0A131E59-8606-D203-4E2D-C3478255336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79900" y="1628775"/>
          <a:ext cx="657225" cy="657225"/>
        </a:xfrm>
        <a:prstGeom prst="rect">
          <a:avLst/>
        </a:prstGeom>
      </xdr:spPr>
    </xdr:pic>
    <xdr:clientData/>
  </xdr:twoCellAnchor>
  <xdr:twoCellAnchor>
    <xdr:from>
      <xdr:col>15</xdr:col>
      <xdr:colOff>85725</xdr:colOff>
      <xdr:row>14</xdr:row>
      <xdr:rowOff>76200</xdr:rowOff>
    </xdr:from>
    <xdr:to>
      <xdr:col>22</xdr:col>
      <xdr:colOff>390525</xdr:colOff>
      <xdr:row>26</xdr:row>
      <xdr:rowOff>114300</xdr:rowOff>
    </xdr:to>
    <xdr:graphicFrame macro="">
      <xdr:nvGraphicFramePr>
        <xdr:cNvPr id="11" name="Chart 10">
          <a:extLst>
            <a:ext uri="{FF2B5EF4-FFF2-40B4-BE49-F238E27FC236}">
              <a16:creationId xmlns:a16="http://schemas.microsoft.com/office/drawing/2014/main" id="{05088315-A95C-489F-BCB8-6C97A8CF9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509586</xdr:colOff>
      <xdr:row>28</xdr:row>
      <xdr:rowOff>80962</xdr:rowOff>
    </xdr:from>
    <xdr:to>
      <xdr:col>22</xdr:col>
      <xdr:colOff>114299</xdr:colOff>
      <xdr:row>43</xdr:row>
      <xdr:rowOff>119062</xdr:rowOff>
    </xdr:to>
    <xdr:sp macro="" textlink="">
      <xdr:nvSpPr>
        <xdr:cNvPr id="12" name="Rectangle: Rounded Corners 11">
          <a:extLst>
            <a:ext uri="{FF2B5EF4-FFF2-40B4-BE49-F238E27FC236}">
              <a16:creationId xmlns:a16="http://schemas.microsoft.com/office/drawing/2014/main" id="{4EED9B02-2A94-4F87-BAF9-5598DBBF38E2}"/>
            </a:ext>
          </a:extLst>
        </xdr:cNvPr>
        <xdr:cNvSpPr/>
      </xdr:nvSpPr>
      <xdr:spPr>
        <a:xfrm>
          <a:off x="11768136" y="5414962"/>
          <a:ext cx="2652713" cy="2895600"/>
        </a:xfrm>
        <a:prstGeom prst="roundRect">
          <a:avLst>
            <a:gd name="adj" fmla="val 9160"/>
          </a:avLst>
        </a:prstGeom>
        <a:solidFill>
          <a:schemeClr val="bg1"/>
        </a:solidFill>
        <a:ln w="28575">
          <a:solidFill>
            <a:srgbClr val="3AD3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18</xdr:col>
          <xdr:colOff>180975</xdr:colOff>
          <xdr:row>32</xdr:row>
          <xdr:rowOff>46037</xdr:rowOff>
        </xdr:from>
        <xdr:to>
          <xdr:col>21</xdr:col>
          <xdr:colOff>590550</xdr:colOff>
          <xdr:row>40</xdr:row>
          <xdr:rowOff>7937</xdr:rowOff>
        </xdr:to>
        <xdr:pic>
          <xdr:nvPicPr>
            <xdr:cNvPr id="80" name="Picture 79">
              <a:extLst>
                <a:ext uri="{FF2B5EF4-FFF2-40B4-BE49-F238E27FC236}">
                  <a16:creationId xmlns:a16="http://schemas.microsoft.com/office/drawing/2014/main" id="{22B01774-D0CA-8272-ACEB-648495D2A02F}"/>
                </a:ext>
              </a:extLst>
            </xdr:cNvPr>
            <xdr:cNvPicPr>
              <a:picLocks noChangeAspect="1" noChangeArrowheads="1"/>
              <a:extLst>
                <a:ext uri="{84589F7E-364E-4C9E-8A38-B11213B215E9}">
                  <a14:cameraTool cellRange="Analysis!$BG$14:$BI$17" spid="_x0000_s2120"/>
                </a:ext>
              </a:extLst>
            </xdr:cNvPicPr>
          </xdr:nvPicPr>
          <xdr:blipFill>
            <a:blip xmlns:r="http://schemas.openxmlformats.org/officeDocument/2006/relationships" r:embed="rId20"/>
            <a:srcRect/>
            <a:stretch>
              <a:fillRect/>
            </a:stretch>
          </xdr:blipFill>
          <xdr:spPr bwMode="auto">
            <a:xfrm>
              <a:off x="12049125" y="6142037"/>
              <a:ext cx="2238375" cy="1485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42863</xdr:colOff>
      <xdr:row>28</xdr:row>
      <xdr:rowOff>161924</xdr:rowOff>
    </xdr:from>
    <xdr:to>
      <xdr:col>22</xdr:col>
      <xdr:colOff>71438</xdr:colOff>
      <xdr:row>30</xdr:row>
      <xdr:rowOff>123825</xdr:rowOff>
    </xdr:to>
    <xdr:sp macro="" textlink="">
      <xdr:nvSpPr>
        <xdr:cNvPr id="81" name="TextBox 80">
          <a:extLst>
            <a:ext uri="{FF2B5EF4-FFF2-40B4-BE49-F238E27FC236}">
              <a16:creationId xmlns:a16="http://schemas.microsoft.com/office/drawing/2014/main" id="{ADE2D8AE-A269-47AF-8433-9DEA2893DD6C}"/>
            </a:ext>
          </a:extLst>
        </xdr:cNvPr>
        <xdr:cNvSpPr txBox="1"/>
      </xdr:nvSpPr>
      <xdr:spPr>
        <a:xfrm>
          <a:off x="11911013" y="5495924"/>
          <a:ext cx="246697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Line Efficiency by</a:t>
          </a:r>
          <a:r>
            <a:rPr lang="en-US" sz="1400" baseline="0">
              <a:solidFill>
                <a:schemeClr val="tx1">
                  <a:lumMod val="85000"/>
                  <a:lumOff val="15000"/>
                </a:schemeClr>
              </a:solidFill>
              <a:latin typeface="Open Sans" pitchFamily="2" charset="0"/>
              <a:ea typeface="Open Sans" pitchFamily="2" charset="0"/>
              <a:cs typeface="Open Sans" pitchFamily="2" charset="0"/>
            </a:rPr>
            <a:t> Operator</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0</xdr:col>
      <xdr:colOff>576263</xdr:colOff>
      <xdr:row>29</xdr:row>
      <xdr:rowOff>57149</xdr:rowOff>
    </xdr:from>
    <xdr:to>
      <xdr:col>5</xdr:col>
      <xdr:colOff>600075</xdr:colOff>
      <xdr:row>31</xdr:row>
      <xdr:rowOff>95250</xdr:rowOff>
    </xdr:to>
    <xdr:sp macro="" textlink="Analysis!CG8">
      <xdr:nvSpPr>
        <xdr:cNvPr id="25" name="TextBox 24">
          <a:extLst>
            <a:ext uri="{FF2B5EF4-FFF2-40B4-BE49-F238E27FC236}">
              <a16:creationId xmlns:a16="http://schemas.microsoft.com/office/drawing/2014/main" id="{05E7DB34-2F87-462A-A8EB-FCE9AC661FED}"/>
            </a:ext>
          </a:extLst>
        </xdr:cNvPr>
        <xdr:cNvSpPr txBox="1"/>
      </xdr:nvSpPr>
      <xdr:spPr>
        <a:xfrm>
          <a:off x="576263" y="5581649"/>
          <a:ext cx="3967162"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D2D506-55AB-41AB-8130-8ACBBD840292}" type="TxLink">
            <a:rPr lang="en-US" sz="1000" b="0" i="1" u="none" strike="noStrike">
              <a:solidFill>
                <a:schemeClr val="tx1">
                  <a:lumMod val="75000"/>
                  <a:lumOff val="25000"/>
                </a:schemeClr>
              </a:solidFill>
              <a:latin typeface="Open Sans" pitchFamily="2" charset="0"/>
              <a:ea typeface="Open Sans" pitchFamily="2" charset="0"/>
              <a:cs typeface="Open Sans" pitchFamily="2" charset="0"/>
            </a:rPr>
            <a:pPr/>
            <a:t>Filtered by:  Mac | Operator Error:  All | Product:  All</a:t>
          </a:fld>
          <a:endParaRPr lang="en-US" sz="1000" i="1">
            <a:solidFill>
              <a:schemeClr val="tx1">
                <a:lumMod val="75000"/>
                <a:lumOff val="25000"/>
              </a:schemeClr>
            </a:solidFill>
            <a:latin typeface="Open Sans" pitchFamily="2" charset="0"/>
            <a:ea typeface="Open Sans" pitchFamily="2" charset="0"/>
            <a:cs typeface="Open Sans" pitchFamily="2" charset="0"/>
          </a:endParaRPr>
        </a:p>
      </xdr:txBody>
    </xdr:sp>
    <xdr:clientData/>
  </xdr:twoCellAnchor>
  <xdr:twoCellAnchor>
    <xdr:from>
      <xdr:col>10</xdr:col>
      <xdr:colOff>381000</xdr:colOff>
      <xdr:row>0</xdr:row>
      <xdr:rowOff>161926</xdr:rowOff>
    </xdr:from>
    <xdr:to>
      <xdr:col>15</xdr:col>
      <xdr:colOff>228598</xdr:colOff>
      <xdr:row>6</xdr:row>
      <xdr:rowOff>38100</xdr:rowOff>
    </xdr:to>
    <xdr:sp macro="" textlink="">
      <xdr:nvSpPr>
        <xdr:cNvPr id="39" name="Rectangle: Diagonal Corners Rounded 38">
          <a:extLst>
            <a:ext uri="{FF2B5EF4-FFF2-40B4-BE49-F238E27FC236}">
              <a16:creationId xmlns:a16="http://schemas.microsoft.com/office/drawing/2014/main" id="{7912D172-B967-30F0-BACD-10B150856496}"/>
            </a:ext>
          </a:extLst>
        </xdr:cNvPr>
        <xdr:cNvSpPr/>
      </xdr:nvSpPr>
      <xdr:spPr>
        <a:xfrm>
          <a:off x="7372350" y="161926"/>
          <a:ext cx="2895598"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495300</xdr:colOff>
      <xdr:row>1</xdr:row>
      <xdr:rowOff>0</xdr:rowOff>
    </xdr:from>
    <xdr:to>
      <xdr:col>15</xdr:col>
      <xdr:colOff>152400</xdr:colOff>
      <xdr:row>6</xdr:row>
      <xdr:rowOff>9525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1A201D1E-D486-4FF5-9151-352F35C320F5}"/>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486650" y="190500"/>
              <a:ext cx="27051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47625</xdr:colOff>
      <xdr:row>1</xdr:row>
      <xdr:rowOff>0</xdr:rowOff>
    </xdr:from>
    <xdr:to>
      <xdr:col>14</xdr:col>
      <xdr:colOff>371475</xdr:colOff>
      <xdr:row>2</xdr:row>
      <xdr:rowOff>95250</xdr:rowOff>
    </xdr:to>
    <xdr:sp macro="" textlink="">
      <xdr:nvSpPr>
        <xdr:cNvPr id="35" name="Rectangle: Rounded Corners 34">
          <a:extLst>
            <a:ext uri="{FF2B5EF4-FFF2-40B4-BE49-F238E27FC236}">
              <a16:creationId xmlns:a16="http://schemas.microsoft.com/office/drawing/2014/main" id="{FC21087F-ABC5-8EE0-6597-977C6A5CAA4E}"/>
            </a:ext>
          </a:extLst>
        </xdr:cNvPr>
        <xdr:cNvSpPr/>
      </xdr:nvSpPr>
      <xdr:spPr>
        <a:xfrm>
          <a:off x="9477375" y="190500"/>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319086</xdr:colOff>
      <xdr:row>0</xdr:row>
      <xdr:rowOff>161926</xdr:rowOff>
    </xdr:from>
    <xdr:to>
      <xdr:col>19</xdr:col>
      <xdr:colOff>176211</xdr:colOff>
      <xdr:row>6</xdr:row>
      <xdr:rowOff>38100</xdr:rowOff>
    </xdr:to>
    <xdr:sp macro="" textlink="">
      <xdr:nvSpPr>
        <xdr:cNvPr id="41" name="Rectangle: Diagonal Corners Rounded 40">
          <a:extLst>
            <a:ext uri="{FF2B5EF4-FFF2-40B4-BE49-F238E27FC236}">
              <a16:creationId xmlns:a16="http://schemas.microsoft.com/office/drawing/2014/main" id="{CF31E3F8-5E66-4BC2-ADCA-972D25448E5E}"/>
            </a:ext>
          </a:extLst>
        </xdr:cNvPr>
        <xdr:cNvSpPr/>
      </xdr:nvSpPr>
      <xdr:spPr>
        <a:xfrm>
          <a:off x="10358436" y="161926"/>
          <a:ext cx="2295525"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481011</xdr:colOff>
      <xdr:row>0</xdr:row>
      <xdr:rowOff>180975</xdr:rowOff>
    </xdr:from>
    <xdr:to>
      <xdr:col>19</xdr:col>
      <xdr:colOff>71436</xdr:colOff>
      <xdr:row>5</xdr:row>
      <xdr:rowOff>180974</xdr:rowOff>
    </xdr:to>
    <mc:AlternateContent xmlns:mc="http://schemas.openxmlformats.org/markup-compatibility/2006">
      <mc:Choice xmlns:a14="http://schemas.microsoft.com/office/drawing/2010/main" Requires="a14">
        <xdr:graphicFrame macro="">
          <xdr:nvGraphicFramePr>
            <xdr:cNvPr id="50" name="Operator">
              <a:extLst>
                <a:ext uri="{FF2B5EF4-FFF2-40B4-BE49-F238E27FC236}">
                  <a16:creationId xmlns:a16="http://schemas.microsoft.com/office/drawing/2014/main" id="{AA18D72A-F371-44DB-2D6C-047F86E76F0B}"/>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Operator"/>
            </a:graphicData>
          </a:graphic>
        </xdr:graphicFrame>
      </mc:Choice>
      <mc:Fallback>
        <xdr:sp macro="" textlink="">
          <xdr:nvSpPr>
            <xdr:cNvPr id="0" name=""/>
            <xdr:cNvSpPr>
              <a:spLocks noTextEdit="1"/>
            </xdr:cNvSpPr>
          </xdr:nvSpPr>
          <xdr:spPr>
            <a:xfrm>
              <a:off x="10520361" y="180975"/>
              <a:ext cx="202882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18</xdr:col>
      <xdr:colOff>52386</xdr:colOff>
      <xdr:row>0</xdr:row>
      <xdr:rowOff>180975</xdr:rowOff>
    </xdr:from>
    <xdr:to>
      <xdr:col>18</xdr:col>
      <xdr:colOff>376236</xdr:colOff>
      <xdr:row>2</xdr:row>
      <xdr:rowOff>85725</xdr:rowOff>
    </xdr:to>
    <xdr:sp macro="" textlink="">
      <xdr:nvSpPr>
        <xdr:cNvPr id="18" name="Rectangle: Rounded Corners 17">
          <a:extLst>
            <a:ext uri="{FF2B5EF4-FFF2-40B4-BE49-F238E27FC236}">
              <a16:creationId xmlns:a16="http://schemas.microsoft.com/office/drawing/2014/main" id="{E69393A1-A98C-4367-9A44-EC52CE8D6204}"/>
            </a:ext>
          </a:extLst>
        </xdr:cNvPr>
        <xdr:cNvSpPr/>
      </xdr:nvSpPr>
      <xdr:spPr>
        <a:xfrm>
          <a:off x="11920536" y="180975"/>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266700</xdr:colOff>
      <xdr:row>0</xdr:row>
      <xdr:rowOff>123826</xdr:rowOff>
    </xdr:from>
    <xdr:to>
      <xdr:col>22</xdr:col>
      <xdr:colOff>380999</xdr:colOff>
      <xdr:row>6</xdr:row>
      <xdr:rowOff>0</xdr:rowOff>
    </xdr:to>
    <xdr:sp macro="" textlink="">
      <xdr:nvSpPr>
        <xdr:cNvPr id="42" name="Rectangle: Diagonal Corners Rounded 41">
          <a:extLst>
            <a:ext uri="{FF2B5EF4-FFF2-40B4-BE49-F238E27FC236}">
              <a16:creationId xmlns:a16="http://schemas.microsoft.com/office/drawing/2014/main" id="{87F47E2E-90D2-497B-9EF9-26630A367499}"/>
            </a:ext>
          </a:extLst>
        </xdr:cNvPr>
        <xdr:cNvSpPr/>
      </xdr:nvSpPr>
      <xdr:spPr>
        <a:xfrm>
          <a:off x="12744450" y="123826"/>
          <a:ext cx="1943099"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333373</xdr:colOff>
      <xdr:row>0</xdr:row>
      <xdr:rowOff>171449</xdr:rowOff>
    </xdr:from>
    <xdr:to>
      <xdr:col>22</xdr:col>
      <xdr:colOff>304800</xdr:colOff>
      <xdr:row>5</xdr:row>
      <xdr:rowOff>152400</xdr:rowOff>
    </xdr:to>
    <mc:AlternateContent xmlns:mc="http://schemas.openxmlformats.org/markup-compatibility/2006">
      <mc:Choice xmlns:a14="http://schemas.microsoft.com/office/drawing/2010/main" Requires="a14">
        <xdr:graphicFrame macro="">
          <xdr:nvGraphicFramePr>
            <xdr:cNvPr id="115" name="Operator Error">
              <a:extLst>
                <a:ext uri="{FF2B5EF4-FFF2-40B4-BE49-F238E27FC236}">
                  <a16:creationId xmlns:a16="http://schemas.microsoft.com/office/drawing/2014/main" id="{107302C9-7250-4EBD-BE19-95BDBF1F31E6}"/>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Operator Error"/>
            </a:graphicData>
          </a:graphic>
        </xdr:graphicFrame>
      </mc:Choice>
      <mc:Fallback>
        <xdr:sp macro="" textlink="">
          <xdr:nvSpPr>
            <xdr:cNvPr id="0" name=""/>
            <xdr:cNvSpPr>
              <a:spLocks noTextEdit="1"/>
            </xdr:cNvSpPr>
          </xdr:nvSpPr>
          <xdr:spPr>
            <a:xfrm>
              <a:off x="12811123" y="171449"/>
              <a:ext cx="1800227"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21</xdr:col>
      <xdr:colOff>304800</xdr:colOff>
      <xdr:row>1</xdr:row>
      <xdr:rowOff>0</xdr:rowOff>
    </xdr:from>
    <xdr:to>
      <xdr:col>22</xdr:col>
      <xdr:colOff>19050</xdr:colOff>
      <xdr:row>2</xdr:row>
      <xdr:rowOff>95250</xdr:rowOff>
    </xdr:to>
    <xdr:sp macro="" textlink="">
      <xdr:nvSpPr>
        <xdr:cNvPr id="14" name="Rectangle: Rounded Corners 13">
          <a:extLst>
            <a:ext uri="{FF2B5EF4-FFF2-40B4-BE49-F238E27FC236}">
              <a16:creationId xmlns:a16="http://schemas.microsoft.com/office/drawing/2014/main" id="{91C8408D-D2FC-B26D-2B31-EE8782F921E4}"/>
            </a:ext>
          </a:extLst>
        </xdr:cNvPr>
        <xdr:cNvSpPr/>
      </xdr:nvSpPr>
      <xdr:spPr>
        <a:xfrm>
          <a:off x="14001750" y="190500"/>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65344548611" backgroundQuery="1" createdVersion="8" refreshedVersion="8" minRefreshableVersion="3" recordCount="0" supportSubquery="1" supportAdvancedDrill="1" xr:uid="{8A326C0F-DEC0-4E8F-BE3C-6238DF094C48}">
  <cacheSource type="external" connectionId="8"/>
  <cacheFields count="3">
    <cacheField name="[Line downtime].[Downtime].[Downtime]" caption="Downtime" numFmtId="0" hierarchy="5" level="1">
      <sharedItems containsSemiMixedTypes="0" containsString="0" containsNumber="1" containsInteger="1" minValue="5" maxValue="60" count="20">
        <n v="60"/>
        <n v="15"/>
        <n v="20"/>
        <n v="50"/>
        <n v="25"/>
        <n v="24"/>
        <n v="10"/>
        <n v="5"/>
        <n v="14"/>
        <n v="16"/>
        <n v="17"/>
        <n v="43"/>
        <n v="30"/>
        <n v="44"/>
        <n v="23"/>
        <n v="22"/>
        <n v="13"/>
        <n v="7"/>
        <n v="40"/>
        <n v="18"/>
      </sharedItems>
      <extLst>
        <ext xmlns:x15="http://schemas.microsoft.com/office/spreadsheetml/2010/11/main" uri="{4F2E5C28-24EA-4eb8-9CBF-B6C8F9C3D259}">
          <x15:cachedUniqueNames>
            <x15:cachedUniqueName index="0" name="[Line downtime].[Downtime].&amp;[60]"/>
            <x15:cachedUniqueName index="1" name="[Line downtime].[Downtime].&amp;[15]"/>
            <x15:cachedUniqueName index="2" name="[Line downtime].[Downtime].&amp;[20]"/>
            <x15:cachedUniqueName index="3" name="[Line downtime].[Downtime].&amp;[50]"/>
            <x15:cachedUniqueName index="4" name="[Line downtime].[Downtime].&amp;[25]"/>
            <x15:cachedUniqueName index="5" name="[Line downtime].[Downtime].&amp;[24]"/>
            <x15:cachedUniqueName index="6" name="[Line downtime].[Downtime].&amp;[10]"/>
            <x15:cachedUniqueName index="7" name="[Line downtime].[Downtime].&amp;[5]"/>
            <x15:cachedUniqueName index="8" name="[Line downtime].[Downtime].&amp;[14]"/>
            <x15:cachedUniqueName index="9" name="[Line downtime].[Downtime].&amp;[16]"/>
            <x15:cachedUniqueName index="10" name="[Line downtime].[Downtime].&amp;[17]"/>
            <x15:cachedUniqueName index="11" name="[Line downtime].[Downtime].&amp;[43]"/>
            <x15:cachedUniqueName index="12" name="[Line downtime].[Downtime].&amp;[30]"/>
            <x15:cachedUniqueName index="13" name="[Line downtime].[Downtime].&amp;[44]"/>
            <x15:cachedUniqueName index="14" name="[Line downtime].[Downtime].&amp;[23]"/>
            <x15:cachedUniqueName index="15" name="[Line downtime].[Downtime].&amp;[22]"/>
            <x15:cachedUniqueName index="16" name="[Line downtime].[Downtime].&amp;[13]"/>
            <x15:cachedUniqueName index="17" name="[Line downtime].[Downtime].&amp;[7]"/>
            <x15:cachedUniqueName index="18" name="[Line downtime].[Downtime].&amp;[40]"/>
            <x15:cachedUniqueName index="19" name="[Line downtime].[Downtime].&amp;[18]"/>
          </x15:cachedUniqueNames>
        </ext>
      </extLst>
    </cacheField>
    <cacheField name="[Line downtime].[Batch].[Batch]" caption="Batch" numFmtId="0" hierarchy="3" level="1">
      <sharedItems containsSemiMixedTypes="0" containsString="0" containsNumber="1" containsInteger="1" minValue="422111" maxValue="422148" count="35">
        <n v="422111"/>
        <n v="422112"/>
        <n v="422113"/>
        <n v="422114"/>
        <n v="422115"/>
        <n v="422117"/>
        <n v="422118"/>
        <n v="422119"/>
        <n v="422120"/>
        <n v="422121"/>
        <n v="422122"/>
        <n v="422123"/>
        <n v="422124"/>
        <n v="422125"/>
        <n v="422126"/>
        <n v="422127"/>
        <n v="422128"/>
        <n v="422129"/>
        <n v="422130"/>
        <n v="422131"/>
        <n v="422133"/>
        <n v="422134"/>
        <n v="422135"/>
        <n v="422137"/>
        <n v="422138"/>
        <n v="422139"/>
        <n v="422140"/>
        <n v="422141"/>
        <n v="422142"/>
        <n v="422143"/>
        <n v="422144"/>
        <n v="422145"/>
        <n v="422146"/>
        <n v="422147"/>
        <n v="422148"/>
      </sharedItems>
      <extLst>
        <ext xmlns:x15="http://schemas.microsoft.com/office/spreadsheetml/2010/11/main" uri="{4F2E5C28-24EA-4eb8-9CBF-B6C8F9C3D259}">
          <x15:cachedUniqueNames>
            <x15:cachedUniqueName index="0" name="[Line downtime].[Batch].&amp;[422111]"/>
            <x15:cachedUniqueName index="1" name="[Line downtime].[Batch].&amp;[422112]"/>
            <x15:cachedUniqueName index="2" name="[Line downtime].[Batch].&amp;[422113]"/>
            <x15:cachedUniqueName index="3" name="[Line downtime].[Batch].&amp;[422114]"/>
            <x15:cachedUniqueName index="4" name="[Line downtime].[Batch].&amp;[422115]"/>
            <x15:cachedUniqueName index="5" name="[Line downtime].[Batch].&amp;[422117]"/>
            <x15:cachedUniqueName index="6" name="[Line downtime].[Batch].&amp;[422118]"/>
            <x15:cachedUniqueName index="7" name="[Line downtime].[Batch].&amp;[422119]"/>
            <x15:cachedUniqueName index="8" name="[Line downtime].[Batch].&amp;[422120]"/>
            <x15:cachedUniqueName index="9" name="[Line downtime].[Batch].&amp;[422121]"/>
            <x15:cachedUniqueName index="10" name="[Line downtime].[Batch].&amp;[422122]"/>
            <x15:cachedUniqueName index="11" name="[Line downtime].[Batch].&amp;[422123]"/>
            <x15:cachedUniqueName index="12" name="[Line downtime].[Batch].&amp;[422124]"/>
            <x15:cachedUniqueName index="13" name="[Line downtime].[Batch].&amp;[422125]"/>
            <x15:cachedUniqueName index="14" name="[Line downtime].[Batch].&amp;[422126]"/>
            <x15:cachedUniqueName index="15" name="[Line downtime].[Batch].&amp;[422127]"/>
            <x15:cachedUniqueName index="16" name="[Line downtime].[Batch].&amp;[422128]"/>
            <x15:cachedUniqueName index="17" name="[Line downtime].[Batch].&amp;[422129]"/>
            <x15:cachedUniqueName index="18" name="[Line downtime].[Batch].&amp;[422130]"/>
            <x15:cachedUniqueName index="19" name="[Line downtime].[Batch].&amp;[422131]"/>
            <x15:cachedUniqueName index="20" name="[Line downtime].[Batch].&amp;[422133]"/>
            <x15:cachedUniqueName index="21" name="[Line downtime].[Batch].&amp;[422134]"/>
            <x15:cachedUniqueName index="22" name="[Line downtime].[Batch].&amp;[422135]"/>
            <x15:cachedUniqueName index="23" name="[Line downtime].[Batch].&amp;[422137]"/>
            <x15:cachedUniqueName index="24" name="[Line downtime].[Batch].&amp;[422138]"/>
            <x15:cachedUniqueName index="25" name="[Line downtime].[Batch].&amp;[422139]"/>
            <x15:cachedUniqueName index="26" name="[Line downtime].[Batch].&amp;[422140]"/>
            <x15:cachedUniqueName index="27" name="[Line downtime].[Batch].&amp;[422141]"/>
            <x15:cachedUniqueName index="28" name="[Line downtime].[Batch].&amp;[422142]"/>
            <x15:cachedUniqueName index="29" name="[Line downtime].[Batch].&amp;[422143]"/>
            <x15:cachedUniqueName index="30" name="[Line downtime].[Batch].&amp;[422144]"/>
            <x15:cachedUniqueName index="31" name="[Line downtime].[Batch].&amp;[422145]"/>
            <x15:cachedUniqueName index="32" name="[Line downtime].[Batch].&amp;[422146]"/>
            <x15:cachedUniqueName index="33" name="[Line downtime].[Batch].&amp;[422147]"/>
            <x15:cachedUniqueName index="34" name="[Line downtime].[Batch].&amp;[422148]"/>
          </x15:cachedUniqueNames>
        </ext>
      </extLst>
    </cacheField>
    <cacheField name="[Line downtime].[Factor].[Factor]" caption="Factor" numFmtId="0" hierarchy="4" level="1">
      <sharedItems containsSemiMixedTypes="0" containsString="0" containsNumber="1" containsInteger="1" minValue="2" maxValue="12" count="11">
        <n v="2"/>
        <n v="7"/>
        <n v="8"/>
        <n v="4"/>
        <n v="6"/>
        <n v="10"/>
        <n v="11"/>
        <n v="12"/>
        <n v="5"/>
        <n v="9"/>
        <n v="3"/>
      </sharedItems>
      <extLst>
        <ext xmlns:x15="http://schemas.microsoft.com/office/spreadsheetml/2010/11/main" uri="{4F2E5C28-24EA-4eb8-9CBF-B6C8F9C3D259}">
          <x15:cachedUniqueNames>
            <x15:cachedUniqueName index="0" name="[Line downtime].[Factor].&amp;[2]"/>
            <x15:cachedUniqueName index="1" name="[Line downtime].[Factor].&amp;[7]"/>
            <x15:cachedUniqueName index="2" name="[Line downtime].[Factor].&amp;[8]"/>
            <x15:cachedUniqueName index="3" name="[Line downtime].[Factor].&amp;[4]"/>
            <x15:cachedUniqueName index="4" name="[Line downtime].[Factor].&amp;[6]"/>
            <x15:cachedUniqueName index="5" name="[Line downtime].[Factor].&amp;[10]"/>
            <x15:cachedUniqueName index="6" name="[Line downtime].[Factor].&amp;[11]"/>
            <x15:cachedUniqueName index="7" name="[Line downtime].[Factor].&amp;[12]"/>
            <x15:cachedUniqueName index="8" name="[Line downtime].[Factor].&amp;[5]"/>
            <x15:cachedUniqueName index="9" name="[Line downtime].[Factor].&amp;[9]"/>
            <x15:cachedUniqueName index="10" name="[Line downtime].[Factor].&amp;[3]"/>
          </x15:cachedUniqueNames>
        </ext>
      </extLst>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2" memberValueDatatype="20" unbalanced="0">
      <fieldsUsage count="2">
        <fieldUsage x="-1"/>
        <fieldUsage x="1"/>
      </fieldsUsage>
    </cacheHierarchy>
    <cacheHierarchy uniqueName="[Line downtime].[Factor]" caption="Factor" attribute="1" defaultMemberUniqueName="[Line downtime].[Factor].[All]" allUniqueName="[Line downtime].[Factor].[All]" dimensionUniqueName="[Line downtime]" displayFolder="" count="2" memberValueDatatype="20" unbalanced="0">
      <fieldsUsage count="2">
        <fieldUsage x="-1"/>
        <fieldUsage x="2"/>
      </fieldsUsage>
    </cacheHierarchy>
    <cacheHierarchy uniqueName="[Line downtime].[Downtime]" caption="Downtime" attribute="1" defaultMemberUniqueName="[Line downtime].[Downtime].[All]" allUniqueName="[Line downtime].[Downtime].[All]" dimensionUniqueName="[Line downtime]" displayFolder="" count="2" memberValueDatatype="20" unbalanced="0">
      <fieldsUsage count="2">
        <fieldUsage x="-1"/>
        <fieldUsage x="0"/>
      </fieldsUsage>
    </cacheHierarchy>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7.637246296297" backgroundQuery="1" createdVersion="8" refreshedVersion="8" minRefreshableVersion="3" recordCount="0" supportSubquery="1" supportAdvancedDrill="1" xr:uid="{69E162EF-0663-4F9F-A533-FF5B60A2E246}">
  <cacheSource type="external" connectionId="8"/>
  <cacheFields count="2">
    <cacheField name="[Downtime factors].[Operator Error].[Operator Error]" caption="Operator Error" numFmtId="0" hierarchy="2" level="1">
      <sharedItems count="2">
        <s v="No"/>
        <s v="Yes"/>
      </sharedItems>
    </cacheField>
    <cacheField name="[Line productivity].[Operator].[Operator]" caption="Operator" numFmtId="0" hierarchy="9"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fieldsUsage count="2">
        <fieldUsage x="-1"/>
        <fieldUsage x="0"/>
      </fieldsUsage>
    </cacheHierarchy>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1"/>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7.637247453706" backgroundQuery="1" createdVersion="8" refreshedVersion="8" minRefreshableVersion="3" recordCount="0" supportSubquery="1" supportAdvancedDrill="1" xr:uid="{00C242AD-F4D1-466E-A014-19985C4BFFA5}">
  <cacheSource type="external" connectionId="8"/>
  <cacheFields count="2">
    <cacheField name="[Line productivity].[Product].[Product]" caption="Product" numFmtId="0" hierarchy="7" level="1">
      <sharedItems count="4">
        <s v="CO-2L"/>
        <s v="DC-600"/>
        <s v="LE-600"/>
        <s v="OR-600"/>
      </sharedItems>
    </cacheField>
    <cacheField name="[Line productivity].[Operator].[Operator]" caption="Operator" numFmtId="0" hierarchy="9"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0"/>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1"/>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73148152" backgroundQuery="1" createdVersion="3" refreshedVersion="8" minRefreshableVersion="3" recordCount="0" supportSubquery="1" supportAdvancedDrill="1" xr:uid="{8E4F43C2-7FD8-4C7C-BC1A-5EFA8270299B}">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licerData="1" pivotCacheId="199474299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45528125002" backgroundQuery="1" createdVersion="3" refreshedVersion="8" minRefreshableVersion="3" recordCount="0" supportSubquery="1" supportAdvancedDrill="1" xr:uid="{DA06A0E3-47A3-447A-90A1-96CCD6748CE5}">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licerData="1" pivotCacheId="19018944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8032407" backgroundQuery="1" createdVersion="8" refreshedVersion="8" minRefreshableVersion="3" recordCount="0" supportSubquery="1" supportAdvancedDrill="1" xr:uid="{55210BC5-B73D-4AC3-87FB-8D01A4C467E3}">
  <cacheSource type="external" connectionId="8"/>
  <cacheFields count="2">
    <cacheField name="[Line productivity].[Batch].[Batch]" caption="Batch" numFmtId="0" hierarchy="8" level="1">
      <sharedItems containsSemiMixedTypes="0" containsString="0" containsNumber="1" containsInteger="1" minValue="422111" maxValue="422148" count="38">
        <n v="422111"/>
        <n v="422112"/>
        <n v="422113"/>
        <n v="422114"/>
        <n v="422115"/>
        <n v="422116"/>
        <n v="422117"/>
        <n v="422118"/>
        <n v="422119"/>
        <n v="422120"/>
        <n v="422121"/>
        <n v="422122"/>
        <n v="422123"/>
        <n v="422124"/>
        <n v="422125"/>
        <n v="422126"/>
        <n v="422127"/>
        <n v="422128"/>
        <n v="422129"/>
        <n v="422130"/>
        <n v="422131"/>
        <n v="422132"/>
        <n v="422133"/>
        <n v="422134"/>
        <n v="422135"/>
        <n v="422136"/>
        <n v="422137"/>
        <n v="422138"/>
        <n v="422139"/>
        <n v="422140"/>
        <n v="422141"/>
        <n v="422142"/>
        <n v="422143"/>
        <n v="422144"/>
        <n v="422145"/>
        <n v="422146"/>
        <n v="422147"/>
        <n v="422148"/>
      </sharedItems>
      <extLst>
        <ext xmlns:x15="http://schemas.microsoft.com/office/spreadsheetml/2010/11/main" uri="{4F2E5C28-24EA-4eb8-9CBF-B6C8F9C3D259}">
          <x15:cachedUniqueNames>
            <x15:cachedUniqueName index="0" name="[Line productivity].[Batch].&amp;[422111]"/>
            <x15:cachedUniqueName index="1" name="[Line productivity].[Batch].&amp;[422112]"/>
            <x15:cachedUniqueName index="2" name="[Line productivity].[Batch].&amp;[422113]"/>
            <x15:cachedUniqueName index="3" name="[Line productivity].[Batch].&amp;[422114]"/>
            <x15:cachedUniqueName index="4" name="[Line productivity].[Batch].&amp;[422115]"/>
            <x15:cachedUniqueName index="5" name="[Line productivity].[Batch].&amp;[422116]"/>
            <x15:cachedUniqueName index="6" name="[Line productivity].[Batch].&amp;[422117]"/>
            <x15:cachedUniqueName index="7" name="[Line productivity].[Batch].&amp;[422118]"/>
            <x15:cachedUniqueName index="8" name="[Line productivity].[Batch].&amp;[422119]"/>
            <x15:cachedUniqueName index="9" name="[Line productivity].[Batch].&amp;[422120]"/>
            <x15:cachedUniqueName index="10" name="[Line productivity].[Batch].&amp;[422121]"/>
            <x15:cachedUniqueName index="11" name="[Line productivity].[Batch].&amp;[422122]"/>
            <x15:cachedUniqueName index="12" name="[Line productivity].[Batch].&amp;[422123]"/>
            <x15:cachedUniqueName index="13" name="[Line productivity].[Batch].&amp;[422124]"/>
            <x15:cachedUniqueName index="14" name="[Line productivity].[Batch].&amp;[422125]"/>
            <x15:cachedUniqueName index="15" name="[Line productivity].[Batch].&amp;[422126]"/>
            <x15:cachedUniqueName index="16" name="[Line productivity].[Batch].&amp;[422127]"/>
            <x15:cachedUniqueName index="17" name="[Line productivity].[Batch].&amp;[422128]"/>
            <x15:cachedUniqueName index="18" name="[Line productivity].[Batch].&amp;[422129]"/>
            <x15:cachedUniqueName index="19" name="[Line productivity].[Batch].&amp;[422130]"/>
            <x15:cachedUniqueName index="20" name="[Line productivity].[Batch].&amp;[422131]"/>
            <x15:cachedUniqueName index="21" name="[Line productivity].[Batch].&amp;[422132]"/>
            <x15:cachedUniqueName index="22" name="[Line productivity].[Batch].&amp;[422133]"/>
            <x15:cachedUniqueName index="23" name="[Line productivity].[Batch].&amp;[422134]"/>
            <x15:cachedUniqueName index="24" name="[Line productivity].[Batch].&amp;[422135]"/>
            <x15:cachedUniqueName index="25" name="[Line productivity].[Batch].&amp;[422136]"/>
            <x15:cachedUniqueName index="26" name="[Line productivity].[Batch].&amp;[422137]"/>
            <x15:cachedUniqueName index="27" name="[Line productivity].[Batch].&amp;[422138]"/>
            <x15:cachedUniqueName index="28" name="[Line productivity].[Batch].&amp;[422139]"/>
            <x15:cachedUniqueName index="29" name="[Line productivity].[Batch].&amp;[422140]"/>
            <x15:cachedUniqueName index="30" name="[Line productivity].[Batch].&amp;[422141]"/>
            <x15:cachedUniqueName index="31" name="[Line productivity].[Batch].&amp;[422142]"/>
            <x15:cachedUniqueName index="32" name="[Line productivity].[Batch].&amp;[422143]"/>
            <x15:cachedUniqueName index="33" name="[Line productivity].[Batch].&amp;[422144]"/>
            <x15:cachedUniqueName index="34" name="[Line productivity].[Batch].&amp;[422145]"/>
            <x15:cachedUniqueName index="35" name="[Line productivity].[Batch].&amp;[422146]"/>
            <x15:cachedUniqueName index="36" name="[Line productivity].[Batch].&amp;[422147]"/>
            <x15:cachedUniqueName index="37" name="[Line productivity].[Batch].&amp;[422148]"/>
          </x15:cachedUniqueNames>
        </ext>
      </extLst>
    </cacheField>
    <cacheField name="[Line productivity].[Batch Duration].[Batch Duration]" caption="Batch Duration" numFmtId="0" hierarchy="10" level="1">
      <sharedItems containsSemiMixedTypes="0" containsString="0" containsNumber="1" containsInteger="1" minValue="60" maxValue="205" count="23">
        <n v="135"/>
        <n v="100"/>
        <n v="110"/>
        <n v="84"/>
        <n v="60"/>
        <n v="75"/>
        <n v="120"/>
        <n v="85"/>
        <n v="112"/>
        <n v="133"/>
        <n v="80"/>
        <n v="104"/>
        <n v="83"/>
        <n v="90"/>
        <n v="105"/>
        <n v="95"/>
        <n v="123"/>
        <n v="67"/>
        <n v="118"/>
        <n v="152"/>
        <n v="160"/>
        <n v="205"/>
        <n v="130"/>
      </sharedItems>
      <extLst>
        <ext xmlns:x15="http://schemas.microsoft.com/office/spreadsheetml/2010/11/main" uri="{4F2E5C28-24EA-4eb8-9CBF-B6C8F9C3D259}">
          <x15:cachedUniqueNames>
            <x15:cachedUniqueName index="0" name="[Line productivity].[Batch Duration].&amp;[135]"/>
            <x15:cachedUniqueName index="1" name="[Line productivity].[Batch Duration].&amp;[100]"/>
            <x15:cachedUniqueName index="2" name="[Line productivity].[Batch Duration].&amp;[110]"/>
            <x15:cachedUniqueName index="3" name="[Line productivity].[Batch Duration].&amp;[84]"/>
            <x15:cachedUniqueName index="4" name="[Line productivity].[Batch Duration].&amp;[60]"/>
            <x15:cachedUniqueName index="5" name="[Line productivity].[Batch Duration].&amp;[75]"/>
            <x15:cachedUniqueName index="6" name="[Line productivity].[Batch Duration].&amp;[120]"/>
            <x15:cachedUniqueName index="7" name="[Line productivity].[Batch Duration].&amp;[85]"/>
            <x15:cachedUniqueName index="8" name="[Line productivity].[Batch Duration].&amp;[112]"/>
            <x15:cachedUniqueName index="9" name="[Line productivity].[Batch Duration].&amp;[133]"/>
            <x15:cachedUniqueName index="10" name="[Line productivity].[Batch Duration].&amp;[80]"/>
            <x15:cachedUniqueName index="11" name="[Line productivity].[Batch Duration].&amp;[104]"/>
            <x15:cachedUniqueName index="12" name="[Line productivity].[Batch Duration].&amp;[83]"/>
            <x15:cachedUniqueName index="13" name="[Line productivity].[Batch Duration].&amp;[90]"/>
            <x15:cachedUniqueName index="14" name="[Line productivity].[Batch Duration].&amp;[105]"/>
            <x15:cachedUniqueName index="15" name="[Line productivity].[Batch Duration].&amp;[95]"/>
            <x15:cachedUniqueName index="16" name="[Line productivity].[Batch Duration].&amp;[123]"/>
            <x15:cachedUniqueName index="17" name="[Line productivity].[Batch Duration].&amp;[67]"/>
            <x15:cachedUniqueName index="18" name="[Line productivity].[Batch Duration].&amp;[118]"/>
            <x15:cachedUniqueName index="19" name="[Line productivity].[Batch Duration].&amp;[152]"/>
            <x15:cachedUniqueName index="20" name="[Line productivity].[Batch Duration].&amp;[160]"/>
            <x15:cachedUniqueName index="21" name="[Line productivity].[Batch Duration].&amp;[205]"/>
            <x15:cachedUniqueName index="22" name="[Line productivity].[Batch Duration].&amp;[130]"/>
          </x15:cachedUniqueNames>
        </ext>
      </extLst>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2" memberValueDatatype="20" unbalanced="0">
      <fieldsUsage count="2">
        <fieldUsage x="-1"/>
        <fieldUsage x="0"/>
      </fieldsUsage>
    </cacheHierarchy>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2" memberValueDatatype="20" unbalanced="0">
      <fieldsUsage count="2">
        <fieldUsage x="-1"/>
        <fieldUsage x="1"/>
      </fieldsUsage>
    </cacheHierarchy>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6064813" backgroundQuery="1" createdVersion="8" refreshedVersion="8" minRefreshableVersion="3" recordCount="0" supportSubquery="1" supportAdvancedDrill="1" xr:uid="{32C36A09-ADCC-4C2D-9318-E0848F0E48F8}">
  <cacheSource type="external" connectionId="8"/>
  <cacheFields count="2">
    <cacheField name="[Measures].[Line Efficiency (%)]" caption="Line Efficiency (%)" numFmtId="0" hierarchy="27" level="32767"/>
    <cacheField name="[Products].[Product].[Product]" caption="Product" numFmtId="0" hierarchy="17" level="1">
      <sharedItems count="6">
        <s v="CO-2L"/>
        <s v="CO-600"/>
        <s v="DC-600"/>
        <s v="LE-600"/>
        <s v="OR-600"/>
        <s v="RB-600"/>
      </sharedItems>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0"/>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0509256" backgroundQuery="1" createdVersion="8" refreshedVersion="8" minRefreshableVersion="3" recordCount="0" supportSubquery="1" supportAdvancedDrill="1" xr:uid="{DC998452-203F-4661-9CC7-EB372A1B9EE0}">
  <cacheSource type="external" connectionId="8"/>
  <cacheFields count="2">
    <cacheField name="[Line productivity].[Operator].[Operator]" caption="Operator" numFmtId="0" hierarchy="9" level="1">
      <sharedItems count="4">
        <s v="Charlie"/>
        <s v="Dee"/>
        <s v="Dennis"/>
        <s v="Mac"/>
      </sharedItems>
    </cacheField>
    <cacheField name="[Measures].[Line Efficiency (%)]" caption="Line Efficiency (%)" numFmtId="0" hierarchy="27" level="32767"/>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0"/>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1"/>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64887268518" backgroundQuery="1" createdVersion="8" refreshedVersion="8" minRefreshableVersion="3" recordCount="0" supportSubquery="1" supportAdvancedDrill="1" xr:uid="{A9D24397-2432-4597-98A9-55E6AA51CBB4}">
  <cacheSource type="external" connectionId="8"/>
  <cacheFields count="4">
    <cacheField name="[Measures].[Average of Downtime]" caption="Average of Downtime" numFmtId="0" hierarchy="37" level="32767"/>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Line productivity].[Operator].[Operator]" caption="Operator" numFmtId="0" hierarchy="9" level="1">
      <sharedItems count="4">
        <s v="Charlie"/>
        <s v="Dee"/>
        <s v="Dennis"/>
        <s v="Mac"/>
      </sharedItems>
    </cacheField>
    <cacheField name="[Line productivity].[Product].[Product]" caption="Product" numFmtId="0" hierarchy="7"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1"/>
      </fieldsUsage>
    </cacheHierarchy>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3"/>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7.634553240743" backgroundQuery="1" createdVersion="8" refreshedVersion="8" minRefreshableVersion="3" recordCount="0" supportSubquery="1" supportAdvancedDrill="1" xr:uid="{6BB1D980-56B6-47CB-9F15-2056E2D8935A}">
  <cacheSource type="external" connectionId="8"/>
  <cacheFields count="8">
    <cacheField name="[Measures].[Average of Downtime]" caption="Average of Downtime" numFmtId="0" hierarchy="37" level="32767"/>
    <cacheField name="[Measures].[Average of Batch Duration]" caption="Average of Batch Duration" numFmtId="0" hierarchy="43" level="32767"/>
    <cacheField name="[Measures].[Operator Error Downtime %]" caption="Operator Error Downtime %" numFmtId="0" hierarchy="23" level="32767"/>
    <cacheField name="[Measures].[Non-Operator Error Downtime %]" caption="Non-Operator Error Downtime %" numFmtId="0" hierarchy="24" level="32767"/>
    <cacheField name="[Measures].[Line Efficiency (%)]" caption="Line Efficiency (%)" numFmtId="0" hierarchy="27" level="32767"/>
    <cacheField name="[Measures].[Count of Batch]" caption="Count of Batch" numFmtId="0" hierarchy="46" level="32767"/>
    <cacheField name="[Measures].[Count of Factor 2]" caption="Count of Factor 2" numFmtId="0" hierarchy="44" level="32767"/>
    <cacheField name="[Line productivity].[Product].[Product]" caption="Product" numFmtId="0" hierarchy="7"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7"/>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oneField="1">
      <fieldsUsage count="1">
        <fieldUsage x="2"/>
      </fieldsUsage>
    </cacheHierarchy>
    <cacheHierarchy uniqueName="[Measures].[Non-Operator Error Downtime %]" caption="Non-Operator Error Downtime %" measure="1" displayFolder="" measureGroup="Line downtime" count="0" oneField="1">
      <fieldsUsage count="1">
        <fieldUsage x="3"/>
      </fieldsUsage>
    </cacheHierarchy>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4"/>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oneField="1" hidden="1">
      <fieldsUsage count="1">
        <fieldUsage x="6"/>
      </fieldsUsage>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7.637242245371" backgroundQuery="1" createdVersion="8" refreshedVersion="8" minRefreshableVersion="3" recordCount="0" supportSubquery="1" supportAdvancedDrill="1" xr:uid="{8841A3E8-8D53-49E4-97B0-17CE27EED3E8}">
  <cacheSource type="external" connectionId="8"/>
  <cacheFields count="3">
    <cacheField name="[Measures].[Average of Downtime]" caption="Average of Downtime" numFmtId="0" hierarchy="37" level="32767"/>
    <cacheField name="[Downtime factors].[Description].[Description]" caption="Description" numFmtId="0" hierarchy="1" level="1">
      <sharedItems count="6">
        <s v="Batch change"/>
        <s v="Batch coding error"/>
        <s v="Inventory shortage"/>
        <s v="Machine adjustment"/>
        <s v="Machine failure"/>
        <s v="Other"/>
      </sharedItems>
    </cacheField>
    <cacheField name="[Line productivity].[Operator].[Operator]" caption="Operator" numFmtId="0" hierarchy="9"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1"/>
      </fieldsUsage>
    </cacheHierarchy>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7.637243750003" backgroundQuery="1" createdVersion="8" refreshedVersion="8" minRefreshableVersion="3" recordCount="0" supportSubquery="1" supportAdvancedDrill="1" xr:uid="{817CDA2F-F58E-4F44-9D2E-FCAC805CFE38}">
  <cacheSource type="external" connectionId="8"/>
  <cacheFields count="3">
    <cacheField name="[Downtime factors].[Description].[Description]" caption="Description" numFmtId="0" hierarchy="1" level="1">
      <sharedItems count="6">
        <s v="Batch change"/>
        <s v="Batch coding error"/>
        <s v="Inventory shortage"/>
        <s v="Machine adjustment"/>
        <s v="Machine failure"/>
        <s v="Other"/>
      </sharedItems>
    </cacheField>
    <cacheField name="[Measures].[Count of Factor 2]" caption="Count of Factor 2" numFmtId="0" hierarchy="44" level="32767"/>
    <cacheField name="[Line productivity].[Operator].[Operator]" caption="Operator" numFmtId="0" hierarchy="9" level="1">
      <sharedItems containsSemiMixedTypes="0" containsNonDate="0" containsString="0"/>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0"/>
      </fieldsUsage>
    </cacheHierarchy>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7.637245138889" backgroundQuery="1" createdVersion="8" refreshedVersion="8" minRefreshableVersion="3" recordCount="0" supportSubquery="1" supportAdvancedDrill="1" xr:uid="{ACFADB3F-623E-4883-9EDD-046DB36AF7C5}">
  <cacheSource type="external" connectionId="8"/>
  <cacheFields count="1">
    <cacheField name="[Line productivity].[Operator].[Operator]" caption="Operator" numFmtId="0" hierarchy="9" level="1">
      <sharedItems count="1">
        <s v="Mac"/>
      </sharedItems>
    </cacheField>
  </cacheFields>
  <cacheHierarchies count="49">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0"/>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Line productivity  2].[Date]" caption="Date" attribute="1" time="1" defaultMemberUniqueName="[Line productivity  2].[Date].[All]" allUniqueName="[Line productivity  2].[Date].[All]" dimensionUniqueName="[Line productivity  2]" displayFolder="" count="0" memberValueDatatype="7" unbalanced="0"/>
    <cacheHierarchy uniqueName="[Line productivity  2].[Product]" caption="Product" attribute="1" defaultMemberUniqueName="[Line productivity  2].[Product].[All]" allUniqueName="[Line productivity  2].[Product].[All]" dimensionUniqueName="[Line productivity  2]" displayFolder="" count="0" memberValueDatatype="130" unbalanced="0"/>
    <cacheHierarchy uniqueName="[Line productivity  2].[Batch]" caption="Batch" attribute="1" defaultMemberUniqueName="[Line productivity  2].[Batch].[All]" allUniqueName="[Line productivity  2].[Batch].[All]" dimensionUniqueName="[Line productivity  2]" displayFolder="" count="0" memberValueDatatype="20" unbalanced="0"/>
    <cacheHierarchy uniqueName="[Line productivity  2].[Operator]" caption="Operator" attribute="1" defaultMemberUniqueName="[Line productivity  2].[Operator].[All]" allUniqueName="[Line productivity  2].[Operator].[All]" dimensionUniqueName="[Line productivity  2]" displayFolder="" count="0" memberValueDatatype="130" unbalanced="0"/>
    <cacheHierarchy uniqueName="[Line productivity  2].[Batch Duration]" caption="Batch Duration" attribute="1" defaultMemberUniqueName="[Line productivity  2].[Batch Duration].[All]" allUniqueName="[Line productivity  2].[Batch Duration].[All]" dimensionUniqueName="[Line productivity  2]"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XL_Count Line productivity  2]" caption="__XL_Count Line productivity  2" measure="1" displayFolder="" measureGroup="Line productivity  2"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7"/>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6">
    <dimension name="Downtime factors" uniqueName="[Downtime factors]" caption="Downtime factors"/>
    <dimension name="Line downtime" uniqueName="[Line downtime]" caption="Line downtime"/>
    <dimension name="Line productivity" uniqueName="[Line productivity]" caption="Line productivity"/>
    <dimension name="Line productivity  2" uniqueName="[Line productivity  2]" caption="Line productivity  2"/>
    <dimension measure="1" name="Measures" uniqueName="[Measures]" caption="Measures"/>
    <dimension name="Products" uniqueName="[Products]" caption="Products"/>
  </dimensions>
  <measureGroups count="5">
    <measureGroup name="Downtime factors" caption="Downtime factors"/>
    <measureGroup name="Line downtime" caption="Line downtime"/>
    <measureGroup name="Line productivity" caption="Line productivity"/>
    <measureGroup name="Line productivity  2" caption="Line productivity  2"/>
    <measureGroup name="Products" caption="Products"/>
  </measureGroups>
  <maps count="9">
    <map measureGroup="0" dimension="0"/>
    <map measureGroup="1" dimension="0"/>
    <map measureGroup="1" dimension="1"/>
    <map measureGroup="1" dimension="2"/>
    <map measureGroup="1" dimension="5"/>
    <map measureGroup="2" dimension="2"/>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73A1AB-0615-4376-94D6-248AE2AEB5CA}" name="PivotTable5" cacheId="616" applyNumberFormats="0" applyBorderFormats="0" applyFontFormats="0" applyPatternFormats="0" applyAlignmentFormats="0" applyWidthHeightFormats="1" dataCaption="Values" tag="25183c93-d5e2-4dda-91d7-aa4c5ce3bd01" updatedVersion="8" minRefreshableVersion="3" useAutoFormatting="1" subtotalHiddenItems="1" rowGrandTotals="0" colGrandTotals="0" itemPrintTitles="1" createdVersion="8" indent="0" compact="0" compactData="0" multipleFieldFilters="0" chartFormat="8">
  <location ref="BT5:BU11" firstHeaderRow="1" firstDataRow="1" firstDataCol="1"/>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1"/>
    </i>
    <i>
      <x/>
    </i>
    <i>
      <x v="2"/>
    </i>
    <i>
      <x v="4"/>
    </i>
    <i>
      <x v="5"/>
    </i>
    <i>
      <x v="3"/>
    </i>
  </rowItems>
  <colItems count="1">
    <i/>
  </colItems>
  <dataFields count="1">
    <dataField name="Count of Factor" fld="1" subtotal="count" baseField="0" baseItem="0" numFmtId="1"/>
  </dataFields>
  <formats count="1">
    <format dxfId="7">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Line productivity].[Operator].&amp;[Ma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62E132-56DF-461F-9F71-B4E287C9455A}" name="PivotTable10" cacheId="625" applyNumberFormats="0" applyBorderFormats="0" applyFontFormats="0" applyPatternFormats="0" applyAlignmentFormats="0" applyWidthHeightFormats="1" dataCaption="Values" tag="345258d8-b9b6-4d11-af34-6df908e53276" updatedVersion="8" minRefreshableVersion="3" useAutoFormatting="1" subtotalHiddenItems="1" rowGrandTotals="0" colGrandTotals="0" itemPrintTitles="1" createdVersion="8" indent="0" compact="0" compactData="0" multipleFieldFilters="0" chartFormat="8">
  <location ref="CD6:CD10" firstHeaderRow="1" firstDataRow="1" firstDataCol="1"/>
  <pivotFields count="2">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0"/>
  </rowFields>
  <rowItems count="4">
    <i>
      <x/>
    </i>
    <i>
      <x v="1"/>
    </i>
    <i>
      <x v="2"/>
    </i>
    <i>
      <x v="3"/>
    </i>
  </rowItems>
  <formats count="1">
    <format dxfId="13">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Line productivity].[Operator].&amp;[Ma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4456B0-F2B9-4757-BC53-F0C5A913BF4C}" name="PivotTable2" cacheId="23" applyNumberFormats="0" applyBorderFormats="0" applyFontFormats="0" applyPatternFormats="0" applyAlignmentFormats="0" applyWidthHeightFormats="1" dataCaption="Values" tag="5c4329d6-fa69-4ced-9441-05355fb5dce0" updatedVersion="8" minRefreshableVersion="3" useAutoFormatting="1" subtotalHiddenItems="1" rowGrandTotals="0" colGrandTotals="0" itemPrintTitles="1" createdVersion="8" indent="0" outline="1" outlineData="1" multipleFieldFilters="0" chartFormat="11">
  <location ref="BA5:BB9" firstHeaderRow="1" firstDataRow="1" firstDataCol="1"/>
  <pivotFields count="4">
    <pivotField dataField="1" subtotalTop="0" showAll="0" defaultSubtotal="0"/>
    <pivotField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1"/>
    </i>
    <i>
      <x/>
    </i>
    <i>
      <x v="2"/>
    </i>
    <i>
      <x v="3"/>
    </i>
  </rowItems>
  <colItems count="1">
    <i/>
  </colItems>
  <dataFields count="1">
    <dataField name="Average of Downtime" fld="0" subtotal="average" baseField="0" baseItem="0"/>
  </dataFields>
  <formats count="1">
    <format dxfId="14">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Line productivity].[Product].&amp;[OR-6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41CD-6188-4A6C-8AC6-3607D04BEEE6}" name="PivotTable1" cacheId="613" applyNumberFormats="0" applyBorderFormats="0" applyFontFormats="0" applyPatternFormats="0" applyAlignmentFormats="0" applyWidthHeightFormats="1" dataCaption="Values" tag="e3af2e78-ed10-4cc2-bf82-cea361ddc485" updatedVersion="8" minRefreshableVersion="3" useAutoFormatting="1" subtotalHiddenItems="1" rowGrandTotals="0" colGrandTotals="0" itemPrintTitles="1" createdVersion="8" indent="0" outline="1" outlineData="1" multipleFieldFilters="0" chartFormat="10">
  <location ref="AT6:AU12"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5"/>
    </i>
    <i>
      <x v="1"/>
    </i>
    <i>
      <x v="4"/>
    </i>
    <i>
      <x v="2"/>
    </i>
    <i>
      <x/>
    </i>
  </rowItems>
  <colItems count="1">
    <i/>
  </colItems>
  <dataFields count="1">
    <dataField name="Average of Downtime" fld="0" subtotal="average" baseField="0" baseItem="0"/>
  </dataFields>
  <formats count="1">
    <format dxfId="8">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Line productivity].[Operator].&amp;[Ma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91C92-8E71-4180-A964-EA0501830563}" name="Downtime Dist" cacheId="15" applyNumberFormats="0" applyBorderFormats="0" applyFontFormats="0" applyPatternFormats="0" applyAlignmentFormats="0" applyWidthHeightFormats="1" dataCaption="Values" tag="16972d3b-a3cc-4441-a695-d62ecd28d569" updatedVersion="8" minRefreshableVersion="3" useAutoFormatting="1" subtotalHiddenItems="1" itemPrintTitles="1" createdVersion="8" indent="0" compact="0" compactData="0" multipleFieldFilters="0">
  <location ref="B4:D66" firstHeaderRow="1" firstDataRow="1" firstDataCol="3"/>
  <pivotFields count="3">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x="0"/>
        <item x="1"/>
        <item x="2"/>
        <item x="3"/>
        <item x="4"/>
        <item x="5"/>
        <item x="6"/>
        <item x="7"/>
        <item x="8"/>
        <item x="9"/>
        <item x="10"/>
      </items>
      <extLst>
        <ext xmlns:x14="http://schemas.microsoft.com/office/spreadsheetml/2009/9/main" uri="{2946ED86-A175-432a-8AC1-64E0C546D7DE}">
          <x14:pivotField fillDownLabels="1"/>
        </ext>
      </extLst>
    </pivotField>
  </pivotFields>
  <rowFields count="3">
    <field x="1"/>
    <field x="2"/>
    <field x="0"/>
  </rowFields>
  <rowItems count="62">
    <i>
      <x/>
      <x/>
      <x/>
    </i>
    <i r="1">
      <x v="1"/>
      <x v="1"/>
    </i>
    <i>
      <x v="1"/>
      <x/>
      <x v="2"/>
    </i>
    <i r="1">
      <x v="2"/>
      <x v="2"/>
    </i>
    <i>
      <x v="2"/>
      <x/>
      <x v="3"/>
    </i>
    <i>
      <x v="3"/>
      <x v="3"/>
      <x v="4"/>
    </i>
    <i r="1">
      <x v="4"/>
      <x v="1"/>
    </i>
    <i>
      <x v="4"/>
      <x v="5"/>
      <x v="5"/>
    </i>
    <i>
      <x v="5"/>
      <x/>
      <x v="6"/>
    </i>
    <i r="1">
      <x v="4"/>
      <x v="7"/>
    </i>
    <i>
      <x v="6"/>
      <x v="4"/>
      <x v="8"/>
    </i>
    <i r="1">
      <x v="1"/>
      <x v="9"/>
    </i>
    <i r="1">
      <x v="6"/>
      <x v="6"/>
    </i>
    <i r="1">
      <x v="7"/>
      <x v="2"/>
    </i>
    <i>
      <x v="7"/>
      <x v="3"/>
      <x v="4"/>
    </i>
    <i>
      <x v="8"/>
      <x v="3"/>
      <x v="2"/>
    </i>
    <i r="1">
      <x v="8"/>
      <x v="1"/>
    </i>
    <i r="1">
      <x v="9"/>
      <x v="10"/>
    </i>
    <i>
      <x v="9"/>
      <x v="1"/>
      <x v="1"/>
    </i>
    <i>
      <x v="10"/>
      <x v="1"/>
      <x v="4"/>
    </i>
    <i>
      <x v="11"/>
      <x v="3"/>
      <x v="11"/>
    </i>
    <i r="1">
      <x v="1"/>
      <x v="12"/>
    </i>
    <i>
      <x v="12"/>
      <x v="8"/>
      <x v="2"/>
    </i>
    <i r="1">
      <x v="4"/>
      <x v="2"/>
    </i>
    <i>
      <x v="13"/>
      <x v="6"/>
      <x v="6"/>
    </i>
    <i r="1">
      <x v="7"/>
      <x v="6"/>
    </i>
    <i>
      <x v="14"/>
      <x v="2"/>
      <x v="13"/>
    </i>
    <i>
      <x v="15"/>
      <x v="4"/>
      <x v="14"/>
    </i>
    <i>
      <x v="16"/>
      <x v="8"/>
      <x v="15"/>
    </i>
    <i r="1">
      <x v="1"/>
      <x v="12"/>
    </i>
    <i>
      <x v="17"/>
      <x v="7"/>
      <x v="1"/>
    </i>
    <i>
      <x v="18"/>
      <x/>
      <x v="2"/>
    </i>
    <i>
      <x v="19"/>
      <x v="3"/>
      <x v="2"/>
    </i>
    <i r="1">
      <x v="5"/>
      <x v="6"/>
    </i>
    <i>
      <x v="20"/>
      <x v="1"/>
      <x v="2"/>
    </i>
    <i>
      <x v="21"/>
      <x v="1"/>
      <x v="12"/>
    </i>
    <i r="1">
      <x v="2"/>
      <x v="2"/>
    </i>
    <i>
      <x v="22"/>
      <x v="3"/>
      <x v="12"/>
    </i>
    <i r="1">
      <x v="7"/>
      <x v="1"/>
    </i>
    <i>
      <x v="23"/>
      <x v="2"/>
      <x v="12"/>
    </i>
    <i r="1">
      <x v="5"/>
      <x v="1"/>
    </i>
    <i>
      <x v="24"/>
      <x v="10"/>
      <x v="2"/>
    </i>
    <i>
      <x v="25"/>
      <x v="3"/>
      <x v="2"/>
    </i>
    <i r="1">
      <x v="4"/>
      <x v="1"/>
    </i>
    <i>
      <x v="26"/>
      <x v="4"/>
      <x v="3"/>
    </i>
    <i r="1">
      <x v="6"/>
      <x v="16"/>
    </i>
    <i>
      <x v="27"/>
      <x v="7"/>
      <x v="17"/>
    </i>
    <i>
      <x v="28"/>
      <x v="4"/>
      <x v="12"/>
    </i>
    <i>
      <x v="29"/>
      <x v="4"/>
      <x v="18"/>
    </i>
    <i r="1">
      <x v="1"/>
      <x v="19"/>
    </i>
    <i>
      <x v="30"/>
      <x v="4"/>
      <x v="12"/>
    </i>
    <i r="1">
      <x v="2"/>
      <x v="5"/>
    </i>
    <i>
      <x v="31"/>
      <x v="10"/>
      <x v="15"/>
    </i>
    <i>
      <x v="32"/>
      <x v="4"/>
      <x v="12"/>
    </i>
    <i r="1">
      <x v="1"/>
      <x v="4"/>
    </i>
    <i r="1">
      <x v="7"/>
      <x v="17"/>
    </i>
    <i>
      <x v="33"/>
      <x v="3"/>
      <x v="10"/>
    </i>
    <i r="1">
      <x v="4"/>
      <x/>
    </i>
    <i r="1">
      <x v="1"/>
      <x v="12"/>
    </i>
    <i>
      <x v="34"/>
      <x v="3"/>
      <x v="4"/>
    </i>
    <i r="1">
      <x v="2"/>
      <x v="17"/>
    </i>
    <i t="grand">
      <x/>
    </i>
  </rowItem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Dow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4"/>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ine 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298CC3-A3BD-4C18-B784-71B00C869BEC}" name="Batch Duration Dist" cacheId="16" applyNumberFormats="0" applyBorderFormats="0" applyFontFormats="0" applyPatternFormats="0" applyAlignmentFormats="0" applyWidthHeightFormats="1" dataCaption="Values" tag="d523ded5-7298-4e69-b35b-053eb044b40c" updatedVersion="8" minRefreshableVersion="3" useAutoFormatting="1" subtotalHiddenItems="1" itemPrintTitles="1" createdVersion="8" indent="0" compact="0" compactData="0" multipleFieldFilters="0">
  <location ref="AC5:AD44" firstHeaderRow="1" firstDataRow="1" firstDataCol="2"/>
  <pivotFields count="2">
    <pivotField axis="axisRow" compact="0" allDrilled="1" outline="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s>
  <rowFields count="2">
    <field x="0"/>
    <field x="1"/>
  </rowFields>
  <rowItems count="39">
    <i>
      <x/>
      <x/>
    </i>
    <i>
      <x v="1"/>
      <x v="1"/>
    </i>
    <i>
      <x v="2"/>
      <x v="2"/>
    </i>
    <i>
      <x v="3"/>
      <x v="1"/>
    </i>
    <i>
      <x v="4"/>
      <x v="3"/>
    </i>
    <i>
      <x v="5"/>
      <x v="4"/>
    </i>
    <i>
      <x v="6"/>
      <x v="5"/>
    </i>
    <i>
      <x v="7"/>
      <x v="6"/>
    </i>
    <i>
      <x v="8"/>
      <x v="7"/>
    </i>
    <i>
      <x v="9"/>
      <x v="8"/>
    </i>
    <i>
      <x v="10"/>
      <x v="5"/>
    </i>
    <i>
      <x v="11"/>
      <x v="7"/>
    </i>
    <i>
      <x v="12"/>
      <x v="9"/>
    </i>
    <i>
      <x v="13"/>
      <x v="1"/>
    </i>
    <i>
      <x v="14"/>
      <x v="10"/>
    </i>
    <i>
      <x v="15"/>
      <x v="11"/>
    </i>
    <i>
      <x v="16"/>
      <x v="12"/>
    </i>
    <i>
      <x v="17"/>
      <x v="8"/>
    </i>
    <i>
      <x v="18"/>
      <x v="5"/>
    </i>
    <i>
      <x v="19"/>
      <x v="10"/>
    </i>
    <i>
      <x v="20"/>
      <x v="13"/>
    </i>
    <i>
      <x v="21"/>
      <x v="4"/>
    </i>
    <i>
      <x v="22"/>
      <x v="10"/>
    </i>
    <i>
      <x v="23"/>
      <x v="2"/>
    </i>
    <i>
      <x v="24"/>
      <x v="14"/>
    </i>
    <i>
      <x v="25"/>
      <x v="4"/>
    </i>
    <i>
      <x v="26"/>
      <x v="14"/>
    </i>
    <i>
      <x v="27"/>
      <x v="10"/>
    </i>
    <i>
      <x v="28"/>
      <x v="15"/>
    </i>
    <i>
      <x v="29"/>
      <x v="16"/>
    </i>
    <i>
      <x v="30"/>
      <x v="17"/>
    </i>
    <i>
      <x v="31"/>
      <x v="13"/>
    </i>
    <i>
      <x v="32"/>
      <x v="18"/>
    </i>
    <i>
      <x v="33"/>
      <x v="19"/>
    </i>
    <i>
      <x v="34"/>
      <x v="6"/>
    </i>
    <i>
      <x v="35"/>
      <x v="20"/>
    </i>
    <i>
      <x v="36"/>
      <x v="21"/>
    </i>
    <i>
      <x v="37"/>
      <x v="22"/>
    </i>
    <i t="grand">
      <x/>
    </i>
  </rowItem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Dow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ine downtime]"/>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3CA104-76F2-4E55-822F-B4725DBE1882}" name="KPI" cacheId="520" applyNumberFormats="0" applyBorderFormats="0" applyFontFormats="0" applyPatternFormats="0" applyAlignmentFormats="0" applyWidthHeightFormats="1" dataCaption="Values" tag="d9e6cdcc-f18f-40ef-8ea7-9db37e81eee2" updatedVersion="8" minRefreshableVersion="3" useAutoFormatting="1" subtotalHiddenItems="1" itemPrintTitles="1" createdVersion="8" indent="0" outline="1" outlineData="1" multipleFieldFilters="0">
  <location ref="Q5:W6"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name="Count of Batch" fld="5" subtotal="count" baseField="0" baseItem="4"/>
    <dataField name="Downtime Incident Count_x0009_" fld="6" subtotal="count" baseField="0" baseItem="1"/>
    <dataField name="Average of Batch Duration" fld="1" subtotal="average" baseField="0" baseItem="2"/>
    <dataField name="Average of Downtime" fld="0" subtotal="average" baseField="0" baseItem="0"/>
    <dataField fld="4" subtotal="count" baseField="0" baseItem="0" numFmtId="9"/>
    <dataField fld="2" subtotal="count" baseField="0" baseItem="0" numFmtId="9"/>
    <dataField fld="3" subtotal="count" baseField="0" baseItem="0" numFmtId="9"/>
  </dataFields>
  <formats count="4">
    <format dxfId="0">
      <pivotArea outline="0" collapsedLevelsAreSubtotals="1" fieldPosition="0"/>
    </format>
    <format dxfId="1">
      <pivotArea outline="0" collapsedLevelsAreSubtotals="1" fieldPosition="0">
        <references count="1">
          <reference field="4294967294" count="1" selected="0">
            <x v="5"/>
          </reference>
        </references>
      </pivotArea>
    </format>
    <format dxfId="2">
      <pivotArea outline="0" collapsedLevelsAreSubtotals="1" fieldPosition="0">
        <references count="1">
          <reference field="4294967294" count="1" selected="0">
            <x v="6"/>
          </reference>
        </references>
      </pivotArea>
    </format>
    <format dxfId="3">
      <pivotArea outline="0" collapsedLevelsAreSubtotals="1" fieldPosition="0">
        <references count="1">
          <reference field="4294967294" count="1" selected="0">
            <x v="4"/>
          </reference>
        </references>
      </pivotArea>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Downtime Incident Count_x0009_"/>
    <pivotHierarchy dragToData="1"/>
    <pivotHierarchy dragToData="1" caption="Count of Batch"/>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135A9A-17B5-4EF2-99DA-9E7014117D82}" name="PivotTable4" cacheId="18" applyNumberFormats="0" applyBorderFormats="0" applyFontFormats="0" applyPatternFormats="0" applyAlignmentFormats="0" applyWidthHeightFormats="1" dataCaption="Values" tag="a657a8b4-6f5a-4136-a373-91ec9d4a240f" updatedVersion="8" minRefreshableVersion="3" useAutoFormatting="1" subtotalHiddenItems="1" rowGrandTotals="0" colGrandTotals="0" itemPrintTitles="1" createdVersion="8" indent="0" compact="0" compactData="0" multipleFieldFilters="0" chartFormat="15">
  <location ref="BN5:BO11"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6">
    <i>
      <x v="3"/>
    </i>
    <i>
      <x v="2"/>
    </i>
    <i>
      <x v="1"/>
    </i>
    <i>
      <x/>
    </i>
    <i>
      <x v="5"/>
    </i>
    <i>
      <x v="4"/>
    </i>
  </rowItems>
  <colItems count="1">
    <i/>
  </colItems>
  <dataFields count="1">
    <dataField fld="0" subtotal="count" baseField="0" baseItem="0" numFmtId="9"/>
  </dataFields>
  <formats count="1">
    <format dxfId="9">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C2FB3F-1D35-4AD5-9346-C02CC2EAB09A}" name="PivotTable3" cacheId="19" applyNumberFormats="0" applyBorderFormats="0" applyFontFormats="0" applyPatternFormats="0" applyAlignmentFormats="0" applyWidthHeightFormats="1" dataCaption="Values" tag="20574203-e414-4b5b-a5a0-21b5b2c0b40f" updatedVersion="8" minRefreshableVersion="3" useAutoFormatting="1" subtotalHiddenItems="1" rowGrandTotals="0" colGrandTotals="0" itemPrintTitles="1" createdVersion="8" indent="0" compact="0" compactData="0" multipleFieldFilters="0" chartFormat="9">
  <location ref="BH5:BI9" firstHeaderRow="1" firstDataRow="1" firstDataCol="1"/>
  <pivotFields count="2">
    <pivotField axis="axisRow" compact="0" allDrilled="1" outline="0" subtotalTop="0" showAll="0" defaultSubtotal="0" defaultAttributeDrillState="1">
      <items count="4">
        <item x="0"/>
        <item x="1"/>
        <item x="2"/>
        <item x="3"/>
      </items>
    </pivotField>
    <pivotField dataField="1" compact="0" outline="0" subtotalTop="0" showAll="0" defaultSubtotal="0"/>
  </pivotFields>
  <rowFields count="1">
    <field x="0"/>
  </rowFields>
  <rowItems count="4">
    <i>
      <x/>
    </i>
    <i>
      <x v="1"/>
    </i>
    <i>
      <x v="2"/>
    </i>
    <i>
      <x v="3"/>
    </i>
  </rowItems>
  <colItems count="1">
    <i/>
  </colItems>
  <dataFields count="1">
    <dataField fld="1" subtotal="count" baseField="0" baseItem="0" numFmtId="9"/>
  </dataFields>
  <formats count="1">
    <format dxfId="10">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EB262F-E0CB-4269-8C30-56CEABCE3B44}" name="PivotTable7" cacheId="622" applyNumberFormats="0" applyBorderFormats="0" applyFontFormats="0" applyPatternFormats="0" applyAlignmentFormats="0" applyWidthHeightFormats="1" dataCaption="Values" tag="345258d8-b9b6-4d11-af34-6df908e53276" updatedVersion="8" minRefreshableVersion="3" useAutoFormatting="1" subtotalHiddenItems="1" rowGrandTotals="0" colGrandTotals="0" itemPrintTitles="1" createdVersion="8" indent="0" compact="0" compactData="0" multipleFieldFilters="0" chartFormat="8">
  <location ref="CB6:CB8" firstHeaderRow="1" firstDataRow="1" firstDataCol="1"/>
  <pivotFields count="2">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0"/>
  </rowFields>
  <rowItems count="2">
    <i>
      <x/>
    </i>
    <i>
      <x v="1"/>
    </i>
  </rowItems>
  <formats count="1">
    <format dxfId="11">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Line productivity].[Operator].&amp;[Ma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ED9254-F860-4397-8D40-D2CFA5666EA3}" name="PivotTable6" cacheId="619" applyNumberFormats="0" applyBorderFormats="0" applyFontFormats="0" applyPatternFormats="0" applyAlignmentFormats="0" applyWidthHeightFormats="1" dataCaption="Values" tag="567ac04a-f1e3-4a1a-9d59-2687b5f3a18b" updatedVersion="8" minRefreshableVersion="3" useAutoFormatting="1" subtotalHiddenItems="1" rowGrandTotals="0" colGrandTotals="0" itemPrintTitles="1" createdVersion="8" indent="0" compact="0" compactData="0" multipleFieldFilters="0" chartFormat="8">
  <location ref="BZ6:BZ7" firstHeaderRow="1" firstDataRow="1" firstDataCol="1"/>
  <pivotFields count="1">
    <pivotField axis="axisRow" compact="0" allDrilled="1" outline="0" subtotalTop="0" showAll="0" dataSourceSort="1" defaultSubtotal="0" defaultAttributeDrillState="1">
      <items count="1">
        <item s="1" x="0"/>
      </items>
    </pivotField>
  </pivotFields>
  <rowFields count="1">
    <field x="0"/>
  </rowFields>
  <rowItems count="1">
    <i>
      <x/>
    </i>
  </rowItems>
  <formats count="1">
    <format dxfId="12">
      <pivotArea outline="0" collapsedLevelsAreSubtotals="1" fieldPosition="0"/>
    </format>
  </formats>
  <pivotHierarchies count="4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9E27A66-C248-44D0-A243-B31647567F30}" autoFormatId="16" applyNumberFormats="0" applyBorderFormats="0" applyFontFormats="0" applyPatternFormats="0" applyAlignmentFormats="0" applyWidthHeightFormats="0">
  <queryTableRefresh nextId="6">
    <queryTableFields count="5">
      <queryTableField id="1" name="Date" tableColumnId="1"/>
      <queryTableField id="2" name="Product" tableColumnId="2"/>
      <queryTableField id="3" name="Batch" tableColumnId="3"/>
      <queryTableField id="4" name="Operator" tableColumnId="4"/>
      <queryTableField id="5" name="Batch Duration" tableColumnId="5"/>
    </queryTableFields>
  </queryTableRefresh>
  <extLst>
    <ext xmlns:x15="http://schemas.microsoft.com/office/spreadsheetml/2010/11/main" uri="{883FBD77-0823-4a55-B5E3-86C4891E6966}">
      <x15:queryTable sourceDataName="Query - Line productivity (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 xr10:uid="{04921292-7550-4BD1-BCBD-0CA717332416}" sourceName="[Line productivity].[Operator]">
  <pivotTables>
    <pivotTable tabId="2" name="PivotTable1"/>
    <pivotTable tabId="2" name="PivotTable5"/>
    <pivotTable tabId="2" name="PivotTable6"/>
    <pivotTable tabId="2" name="PivotTable7"/>
    <pivotTable tabId="2" name="PivotTable10"/>
  </pivotTables>
  <data>
    <olap pivotCacheId="1994742998">
      <levels count="2">
        <level uniqueName="[Line productivity].[Operator].[(All)]" sourceCaption="(All)" count="0"/>
        <level uniqueName="[Line productivity].[Operator].[Operator]" sourceCaption="Operator" count="4">
          <ranges>
            <range startItem="0">
              <i n="[Line productivity].[Operator].&amp;[Charlie]" c="Charlie"/>
              <i n="[Line productivity].[Operator].&amp;[Dee]" c="Dee"/>
              <i n="[Line productivity].[Operator].&amp;[Dennis]" c="Dennis"/>
              <i n="[Line productivity].[Operator].&amp;[Mac]" c="Mac"/>
            </range>
          </ranges>
        </level>
      </levels>
      <selections count="1">
        <selection n="[Line productivity].[Operator].&amp;[Ma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_Error" xr10:uid="{71A0C6FF-4789-4947-B27F-3A06373D744B}" sourceName="[Downtime factors].[Operator Error]">
  <pivotTables>
    <pivotTable tabId="2" name="PivotTable1"/>
    <pivotTable tabId="2" name="PivotTable5"/>
    <pivotTable tabId="2" name="PivotTable6"/>
    <pivotTable tabId="2" name="PivotTable7"/>
    <pivotTable tabId="2" name="PivotTable10"/>
  </pivotTables>
  <data>
    <olap pivotCacheId="1994742998">
      <levels count="2">
        <level uniqueName="[Downtime factors].[Operator Error].[(All)]" sourceCaption="(All)" count="0"/>
        <level uniqueName="[Downtime factors].[Operator Error].[Operator Error]" sourceCaption="Operator Error" count="2">
          <ranges>
            <range startItem="0">
              <i n="[Downtime factors].[Operator Error].&amp;[No]" c="No"/>
              <i n="[Downtime factors].[Operator Error].&amp;[Yes]" c="Yes"/>
            </range>
          </ranges>
        </level>
      </levels>
      <selections count="1">
        <selection n="[Downtime factors].[Operator Err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BAC6B94-744D-4F47-8022-35624592D6DA}" sourceName="[Line productivity].[Product]">
  <pivotTables>
    <pivotTable tabId="2" name="KPI"/>
    <pivotTable tabId="2" name="PivotTable5"/>
    <pivotTable tabId="2" name="PivotTable1"/>
    <pivotTable tabId="2" name="PivotTable7"/>
    <pivotTable tabId="2" name="PivotTable6"/>
    <pivotTable tabId="2" name="PivotTable10"/>
  </pivotTables>
  <data>
    <olap pivotCacheId="1901894412">
      <levels count="2">
        <level uniqueName="[Line productivity].[Product].[(All)]" sourceCaption="(All)" count="0"/>
        <level uniqueName="[Line productivity].[Product].[Product]" sourceCaption="Product" count="6">
          <ranges>
            <range startItem="0">
              <i n="[Line productivity].[Product].&amp;[CO-2L]" c="CO-2L"/>
              <i n="[Line productivity].[Product].&amp;[CO-600]" c="CO-600"/>
              <i n="[Line productivity].[Product].&amp;[DC-600]" c="DC-600"/>
              <i n="[Line productivity].[Product].&amp;[LE-600]" c="LE-600"/>
              <i n="[Line productivity].[Product].&amp;[OR-600]" c="OR-600"/>
              <i n="[Line productivity].[Product].&amp;[RB-600]" c="RB-600"/>
            </range>
          </ranges>
        </level>
      </levels>
      <selections count="1">
        <selection n="[Line productivity].[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or" xr10:uid="{418DAC40-6A79-458F-AA1E-A44543132886}" cache="Slicer_Operator" caption="Filter by Operator" columnCount="2" level="1" style="SlicerStyleLight1 2" lockedPosition="1" rowHeight="228600"/>
  <slicer name="Operator Error" xr10:uid="{48E153CA-09AF-4905-81C5-6156DE68B073}" cache="Slicer_Operator_Error" caption="Operator Error" level="1" style="SlicerStyleLight1 2" lockedPosition="1" rowHeight="228600"/>
  <slicer name="Product" xr10:uid="{D5505BF4-3B54-4170-811B-CADAE30DC875}" cache="Slicer_Product" caption="Filter by Product" columnCount="3" level="1" style="SlicerStyleLight1 2" lockedPosition="1" rowHeight="228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A0BAE9-C648-4E7A-BFF8-54590ECB10C9}" name="Line_productivity__2" displayName="Line_productivity__2" ref="A1:E39" tableType="queryTable" totalsRowShown="0">
  <autoFilter ref="A1:E39" xr:uid="{94A0BAE9-C648-4E7A-BFF8-54590ECB10C9}"/>
  <tableColumns count="5">
    <tableColumn id="1" xr3:uid="{B0641093-0FCF-4EAA-A38E-E35B3E126E21}" uniqueName="1" name="Date" queryTableFieldId="1" dataDxfId="6"/>
    <tableColumn id="2" xr3:uid="{B4CCFC91-FA19-479D-8805-325E9D7FA5E3}" uniqueName="2" name="Product" queryTableFieldId="2" dataDxfId="5"/>
    <tableColumn id="3" xr3:uid="{BAEC9175-82FF-4F7C-8970-A2C5253C753A}" uniqueName="3" name="Batch" queryTableFieldId="3"/>
    <tableColumn id="4" xr3:uid="{DF30A0DB-63C1-447A-8E50-E776818EEFA2}" uniqueName="4" name="Operator" queryTableFieldId="4" dataDxfId="4"/>
    <tableColumn id="5" xr3:uid="{DEB76BD5-31F4-4364-9CE4-8756A3929A31}" uniqueName="5" name="Batch Duration"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E68B4D-D87E-4A0F-B0D1-B45429D8CD5E}" name="Table2" displayName="Table2" ref="O1:R39" totalsRowShown="0">
  <autoFilter ref="O1:R39" xr:uid="{A1E68B4D-D87E-4A0F-B0D1-B45429D8CD5E}"/>
  <tableColumns count="4">
    <tableColumn id="1" xr3:uid="{A3F73654-7BBF-4948-931B-4C4FE4FC5F1E}" name="Batch">
      <calculatedColumnFormula>IF(OR(Line_productivity__2[[#This Row],[Batch Duration]] &lt; $J$2, Line_productivity__2[[#This Row],[Batch Duration]] &gt; $K$2), Line_productivity__2[[#This Row],[Batch]], "")</calculatedColumnFormula>
    </tableColumn>
    <tableColumn id="2" xr3:uid="{87E5362E-66FB-4E34-9E2F-FD6383910AA1}" name="Operator"/>
    <tableColumn id="3" xr3:uid="{5CD5B51B-8A3F-44B3-A6CA-AD51F355C2B0}" name="Batch Duration">
      <calculatedColumnFormula>_xlfn.XLOOKUP($O2, $C:$C, E:E, "", 0)</calculatedColumnFormula>
    </tableColumn>
    <tableColumn id="4" xr3:uid="{C756D579-0980-41B9-8BFF-57C8419BC2B9}" name="Product">
      <calculatedColumnFormula>_xlfn.XLOOKUP($O2, $C:$C, B:B, "",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308B-9598-4420-8CBC-B38300CCB284}">
  <dimension ref="A3:CL66"/>
  <sheetViews>
    <sheetView topLeftCell="O1" workbookViewId="0">
      <selection activeCell="U6" sqref="U6"/>
    </sheetView>
  </sheetViews>
  <sheetFormatPr defaultRowHeight="15" x14ac:dyDescent="0.25"/>
  <cols>
    <col min="2" max="2" width="13.140625" bestFit="1" customWidth="1"/>
    <col min="3" max="4" width="12.5703125" bestFit="1" customWidth="1"/>
    <col min="15" max="15" width="6.42578125" style="4" customWidth="1"/>
    <col min="16" max="16" width="17.7109375" bestFit="1" customWidth="1"/>
    <col min="17" max="17" width="14" bestFit="1" customWidth="1"/>
    <col min="18" max="18" width="25.28515625" bestFit="1" customWidth="1"/>
    <col min="19" max="19" width="24.42578125" bestFit="1" customWidth="1"/>
    <col min="20" max="20" width="20.5703125" bestFit="1" customWidth="1"/>
    <col min="21" max="21" width="17.42578125" bestFit="1" customWidth="1"/>
    <col min="22" max="22" width="26" bestFit="1" customWidth="1"/>
    <col min="23" max="23" width="30.5703125" bestFit="1" customWidth="1"/>
    <col min="24" max="24" width="17.42578125" bestFit="1" customWidth="1"/>
    <col min="26" max="26" width="9.140625" style="4"/>
    <col min="29" max="30" width="16.42578125" bestFit="1" customWidth="1"/>
    <col min="36" max="36" width="21.5703125" bestFit="1" customWidth="1"/>
    <col min="42" max="42" width="14.28515625" customWidth="1"/>
    <col min="43" max="43" width="5.85546875" style="4" customWidth="1"/>
    <col min="46" max="46" width="19.42578125" bestFit="1" customWidth="1"/>
    <col min="47" max="47" width="20.5703125" bestFit="1" customWidth="1"/>
    <col min="48" max="48" width="6.7109375" customWidth="1"/>
    <col min="49" max="49" width="5.5703125" customWidth="1"/>
    <col min="50" max="50" width="4.5703125" customWidth="1"/>
    <col min="51" max="51" width="5.140625" style="18" customWidth="1"/>
    <col min="52" max="52" width="13.42578125" bestFit="1" customWidth="1"/>
    <col min="53" max="53" width="13.140625" bestFit="1" customWidth="1"/>
    <col min="54" max="54" width="20.5703125" bestFit="1" customWidth="1"/>
    <col min="55" max="55" width="5.7109375" customWidth="1"/>
    <col min="56" max="56" width="5.42578125" customWidth="1"/>
    <col min="57" max="57" width="6.42578125" style="18" customWidth="1"/>
    <col min="58" max="58" width="11.28515625" bestFit="1" customWidth="1"/>
    <col min="59" max="59" width="4.85546875" customWidth="1"/>
    <col min="60" max="60" width="11.28515625" bestFit="1" customWidth="1"/>
    <col min="61" max="61" width="17.42578125" bestFit="1" customWidth="1"/>
    <col min="62" max="62" width="7.42578125" customWidth="1"/>
    <col min="63" max="63" width="5.42578125" customWidth="1"/>
    <col min="64" max="64" width="5" style="18" customWidth="1"/>
    <col min="66" max="66" width="10.140625" bestFit="1" customWidth="1"/>
    <col min="67" max="67" width="17.42578125" bestFit="1" customWidth="1"/>
    <col min="68" max="68" width="6.5703125" customWidth="1"/>
    <col min="69" max="69" width="8.28515625" customWidth="1"/>
    <col min="70" max="70" width="9.140625" style="18"/>
    <col min="72" max="72" width="19.42578125" bestFit="1" customWidth="1"/>
    <col min="73" max="73" width="14.5703125" bestFit="1" customWidth="1"/>
    <col min="74" max="74" width="19.42578125" bestFit="1" customWidth="1"/>
    <col min="75" max="76" width="7.85546875" customWidth="1"/>
    <col min="77" max="77" width="5.28515625" customWidth="1"/>
    <col min="78" max="78" width="11.28515625" bestFit="1" customWidth="1"/>
    <col min="79" max="79" width="11.42578125" customWidth="1"/>
    <col min="80" max="80" width="16.140625" bestFit="1" customWidth="1"/>
    <col min="81" max="81" width="7.7109375" customWidth="1"/>
    <col min="82" max="82" width="10.140625" bestFit="1" customWidth="1"/>
    <col min="83" max="83" width="16.140625" bestFit="1" customWidth="1"/>
    <col min="84" max="84" width="10.140625" bestFit="1" customWidth="1"/>
    <col min="85" max="85" width="20.140625" bestFit="1" customWidth="1"/>
    <col min="90" max="90" width="4.85546875" style="4" customWidth="1"/>
    <col min="91" max="92" width="9.7109375" bestFit="1" customWidth="1"/>
    <col min="93" max="93" width="15" bestFit="1" customWidth="1"/>
    <col min="94" max="94" width="20.5703125" bestFit="1" customWidth="1"/>
    <col min="95" max="95" width="14.5703125" bestFit="1" customWidth="1"/>
  </cols>
  <sheetData>
    <row r="3" spans="1:86" ht="15.75" thickBot="1" x14ac:dyDescent="0.3"/>
    <row r="4" spans="1:86" ht="15.75" thickBot="1" x14ac:dyDescent="0.3">
      <c r="B4" s="1" t="s">
        <v>5</v>
      </c>
      <c r="C4" s="1" t="s">
        <v>24</v>
      </c>
      <c r="D4" s="1" t="s">
        <v>4</v>
      </c>
      <c r="F4" t="s">
        <v>1</v>
      </c>
      <c r="G4" s="3" t="s">
        <v>1</v>
      </c>
      <c r="H4" s="3" t="s">
        <v>3</v>
      </c>
    </row>
    <row r="5" spans="1:86" x14ac:dyDescent="0.25">
      <c r="A5">
        <v>1</v>
      </c>
      <c r="B5">
        <v>422111</v>
      </c>
      <c r="C5">
        <v>2</v>
      </c>
      <c r="D5">
        <v>60</v>
      </c>
      <c r="F5">
        <v>1</v>
      </c>
      <c r="G5">
        <v>1</v>
      </c>
      <c r="H5">
        <v>0</v>
      </c>
      <c r="Q5" t="s">
        <v>49</v>
      </c>
      <c r="R5" t="s">
        <v>50</v>
      </c>
      <c r="S5" t="s">
        <v>9</v>
      </c>
      <c r="T5" t="s">
        <v>6</v>
      </c>
      <c r="U5" t="s">
        <v>39</v>
      </c>
      <c r="V5" t="s">
        <v>33</v>
      </c>
      <c r="W5" t="s">
        <v>34</v>
      </c>
      <c r="AC5" s="1" t="s">
        <v>5</v>
      </c>
      <c r="AD5" s="1" t="s">
        <v>10</v>
      </c>
      <c r="AF5" t="s">
        <v>1</v>
      </c>
      <c r="AG5" s="3" t="s">
        <v>1</v>
      </c>
      <c r="AH5" s="3" t="s">
        <v>3</v>
      </c>
      <c r="AJ5" t="s">
        <v>28</v>
      </c>
      <c r="AK5" t="s">
        <v>25</v>
      </c>
      <c r="AL5" t="s">
        <v>26</v>
      </c>
      <c r="BA5" s="1" t="s">
        <v>29</v>
      </c>
      <c r="BB5" t="s">
        <v>6</v>
      </c>
      <c r="BH5" s="1" t="s">
        <v>47</v>
      </c>
      <c r="BI5" t="s">
        <v>39</v>
      </c>
      <c r="BN5" s="1" t="s">
        <v>46</v>
      </c>
      <c r="BO5" t="s">
        <v>39</v>
      </c>
      <c r="BP5" t="s">
        <v>55</v>
      </c>
      <c r="BT5" s="1" t="s">
        <v>48</v>
      </c>
      <c r="BU5" t="s">
        <v>8</v>
      </c>
      <c r="CG5" t="s">
        <v>60</v>
      </c>
      <c r="CH5">
        <f>COUNTA(CB:CB) - 1</f>
        <v>2</v>
      </c>
    </row>
    <row r="6" spans="1:86" x14ac:dyDescent="0.25">
      <c r="A6">
        <v>2</v>
      </c>
      <c r="B6">
        <v>422111</v>
      </c>
      <c r="C6">
        <v>7</v>
      </c>
      <c r="D6">
        <v>15</v>
      </c>
      <c r="F6">
        <v>5</v>
      </c>
      <c r="G6">
        <v>5</v>
      </c>
      <c r="H6">
        <v>1</v>
      </c>
      <c r="Q6" s="5">
        <v>38</v>
      </c>
      <c r="R6" s="5">
        <v>61</v>
      </c>
      <c r="S6" s="5">
        <v>101.52631578947368</v>
      </c>
      <c r="T6" s="5">
        <v>22.754098360655739</v>
      </c>
      <c r="U6" s="17">
        <v>0.64022809745982379</v>
      </c>
      <c r="V6" s="17">
        <v>0.55907780979827093</v>
      </c>
      <c r="W6" s="17">
        <v>0.44092219020172913</v>
      </c>
      <c r="AB6">
        <v>1</v>
      </c>
      <c r="AC6">
        <v>422111</v>
      </c>
      <c r="AD6">
        <v>135</v>
      </c>
      <c r="AF6">
        <v>50</v>
      </c>
      <c r="AG6">
        <v>50</v>
      </c>
      <c r="AH6">
        <v>0</v>
      </c>
      <c r="AK6">
        <f>R13</f>
        <v>100</v>
      </c>
      <c r="AL6">
        <v>0</v>
      </c>
      <c r="AT6" s="1" t="s">
        <v>29</v>
      </c>
      <c r="AU6" t="s">
        <v>6</v>
      </c>
      <c r="BA6" s="16" t="s">
        <v>36</v>
      </c>
      <c r="BB6" s="5">
        <v>19.473684210526315</v>
      </c>
      <c r="BH6" t="s">
        <v>35</v>
      </c>
      <c r="BI6" s="17">
        <v>0.66839378238341973</v>
      </c>
      <c r="BN6" t="s">
        <v>43</v>
      </c>
      <c r="BO6" s="17">
        <v>0.6805293005671077</v>
      </c>
      <c r="BP6" s="17" t="str">
        <f>IF(BO6=MIN($BO$6:$BO$11), BO6, "")</f>
        <v/>
      </c>
      <c r="BT6" t="s">
        <v>32</v>
      </c>
      <c r="BU6" s="20">
        <v>3</v>
      </c>
      <c r="BV6" t="str">
        <f>IF(BT6="", "No More Factors", BT6)</f>
        <v>Batch coding error</v>
      </c>
      <c r="BZ6" s="1" t="s">
        <v>47</v>
      </c>
      <c r="CB6" s="1" t="s">
        <v>57</v>
      </c>
      <c r="CC6" s="1"/>
      <c r="CD6" s="1" t="s">
        <v>46</v>
      </c>
      <c r="CG6" t="s">
        <v>56</v>
      </c>
      <c r="CH6">
        <f>COUNTA(BZ:BZ) - 1</f>
        <v>1</v>
      </c>
    </row>
    <row r="7" spans="1:86" x14ac:dyDescent="0.25">
      <c r="A7">
        <v>3</v>
      </c>
      <c r="B7">
        <v>422112</v>
      </c>
      <c r="C7">
        <v>2</v>
      </c>
      <c r="D7">
        <v>20</v>
      </c>
      <c r="F7">
        <v>9</v>
      </c>
      <c r="G7">
        <v>9</v>
      </c>
      <c r="H7">
        <v>3</v>
      </c>
      <c r="V7">
        <v>1</v>
      </c>
      <c r="W7" s="19"/>
      <c r="AB7">
        <v>2</v>
      </c>
      <c r="AC7">
        <v>422112</v>
      </c>
      <c r="AD7">
        <v>100</v>
      </c>
      <c r="AF7">
        <v>60</v>
      </c>
      <c r="AG7">
        <v>60</v>
      </c>
      <c r="AH7">
        <v>3</v>
      </c>
      <c r="AK7">
        <f>R13</f>
        <v>100</v>
      </c>
      <c r="AL7">
        <f>MAX(AH6:AH26)</f>
        <v>7</v>
      </c>
      <c r="AT7" s="16" t="s">
        <v>31</v>
      </c>
      <c r="AU7" s="5">
        <v>15</v>
      </c>
      <c r="BA7" s="16" t="s">
        <v>35</v>
      </c>
      <c r="BB7" s="5">
        <v>22.588235294117649</v>
      </c>
      <c r="BH7" t="s">
        <v>36</v>
      </c>
      <c r="BI7" s="17">
        <v>0.64077669902912626</v>
      </c>
      <c r="BN7" t="s">
        <v>42</v>
      </c>
      <c r="BO7" s="17">
        <v>0.676056338028169</v>
      </c>
      <c r="BP7" s="17" t="str">
        <f t="shared" ref="BP7:BP11" si="0">IF(BO7=MIN($BO$6:$BO$11), BO7, "")</f>
        <v/>
      </c>
      <c r="BT7" t="s">
        <v>30</v>
      </c>
      <c r="BU7" s="20">
        <v>3</v>
      </c>
      <c r="BV7" t="str">
        <f t="shared" ref="BV7:BV8" si="1">IF(BT7="", "No More Factors", BT7)</f>
        <v>Batch change</v>
      </c>
      <c r="BZ7" t="s">
        <v>38</v>
      </c>
      <c r="CB7" t="s">
        <v>58</v>
      </c>
      <c r="CD7" t="s">
        <v>40</v>
      </c>
      <c r="CG7" t="s">
        <v>61</v>
      </c>
      <c r="CH7">
        <f>COUNTA(CD:CD) - 1</f>
        <v>4</v>
      </c>
    </row>
    <row r="8" spans="1:86" x14ac:dyDescent="0.25">
      <c r="A8">
        <v>4</v>
      </c>
      <c r="B8">
        <v>422112</v>
      </c>
      <c r="C8">
        <v>8</v>
      </c>
      <c r="D8">
        <v>20</v>
      </c>
      <c r="F8">
        <v>13</v>
      </c>
      <c r="G8">
        <v>13</v>
      </c>
      <c r="H8">
        <v>6</v>
      </c>
      <c r="AB8">
        <v>3</v>
      </c>
      <c r="AC8">
        <v>422113</v>
      </c>
      <c r="AD8">
        <v>110</v>
      </c>
      <c r="AF8">
        <v>70</v>
      </c>
      <c r="AG8">
        <v>70</v>
      </c>
      <c r="AH8">
        <v>1</v>
      </c>
      <c r="AT8" s="16" t="s">
        <v>52</v>
      </c>
      <c r="AU8" s="5">
        <v>15</v>
      </c>
      <c r="BA8" s="16" t="s">
        <v>37</v>
      </c>
      <c r="BB8" s="5">
        <v>25.166666666666668</v>
      </c>
      <c r="BH8" t="s">
        <v>37</v>
      </c>
      <c r="BI8" s="17">
        <v>0.63170731707317074</v>
      </c>
      <c r="BN8" t="s">
        <v>41</v>
      </c>
      <c r="BO8" s="17">
        <v>0.64562410329985653</v>
      </c>
      <c r="BP8" s="17" t="str">
        <f t="shared" si="0"/>
        <v/>
      </c>
      <c r="BT8" t="s">
        <v>54</v>
      </c>
      <c r="BU8" s="20">
        <v>3</v>
      </c>
      <c r="BV8" t="str">
        <f t="shared" si="1"/>
        <v>Inventory shortage</v>
      </c>
      <c r="CB8" t="s">
        <v>59</v>
      </c>
      <c r="CD8" t="s">
        <v>42</v>
      </c>
      <c r="CG8" t="str">
        <f>_xlfn.TEXTJOIN(" ", ,"Filtered by: ", IF(CH6=1,BZ7, "All Operators"), "|", "Operator Error: ", IF(CH5=1,CB7, "All"), "|", "Product: ", IF(CH7=1,CD7, "All")
)</f>
        <v>Filtered by:  Mac | Operator Error:  All | Product:  All</v>
      </c>
    </row>
    <row r="9" spans="1:86" x14ac:dyDescent="0.25">
      <c r="A9">
        <v>5</v>
      </c>
      <c r="B9">
        <v>422113</v>
      </c>
      <c r="C9">
        <v>2</v>
      </c>
      <c r="D9">
        <v>50</v>
      </c>
      <c r="F9">
        <v>17</v>
      </c>
      <c r="G9">
        <v>17</v>
      </c>
      <c r="H9">
        <v>12</v>
      </c>
      <c r="AB9">
        <v>4</v>
      </c>
      <c r="AC9">
        <v>422114</v>
      </c>
      <c r="AD9">
        <v>100</v>
      </c>
      <c r="AF9">
        <v>80</v>
      </c>
      <c r="AG9">
        <v>80</v>
      </c>
      <c r="AH9">
        <v>7</v>
      </c>
      <c r="AT9" s="16" t="s">
        <v>32</v>
      </c>
      <c r="AU9" s="5">
        <v>15.666666666666666</v>
      </c>
      <c r="BA9" s="16" t="s">
        <v>38</v>
      </c>
      <c r="BB9" s="5">
        <v>25.53846153846154</v>
      </c>
      <c r="BH9" t="s">
        <v>38</v>
      </c>
      <c r="BI9" s="17">
        <v>0.60941176470588232</v>
      </c>
      <c r="BN9" t="s">
        <v>40</v>
      </c>
      <c r="BO9" s="17">
        <v>0.63885267275097779</v>
      </c>
      <c r="BP9" s="17" t="str">
        <f t="shared" si="0"/>
        <v/>
      </c>
      <c r="BT9" t="s">
        <v>53</v>
      </c>
      <c r="BU9" s="20">
        <v>2</v>
      </c>
      <c r="CD9" t="s">
        <v>43</v>
      </c>
    </row>
    <row r="10" spans="1:86" x14ac:dyDescent="0.25">
      <c r="A10">
        <v>6</v>
      </c>
      <c r="B10">
        <v>422114</v>
      </c>
      <c r="C10">
        <v>4</v>
      </c>
      <c r="D10">
        <v>25</v>
      </c>
      <c r="F10">
        <v>21</v>
      </c>
      <c r="G10">
        <v>21</v>
      </c>
      <c r="H10">
        <v>13</v>
      </c>
      <c r="AB10">
        <v>5</v>
      </c>
      <c r="AC10">
        <v>422115</v>
      </c>
      <c r="AD10">
        <v>84</v>
      </c>
      <c r="AF10">
        <v>90</v>
      </c>
      <c r="AG10">
        <v>90</v>
      </c>
      <c r="AH10">
        <v>6</v>
      </c>
      <c r="AT10" s="16" t="s">
        <v>53</v>
      </c>
      <c r="AU10" s="5">
        <v>22.5</v>
      </c>
      <c r="BN10" t="s">
        <v>45</v>
      </c>
      <c r="BO10" s="17">
        <v>0.61946902654867253</v>
      </c>
      <c r="BP10" s="17" t="str">
        <f t="shared" si="0"/>
        <v/>
      </c>
      <c r="BT10" t="s">
        <v>52</v>
      </c>
      <c r="BU10" s="20">
        <v>1</v>
      </c>
      <c r="CD10" t="s">
        <v>44</v>
      </c>
    </row>
    <row r="11" spans="1:86" x14ac:dyDescent="0.25">
      <c r="A11">
        <v>7</v>
      </c>
      <c r="B11">
        <v>422114</v>
      </c>
      <c r="C11">
        <v>6</v>
      </c>
      <c r="D11">
        <v>15</v>
      </c>
      <c r="F11">
        <v>25</v>
      </c>
      <c r="G11">
        <v>25</v>
      </c>
      <c r="H11">
        <v>10</v>
      </c>
      <c r="AB11">
        <v>6</v>
      </c>
      <c r="AC11">
        <v>422116</v>
      </c>
      <c r="AD11">
        <v>60</v>
      </c>
      <c r="AF11">
        <v>100</v>
      </c>
      <c r="AG11">
        <v>100</v>
      </c>
      <c r="AH11">
        <v>4</v>
      </c>
      <c r="AT11" s="16" t="s">
        <v>54</v>
      </c>
      <c r="AU11" s="5">
        <v>26.666666666666668</v>
      </c>
      <c r="BN11" t="s">
        <v>44</v>
      </c>
      <c r="BO11" s="17">
        <v>0.44444444444444442</v>
      </c>
      <c r="BP11" s="17">
        <f t="shared" si="0"/>
        <v>0.44444444444444442</v>
      </c>
      <c r="BT11" t="s">
        <v>31</v>
      </c>
      <c r="BU11" s="20">
        <v>1</v>
      </c>
    </row>
    <row r="12" spans="1:86" x14ac:dyDescent="0.25">
      <c r="A12">
        <v>8</v>
      </c>
      <c r="B12">
        <v>422115</v>
      </c>
      <c r="C12">
        <v>10</v>
      </c>
      <c r="D12">
        <v>24</v>
      </c>
      <c r="F12">
        <v>29</v>
      </c>
      <c r="G12">
        <v>29</v>
      </c>
      <c r="H12">
        <v>0</v>
      </c>
      <c r="Q12" t="s">
        <v>7</v>
      </c>
      <c r="R12" t="s">
        <v>11</v>
      </c>
      <c r="AB12">
        <v>7</v>
      </c>
      <c r="AC12">
        <v>422117</v>
      </c>
      <c r="AD12">
        <v>75</v>
      </c>
      <c r="AF12">
        <v>110</v>
      </c>
      <c r="AG12">
        <v>110</v>
      </c>
      <c r="AH12">
        <v>5</v>
      </c>
      <c r="AT12" s="16" t="s">
        <v>30</v>
      </c>
      <c r="AU12" s="5">
        <v>43.333333333333336</v>
      </c>
    </row>
    <row r="13" spans="1:86" ht="19.5" x14ac:dyDescent="0.4">
      <c r="A13">
        <v>9</v>
      </c>
      <c r="B13">
        <v>422117</v>
      </c>
      <c r="C13">
        <v>2</v>
      </c>
      <c r="D13">
        <v>10</v>
      </c>
      <c r="F13">
        <v>33</v>
      </c>
      <c r="G13">
        <v>33</v>
      </c>
      <c r="H13">
        <v>9</v>
      </c>
      <c r="Q13">
        <f>MEDIAN(D5:D65)</f>
        <v>20</v>
      </c>
      <c r="R13">
        <f>MEDIAN(AD6:AD43)</f>
        <v>100</v>
      </c>
      <c r="AB13">
        <v>8</v>
      </c>
      <c r="AC13">
        <v>422118</v>
      </c>
      <c r="AD13">
        <v>120</v>
      </c>
      <c r="AF13">
        <v>120</v>
      </c>
      <c r="AG13">
        <v>120</v>
      </c>
      <c r="AH13">
        <v>5</v>
      </c>
      <c r="BG13" s="21"/>
      <c r="BH13" s="22"/>
      <c r="BI13" s="22"/>
      <c r="BJ13" s="21"/>
      <c r="BK13" s="21"/>
    </row>
    <row r="14" spans="1:86" ht="29.25" x14ac:dyDescent="0.25">
      <c r="A14">
        <v>10</v>
      </c>
      <c r="B14">
        <v>422117</v>
      </c>
      <c r="C14">
        <v>6</v>
      </c>
      <c r="D14">
        <v>5</v>
      </c>
      <c r="F14">
        <v>37</v>
      </c>
      <c r="G14">
        <v>37</v>
      </c>
      <c r="H14">
        <v>0</v>
      </c>
      <c r="AB14">
        <v>9</v>
      </c>
      <c r="AC14">
        <v>422119</v>
      </c>
      <c r="AD14">
        <v>85</v>
      </c>
      <c r="AF14">
        <v>130</v>
      </c>
      <c r="AG14">
        <v>130</v>
      </c>
      <c r="AH14">
        <v>2</v>
      </c>
      <c r="BG14" s="25" t="s">
        <v>51</v>
      </c>
      <c r="BH14" s="23" t="str">
        <f t="shared" ref="BH14:BI14" si="2">BH6</f>
        <v>Charlie</v>
      </c>
      <c r="BI14" s="29">
        <f t="shared" si="2"/>
        <v>0.66839378238341973</v>
      </c>
      <c r="BJ14" s="21"/>
      <c r="BK14" s="21"/>
      <c r="CC14" s="1"/>
    </row>
    <row r="15" spans="1:86" ht="29.25" x14ac:dyDescent="0.25">
      <c r="A15">
        <v>11</v>
      </c>
      <c r="B15">
        <v>422118</v>
      </c>
      <c r="C15">
        <v>6</v>
      </c>
      <c r="D15">
        <v>14</v>
      </c>
      <c r="F15">
        <v>41</v>
      </c>
      <c r="G15">
        <v>41</v>
      </c>
      <c r="H15">
        <v>1</v>
      </c>
      <c r="AB15">
        <v>10</v>
      </c>
      <c r="AC15">
        <v>422120</v>
      </c>
      <c r="AD15">
        <v>112</v>
      </c>
      <c r="AF15">
        <v>140</v>
      </c>
      <c r="AG15">
        <v>140</v>
      </c>
      <c r="AH15">
        <v>2</v>
      </c>
      <c r="BG15" s="26" t="s">
        <v>51</v>
      </c>
      <c r="BH15" s="23" t="str">
        <f t="shared" ref="BH15:BI15" si="3">BH7</f>
        <v>Dee</v>
      </c>
      <c r="BI15" s="24">
        <f t="shared" si="3"/>
        <v>0.64077669902912626</v>
      </c>
      <c r="BJ15" s="21"/>
      <c r="BK15" s="21"/>
    </row>
    <row r="16" spans="1:86" ht="29.25" x14ac:dyDescent="0.25">
      <c r="A16">
        <v>12</v>
      </c>
      <c r="B16">
        <v>422118</v>
      </c>
      <c r="C16">
        <v>7</v>
      </c>
      <c r="D16">
        <v>16</v>
      </c>
      <c r="F16">
        <v>45</v>
      </c>
      <c r="G16">
        <v>45</v>
      </c>
      <c r="H16">
        <v>2</v>
      </c>
      <c r="AB16">
        <v>11</v>
      </c>
      <c r="AC16">
        <v>422121</v>
      </c>
      <c r="AD16">
        <v>75</v>
      </c>
      <c r="AF16">
        <v>150</v>
      </c>
      <c r="AG16">
        <v>150</v>
      </c>
      <c r="AH16">
        <v>0</v>
      </c>
      <c r="BG16" s="27" t="s">
        <v>51</v>
      </c>
      <c r="BH16" s="23" t="str">
        <f t="shared" ref="BH16:BI16" si="4">BH8</f>
        <v>Dennis</v>
      </c>
      <c r="BI16" s="24">
        <f t="shared" si="4"/>
        <v>0.63170731707317074</v>
      </c>
      <c r="BJ16" s="21"/>
      <c r="BK16" s="21"/>
    </row>
    <row r="17" spans="1:63" ht="29.25" x14ac:dyDescent="0.25">
      <c r="A17">
        <v>13</v>
      </c>
      <c r="B17">
        <v>422118</v>
      </c>
      <c r="C17">
        <v>11</v>
      </c>
      <c r="D17">
        <v>10</v>
      </c>
      <c r="F17">
        <v>49</v>
      </c>
      <c r="G17">
        <v>49</v>
      </c>
      <c r="H17">
        <v>0</v>
      </c>
      <c r="AB17">
        <v>12</v>
      </c>
      <c r="AC17">
        <v>422122</v>
      </c>
      <c r="AD17">
        <v>85</v>
      </c>
      <c r="AF17">
        <v>160</v>
      </c>
      <c r="AG17">
        <v>160</v>
      </c>
      <c r="AH17">
        <v>2</v>
      </c>
      <c r="BG17" s="28" t="s">
        <v>51</v>
      </c>
      <c r="BH17" s="23" t="str">
        <f t="shared" ref="BH17:BI17" si="5">BH9</f>
        <v>Mac</v>
      </c>
      <c r="BI17" s="24">
        <f t="shared" si="5"/>
        <v>0.60941176470588232</v>
      </c>
      <c r="BJ17" s="21"/>
      <c r="BK17" s="21"/>
    </row>
    <row r="18" spans="1:63" x14ac:dyDescent="0.25">
      <c r="A18">
        <v>14</v>
      </c>
      <c r="B18">
        <v>422118</v>
      </c>
      <c r="C18">
        <v>12</v>
      </c>
      <c r="D18">
        <v>20</v>
      </c>
      <c r="F18">
        <v>53</v>
      </c>
      <c r="G18">
        <v>53</v>
      </c>
      <c r="H18">
        <v>2</v>
      </c>
      <c r="AB18">
        <v>13</v>
      </c>
      <c r="AC18">
        <v>422123</v>
      </c>
      <c r="AD18">
        <v>133</v>
      </c>
      <c r="AF18">
        <v>170</v>
      </c>
      <c r="AG18">
        <v>170</v>
      </c>
      <c r="AH18">
        <v>0</v>
      </c>
      <c r="BG18" s="21"/>
      <c r="BH18" s="21"/>
      <c r="BI18" s="21"/>
      <c r="BJ18" s="21"/>
      <c r="BK18" s="21"/>
    </row>
    <row r="19" spans="1:63" x14ac:dyDescent="0.25">
      <c r="A19">
        <v>15</v>
      </c>
      <c r="B19">
        <v>422119</v>
      </c>
      <c r="C19">
        <v>4</v>
      </c>
      <c r="D19">
        <v>25</v>
      </c>
      <c r="F19">
        <v>57</v>
      </c>
      <c r="G19">
        <v>57</v>
      </c>
      <c r="H19">
        <v>0</v>
      </c>
      <c r="P19" t="s">
        <v>27</v>
      </c>
      <c r="Q19" t="s">
        <v>25</v>
      </c>
      <c r="R19" t="s">
        <v>26</v>
      </c>
      <c r="AB19">
        <v>14</v>
      </c>
      <c r="AC19">
        <v>422124</v>
      </c>
      <c r="AD19">
        <v>100</v>
      </c>
      <c r="AF19">
        <v>180</v>
      </c>
      <c r="AG19">
        <v>180</v>
      </c>
      <c r="AH19">
        <v>0</v>
      </c>
    </row>
    <row r="20" spans="1:63" x14ac:dyDescent="0.25">
      <c r="A20">
        <v>16</v>
      </c>
      <c r="B20">
        <v>422120</v>
      </c>
      <c r="C20">
        <v>4</v>
      </c>
      <c r="D20">
        <v>20</v>
      </c>
      <c r="F20">
        <v>61</v>
      </c>
      <c r="G20">
        <v>61</v>
      </c>
      <c r="H20">
        <v>2</v>
      </c>
      <c r="Q20">
        <f>MEDIAN(D5:D65)</f>
        <v>20</v>
      </c>
      <c r="R20">
        <v>0</v>
      </c>
      <c r="AB20">
        <v>15</v>
      </c>
      <c r="AC20">
        <v>422125</v>
      </c>
      <c r="AD20">
        <v>80</v>
      </c>
      <c r="AF20">
        <v>190</v>
      </c>
      <c r="AG20">
        <v>190</v>
      </c>
      <c r="AH20">
        <v>0</v>
      </c>
    </row>
    <row r="21" spans="1:63" x14ac:dyDescent="0.25">
      <c r="A21">
        <v>17</v>
      </c>
      <c r="B21">
        <v>422120</v>
      </c>
      <c r="C21">
        <v>5</v>
      </c>
      <c r="D21">
        <v>15</v>
      </c>
      <c r="F21">
        <v>65</v>
      </c>
      <c r="G21">
        <v>65</v>
      </c>
      <c r="H21">
        <v>0</v>
      </c>
      <c r="Q21">
        <f>MEDIAN(D5:D65)</f>
        <v>20</v>
      </c>
      <c r="R21">
        <f>MAX(H5:H22)</f>
        <v>13</v>
      </c>
      <c r="AB21">
        <v>16</v>
      </c>
      <c r="AC21">
        <v>422126</v>
      </c>
      <c r="AD21">
        <v>104</v>
      </c>
      <c r="AF21">
        <v>200</v>
      </c>
      <c r="AG21">
        <v>200</v>
      </c>
      <c r="AH21">
        <v>0</v>
      </c>
    </row>
    <row r="22" spans="1:63" x14ac:dyDescent="0.25">
      <c r="A22">
        <v>18</v>
      </c>
      <c r="B22">
        <v>422120</v>
      </c>
      <c r="C22">
        <v>9</v>
      </c>
      <c r="D22">
        <v>17</v>
      </c>
      <c r="F22">
        <v>69</v>
      </c>
      <c r="G22">
        <v>69</v>
      </c>
      <c r="H22">
        <v>0</v>
      </c>
      <c r="AB22">
        <v>17</v>
      </c>
      <c r="AC22">
        <v>422127</v>
      </c>
      <c r="AD22">
        <v>83</v>
      </c>
      <c r="AF22">
        <v>210</v>
      </c>
      <c r="AG22">
        <v>210</v>
      </c>
      <c r="AH22">
        <v>1</v>
      </c>
    </row>
    <row r="23" spans="1:63" ht="15.75" thickBot="1" x14ac:dyDescent="0.3">
      <c r="A23">
        <v>19</v>
      </c>
      <c r="B23">
        <v>422121</v>
      </c>
      <c r="C23">
        <v>7</v>
      </c>
      <c r="D23">
        <v>15</v>
      </c>
      <c r="G23" s="2" t="s">
        <v>2</v>
      </c>
      <c r="H23" s="2">
        <v>0</v>
      </c>
      <c r="AB23">
        <v>18</v>
      </c>
      <c r="AC23">
        <v>422128</v>
      </c>
      <c r="AD23">
        <v>112</v>
      </c>
      <c r="AF23">
        <v>220</v>
      </c>
      <c r="AG23">
        <v>220</v>
      </c>
      <c r="AH23">
        <v>0</v>
      </c>
    </row>
    <row r="24" spans="1:63" x14ac:dyDescent="0.25">
      <c r="A24">
        <v>20</v>
      </c>
      <c r="B24">
        <v>422122</v>
      </c>
      <c r="C24">
        <v>7</v>
      </c>
      <c r="D24">
        <v>25</v>
      </c>
      <c r="AB24">
        <v>19</v>
      </c>
      <c r="AC24">
        <v>422129</v>
      </c>
      <c r="AD24">
        <v>75</v>
      </c>
      <c r="AF24">
        <v>230</v>
      </c>
      <c r="AG24">
        <v>230</v>
      </c>
      <c r="AH24">
        <v>0</v>
      </c>
    </row>
    <row r="25" spans="1:63" x14ac:dyDescent="0.25">
      <c r="A25">
        <v>21</v>
      </c>
      <c r="B25">
        <v>422123</v>
      </c>
      <c r="C25">
        <v>4</v>
      </c>
      <c r="D25">
        <v>43</v>
      </c>
      <c r="AB25">
        <v>20</v>
      </c>
      <c r="AC25">
        <v>422130</v>
      </c>
      <c r="AD25">
        <v>80</v>
      </c>
      <c r="AF25">
        <v>240</v>
      </c>
      <c r="AG25">
        <v>240</v>
      </c>
      <c r="AH25">
        <v>0</v>
      </c>
    </row>
    <row r="26" spans="1:63" x14ac:dyDescent="0.25">
      <c r="A26">
        <v>22</v>
      </c>
      <c r="B26">
        <v>422123</v>
      </c>
      <c r="C26">
        <v>7</v>
      </c>
      <c r="D26">
        <v>30</v>
      </c>
      <c r="AB26">
        <v>21</v>
      </c>
      <c r="AC26">
        <v>422131</v>
      </c>
      <c r="AD26">
        <v>90</v>
      </c>
      <c r="AF26">
        <v>250</v>
      </c>
      <c r="AG26">
        <v>250</v>
      </c>
      <c r="AH26">
        <v>0</v>
      </c>
    </row>
    <row r="27" spans="1:63" ht="15.75" thickBot="1" x14ac:dyDescent="0.3">
      <c r="A27">
        <v>23</v>
      </c>
      <c r="B27">
        <v>422124</v>
      </c>
      <c r="C27">
        <v>5</v>
      </c>
      <c r="D27">
        <v>20</v>
      </c>
      <c r="AB27">
        <v>22</v>
      </c>
      <c r="AC27">
        <v>422132</v>
      </c>
      <c r="AD27">
        <v>60</v>
      </c>
      <c r="AG27" s="2" t="s">
        <v>2</v>
      </c>
      <c r="AH27" s="2">
        <v>0</v>
      </c>
    </row>
    <row r="28" spans="1:63" x14ac:dyDescent="0.25">
      <c r="A28">
        <v>24</v>
      </c>
      <c r="B28">
        <v>422124</v>
      </c>
      <c r="C28">
        <v>6</v>
      </c>
      <c r="D28">
        <v>20</v>
      </c>
      <c r="AB28">
        <v>23</v>
      </c>
      <c r="AC28">
        <v>422133</v>
      </c>
      <c r="AD28">
        <v>80</v>
      </c>
    </row>
    <row r="29" spans="1:63" x14ac:dyDescent="0.25">
      <c r="A29">
        <v>25</v>
      </c>
      <c r="B29">
        <v>422125</v>
      </c>
      <c r="C29">
        <v>11</v>
      </c>
      <c r="D29">
        <v>10</v>
      </c>
      <c r="AB29">
        <v>24</v>
      </c>
      <c r="AC29">
        <v>422134</v>
      </c>
      <c r="AD29">
        <v>110</v>
      </c>
    </row>
    <row r="30" spans="1:63" x14ac:dyDescent="0.25">
      <c r="A30">
        <v>26</v>
      </c>
      <c r="B30">
        <v>422125</v>
      </c>
      <c r="C30">
        <v>12</v>
      </c>
      <c r="D30">
        <v>10</v>
      </c>
      <c r="AB30">
        <v>25</v>
      </c>
      <c r="AC30">
        <v>422135</v>
      </c>
      <c r="AD30">
        <v>105</v>
      </c>
    </row>
    <row r="31" spans="1:63" x14ac:dyDescent="0.25">
      <c r="A31">
        <v>27</v>
      </c>
      <c r="B31">
        <v>422126</v>
      </c>
      <c r="C31">
        <v>8</v>
      </c>
      <c r="D31">
        <v>44</v>
      </c>
      <c r="AB31">
        <v>26</v>
      </c>
      <c r="AC31">
        <v>422136</v>
      </c>
      <c r="AD31">
        <v>60</v>
      </c>
    </row>
    <row r="32" spans="1:63" x14ac:dyDescent="0.25">
      <c r="A32">
        <v>28</v>
      </c>
      <c r="B32">
        <v>422127</v>
      </c>
      <c r="C32">
        <v>6</v>
      </c>
      <c r="D32">
        <v>23</v>
      </c>
      <c r="AB32">
        <v>27</v>
      </c>
      <c r="AC32">
        <v>422137</v>
      </c>
      <c r="AD32">
        <v>105</v>
      </c>
    </row>
    <row r="33" spans="1:30" x14ac:dyDescent="0.25">
      <c r="A33">
        <v>29</v>
      </c>
      <c r="B33">
        <v>422128</v>
      </c>
      <c r="C33">
        <v>5</v>
      </c>
      <c r="D33">
        <v>22</v>
      </c>
      <c r="AB33">
        <v>28</v>
      </c>
      <c r="AC33">
        <v>422138</v>
      </c>
      <c r="AD33">
        <v>80</v>
      </c>
    </row>
    <row r="34" spans="1:30" x14ac:dyDescent="0.25">
      <c r="A34">
        <v>30</v>
      </c>
      <c r="B34">
        <v>422128</v>
      </c>
      <c r="C34">
        <v>7</v>
      </c>
      <c r="D34">
        <v>30</v>
      </c>
      <c r="AB34">
        <v>29</v>
      </c>
      <c r="AC34">
        <v>422139</v>
      </c>
      <c r="AD34">
        <v>95</v>
      </c>
    </row>
    <row r="35" spans="1:30" x14ac:dyDescent="0.25">
      <c r="A35">
        <v>31</v>
      </c>
      <c r="B35">
        <v>422129</v>
      </c>
      <c r="C35">
        <v>12</v>
      </c>
      <c r="D35">
        <v>15</v>
      </c>
      <c r="AB35">
        <v>30</v>
      </c>
      <c r="AC35">
        <v>422140</v>
      </c>
      <c r="AD35">
        <v>123</v>
      </c>
    </row>
    <row r="36" spans="1:30" x14ac:dyDescent="0.25">
      <c r="A36">
        <v>32</v>
      </c>
      <c r="B36">
        <v>422130</v>
      </c>
      <c r="C36">
        <v>2</v>
      </c>
      <c r="D36">
        <v>20</v>
      </c>
      <c r="AB36">
        <v>31</v>
      </c>
      <c r="AC36">
        <v>422141</v>
      </c>
      <c r="AD36">
        <v>67</v>
      </c>
    </row>
    <row r="37" spans="1:30" x14ac:dyDescent="0.25">
      <c r="A37">
        <v>33</v>
      </c>
      <c r="B37">
        <v>422131</v>
      </c>
      <c r="C37">
        <v>4</v>
      </c>
      <c r="D37">
        <v>20</v>
      </c>
      <c r="AB37">
        <v>32</v>
      </c>
      <c r="AC37">
        <v>422142</v>
      </c>
      <c r="AD37">
        <v>90</v>
      </c>
    </row>
    <row r="38" spans="1:30" x14ac:dyDescent="0.25">
      <c r="A38">
        <v>34</v>
      </c>
      <c r="B38">
        <v>422131</v>
      </c>
      <c r="C38">
        <v>10</v>
      </c>
      <c r="D38">
        <v>10</v>
      </c>
      <c r="AB38">
        <v>33</v>
      </c>
      <c r="AC38">
        <v>422143</v>
      </c>
      <c r="AD38">
        <v>118</v>
      </c>
    </row>
    <row r="39" spans="1:30" x14ac:dyDescent="0.25">
      <c r="A39">
        <v>35</v>
      </c>
      <c r="B39">
        <v>422133</v>
      </c>
      <c r="C39">
        <v>7</v>
      </c>
      <c r="D39">
        <v>20</v>
      </c>
      <c r="AB39">
        <v>34</v>
      </c>
      <c r="AC39">
        <v>422144</v>
      </c>
      <c r="AD39">
        <v>152</v>
      </c>
    </row>
    <row r="40" spans="1:30" x14ac:dyDescent="0.25">
      <c r="A40">
        <v>36</v>
      </c>
      <c r="B40">
        <v>422134</v>
      </c>
      <c r="C40">
        <v>7</v>
      </c>
      <c r="D40">
        <v>30</v>
      </c>
      <c r="AB40">
        <v>35</v>
      </c>
      <c r="AC40">
        <v>422145</v>
      </c>
      <c r="AD40">
        <v>120</v>
      </c>
    </row>
    <row r="41" spans="1:30" x14ac:dyDescent="0.25">
      <c r="A41">
        <v>37</v>
      </c>
      <c r="B41">
        <v>422134</v>
      </c>
      <c r="C41">
        <v>8</v>
      </c>
      <c r="D41">
        <v>20</v>
      </c>
      <c r="AB41">
        <v>36</v>
      </c>
      <c r="AC41">
        <v>422146</v>
      </c>
      <c r="AD41">
        <v>160</v>
      </c>
    </row>
    <row r="42" spans="1:30" x14ac:dyDescent="0.25">
      <c r="A42">
        <v>38</v>
      </c>
      <c r="B42">
        <v>422135</v>
      </c>
      <c r="C42">
        <v>4</v>
      </c>
      <c r="D42">
        <v>30</v>
      </c>
      <c r="AB42">
        <v>37</v>
      </c>
      <c r="AC42">
        <v>422147</v>
      </c>
      <c r="AD42">
        <v>205</v>
      </c>
    </row>
    <row r="43" spans="1:30" x14ac:dyDescent="0.25">
      <c r="A43">
        <v>39</v>
      </c>
      <c r="B43">
        <v>422135</v>
      </c>
      <c r="C43">
        <v>12</v>
      </c>
      <c r="D43">
        <v>15</v>
      </c>
      <c r="AB43">
        <v>38</v>
      </c>
      <c r="AC43">
        <v>422148</v>
      </c>
      <c r="AD43">
        <v>130</v>
      </c>
    </row>
    <row r="44" spans="1:30" x14ac:dyDescent="0.25">
      <c r="A44">
        <v>40</v>
      </c>
      <c r="B44">
        <v>422137</v>
      </c>
      <c r="C44">
        <v>8</v>
      </c>
      <c r="D44">
        <v>30</v>
      </c>
      <c r="AC44" t="s">
        <v>0</v>
      </c>
    </row>
    <row r="45" spans="1:30" x14ac:dyDescent="0.25">
      <c r="A45">
        <v>41</v>
      </c>
      <c r="B45">
        <v>422137</v>
      </c>
      <c r="C45">
        <v>10</v>
      </c>
      <c r="D45">
        <v>15</v>
      </c>
    </row>
    <row r="46" spans="1:30" x14ac:dyDescent="0.25">
      <c r="A46">
        <v>42</v>
      </c>
      <c r="B46">
        <v>422138</v>
      </c>
      <c r="C46">
        <v>3</v>
      </c>
      <c r="D46">
        <v>20</v>
      </c>
    </row>
    <row r="47" spans="1:30" x14ac:dyDescent="0.25">
      <c r="A47">
        <v>43</v>
      </c>
      <c r="B47">
        <v>422139</v>
      </c>
      <c r="C47">
        <v>4</v>
      </c>
      <c r="D47">
        <v>20</v>
      </c>
    </row>
    <row r="48" spans="1:30" x14ac:dyDescent="0.25">
      <c r="A48">
        <v>44</v>
      </c>
      <c r="B48">
        <v>422139</v>
      </c>
      <c r="C48">
        <v>6</v>
      </c>
      <c r="D48">
        <v>15</v>
      </c>
    </row>
    <row r="49" spans="1:4" x14ac:dyDescent="0.25">
      <c r="A49">
        <v>45</v>
      </c>
      <c r="B49">
        <v>422140</v>
      </c>
      <c r="C49">
        <v>6</v>
      </c>
      <c r="D49">
        <v>50</v>
      </c>
    </row>
    <row r="50" spans="1:4" x14ac:dyDescent="0.25">
      <c r="A50">
        <v>46</v>
      </c>
      <c r="B50">
        <v>422140</v>
      </c>
      <c r="C50">
        <v>11</v>
      </c>
      <c r="D50">
        <v>13</v>
      </c>
    </row>
    <row r="51" spans="1:4" x14ac:dyDescent="0.25">
      <c r="A51">
        <v>47</v>
      </c>
      <c r="B51">
        <v>422141</v>
      </c>
      <c r="C51">
        <v>12</v>
      </c>
      <c r="D51">
        <v>7</v>
      </c>
    </row>
    <row r="52" spans="1:4" x14ac:dyDescent="0.25">
      <c r="A52">
        <v>48</v>
      </c>
      <c r="B52">
        <v>422142</v>
      </c>
      <c r="C52">
        <v>6</v>
      </c>
      <c r="D52">
        <v>30</v>
      </c>
    </row>
    <row r="53" spans="1:4" x14ac:dyDescent="0.25">
      <c r="A53">
        <v>49</v>
      </c>
      <c r="B53">
        <v>422143</v>
      </c>
      <c r="C53">
        <v>6</v>
      </c>
      <c r="D53">
        <v>40</v>
      </c>
    </row>
    <row r="54" spans="1:4" x14ac:dyDescent="0.25">
      <c r="A54">
        <v>50</v>
      </c>
      <c r="B54">
        <v>422143</v>
      </c>
      <c r="C54">
        <v>7</v>
      </c>
      <c r="D54">
        <v>18</v>
      </c>
    </row>
    <row r="55" spans="1:4" x14ac:dyDescent="0.25">
      <c r="A55">
        <v>51</v>
      </c>
      <c r="B55">
        <v>422144</v>
      </c>
      <c r="C55">
        <v>6</v>
      </c>
      <c r="D55">
        <v>30</v>
      </c>
    </row>
    <row r="56" spans="1:4" x14ac:dyDescent="0.25">
      <c r="A56">
        <v>52</v>
      </c>
      <c r="B56">
        <v>422144</v>
      </c>
      <c r="C56">
        <v>8</v>
      </c>
      <c r="D56">
        <v>24</v>
      </c>
    </row>
    <row r="57" spans="1:4" x14ac:dyDescent="0.25">
      <c r="A57">
        <v>53</v>
      </c>
      <c r="B57">
        <v>422145</v>
      </c>
      <c r="C57">
        <v>3</v>
      </c>
      <c r="D57">
        <v>22</v>
      </c>
    </row>
    <row r="58" spans="1:4" x14ac:dyDescent="0.25">
      <c r="A58">
        <v>54</v>
      </c>
      <c r="B58">
        <v>422146</v>
      </c>
      <c r="C58">
        <v>6</v>
      </c>
      <c r="D58">
        <v>30</v>
      </c>
    </row>
    <row r="59" spans="1:4" x14ac:dyDescent="0.25">
      <c r="A59">
        <v>55</v>
      </c>
      <c r="B59">
        <v>422146</v>
      </c>
      <c r="C59">
        <v>7</v>
      </c>
      <c r="D59">
        <v>25</v>
      </c>
    </row>
    <row r="60" spans="1:4" x14ac:dyDescent="0.25">
      <c r="A60">
        <v>56</v>
      </c>
      <c r="B60">
        <v>422146</v>
      </c>
      <c r="C60">
        <v>12</v>
      </c>
      <c r="D60">
        <v>7</v>
      </c>
    </row>
    <row r="61" spans="1:4" x14ac:dyDescent="0.25">
      <c r="A61">
        <v>57</v>
      </c>
      <c r="B61">
        <v>422147</v>
      </c>
      <c r="C61">
        <v>4</v>
      </c>
      <c r="D61">
        <v>17</v>
      </c>
    </row>
    <row r="62" spans="1:4" x14ac:dyDescent="0.25">
      <c r="A62">
        <v>58</v>
      </c>
      <c r="B62">
        <v>422147</v>
      </c>
      <c r="C62">
        <v>6</v>
      </c>
      <c r="D62">
        <v>60</v>
      </c>
    </row>
    <row r="63" spans="1:4" x14ac:dyDescent="0.25">
      <c r="A63">
        <v>59</v>
      </c>
      <c r="B63">
        <v>422147</v>
      </c>
      <c r="C63">
        <v>7</v>
      </c>
      <c r="D63">
        <v>30</v>
      </c>
    </row>
    <row r="64" spans="1:4" x14ac:dyDescent="0.25">
      <c r="A64">
        <v>60</v>
      </c>
      <c r="B64">
        <v>422148</v>
      </c>
      <c r="C64">
        <v>4</v>
      </c>
      <c r="D64">
        <v>25</v>
      </c>
    </row>
    <row r="65" spans="1:4" x14ac:dyDescent="0.25">
      <c r="A65">
        <v>61</v>
      </c>
      <c r="B65">
        <v>422148</v>
      </c>
      <c r="C65">
        <v>8</v>
      </c>
      <c r="D65">
        <v>7</v>
      </c>
    </row>
    <row r="66" spans="1:4" x14ac:dyDescent="0.25">
      <c r="B66" t="s">
        <v>0</v>
      </c>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4584D-6A75-45CA-950E-71C65D155E48}">
  <dimension ref="A1:R39"/>
  <sheetViews>
    <sheetView workbookViewId="0">
      <selection activeCell="L43" sqref="L43"/>
    </sheetView>
  </sheetViews>
  <sheetFormatPr defaultRowHeight="15" x14ac:dyDescent="0.25"/>
  <cols>
    <col min="1" max="1" width="9.7109375" bestFit="1" customWidth="1"/>
    <col min="2" max="2" width="10.140625" bestFit="1" customWidth="1"/>
    <col min="3" max="3" width="8.140625" bestFit="1" customWidth="1"/>
    <col min="4" max="4" width="11.28515625" bestFit="1" customWidth="1"/>
    <col min="5" max="5" width="16.42578125" bestFit="1" customWidth="1"/>
    <col min="10" max="10" width="13.140625" bestFit="1" customWidth="1"/>
    <col min="11" max="11" width="12.5703125" bestFit="1" customWidth="1"/>
    <col min="12" max="12" width="12.5703125" customWidth="1"/>
    <col min="16" max="16" width="11.140625" customWidth="1"/>
    <col min="17" max="17" width="16.140625" customWidth="1"/>
    <col min="18" max="18" width="10" customWidth="1"/>
  </cols>
  <sheetData>
    <row r="1" spans="1:18" x14ac:dyDescent="0.25">
      <c r="A1" t="s">
        <v>62</v>
      </c>
      <c r="B1" t="s">
        <v>46</v>
      </c>
      <c r="C1" t="s">
        <v>5</v>
      </c>
      <c r="D1" t="s">
        <v>47</v>
      </c>
      <c r="E1" t="s">
        <v>10</v>
      </c>
      <c r="G1" t="s">
        <v>63</v>
      </c>
      <c r="H1" t="s">
        <v>64</v>
      </c>
      <c r="I1" t="s">
        <v>65</v>
      </c>
      <c r="J1" t="s">
        <v>66</v>
      </c>
      <c r="K1" t="s">
        <v>67</v>
      </c>
      <c r="N1" t="s">
        <v>68</v>
      </c>
      <c r="O1" t="s">
        <v>5</v>
      </c>
      <c r="P1" t="s">
        <v>47</v>
      </c>
      <c r="Q1" t="s">
        <v>10</v>
      </c>
      <c r="R1" t="s">
        <v>46</v>
      </c>
    </row>
    <row r="2" spans="1:18" x14ac:dyDescent="0.25">
      <c r="A2" s="30">
        <v>45533</v>
      </c>
      <c r="B2" s="31" t="s">
        <v>44</v>
      </c>
      <c r="C2">
        <v>422111</v>
      </c>
      <c r="D2" s="31" t="s">
        <v>38</v>
      </c>
      <c r="E2">
        <v>135</v>
      </c>
      <c r="G2">
        <f>_xlfn.PERCENTILE.INC(E:E, 0.25)</f>
        <v>80</v>
      </c>
      <c r="H2">
        <f>_xlfn.PERCENTILE.INC(E:E, 0.75)</f>
        <v>116.5</v>
      </c>
      <c r="I2">
        <f>H2-G2</f>
        <v>36.5</v>
      </c>
      <c r="J2">
        <f xml:space="preserve"> G2 - 1.5 * $I$2</f>
        <v>25.25</v>
      </c>
      <c r="K2">
        <f xml:space="preserve"> H2 + 1.5 * $I$2</f>
        <v>171.25</v>
      </c>
      <c r="O2" t="str">
        <f>IF(OR(Line_productivity__2[[#This Row],[Batch Duration]] &lt; $J$2, Line_productivity__2[[#This Row],[Batch Duration]] &gt; $K$2), Line_productivity__2[[#This Row],[Batch]], "")</f>
        <v/>
      </c>
      <c r="P2" t="str">
        <f>_xlfn.XLOOKUP($O2, $C:$C, D:D, "", 0)</f>
        <v/>
      </c>
      <c r="Q2" t="str">
        <f>_xlfn.XLOOKUP($O2, $C:$C, E:E, "", 0)</f>
        <v/>
      </c>
      <c r="R2" t="str">
        <f>_xlfn.XLOOKUP($O2, $C:$C, B:B, "", 0)</f>
        <v/>
      </c>
    </row>
    <row r="3" spans="1:18" x14ac:dyDescent="0.25">
      <c r="A3" s="30">
        <v>45533</v>
      </c>
      <c r="B3" s="31" t="s">
        <v>43</v>
      </c>
      <c r="C3">
        <v>422112</v>
      </c>
      <c r="D3" s="31" t="s">
        <v>38</v>
      </c>
      <c r="E3">
        <v>100</v>
      </c>
      <c r="O3" t="str">
        <f>IF(OR(Line_productivity__2[[#This Row],[Batch Duration]] &lt; $J$2, Line_productivity__2[[#This Row],[Batch Duration]] &gt; $K$2), Line_productivity__2[[#This Row],[Batch]], "")</f>
        <v/>
      </c>
      <c r="P3" t="str">
        <f t="shared" ref="P3:P38" si="0">_xlfn.XLOOKUP($O3, $C:$C, D:D, "", 0)</f>
        <v/>
      </c>
      <c r="Q3" t="str">
        <f t="shared" ref="Q3:Q39" si="1">_xlfn.XLOOKUP($O3, $C:$C, E:E, "", 0)</f>
        <v/>
      </c>
      <c r="R3" t="str">
        <f t="shared" ref="R3:R39" si="2">_xlfn.XLOOKUP($O3, $C:$C, B:B, "", 0)</f>
        <v/>
      </c>
    </row>
    <row r="4" spans="1:18" x14ac:dyDescent="0.25">
      <c r="A4" s="30">
        <v>45533</v>
      </c>
      <c r="B4" s="31" t="s">
        <v>43</v>
      </c>
      <c r="C4">
        <v>422113</v>
      </c>
      <c r="D4" s="31" t="s">
        <v>38</v>
      </c>
      <c r="E4">
        <v>110</v>
      </c>
      <c r="O4" t="str">
        <f>IF(OR(Line_productivity__2[[#This Row],[Batch Duration]] &lt; $J$2, Line_productivity__2[[#This Row],[Batch Duration]] &gt; $K$2), Line_productivity__2[[#This Row],[Batch]], "")</f>
        <v/>
      </c>
      <c r="P4" t="str">
        <f t="shared" si="0"/>
        <v/>
      </c>
      <c r="Q4" t="str">
        <f t="shared" si="1"/>
        <v/>
      </c>
      <c r="R4" t="str">
        <f t="shared" si="2"/>
        <v/>
      </c>
    </row>
    <row r="5" spans="1:18" x14ac:dyDescent="0.25">
      <c r="A5" s="30">
        <v>45533</v>
      </c>
      <c r="B5" s="31" t="s">
        <v>43</v>
      </c>
      <c r="C5">
        <v>422114</v>
      </c>
      <c r="D5" s="31" t="s">
        <v>38</v>
      </c>
      <c r="E5">
        <v>100</v>
      </c>
      <c r="O5" t="str">
        <f>IF(OR(Line_productivity__2[[#This Row],[Batch Duration]] &lt; $J$2, Line_productivity__2[[#This Row],[Batch Duration]] &gt; $K$2), Line_productivity__2[[#This Row],[Batch]], "")</f>
        <v/>
      </c>
      <c r="P5" t="str">
        <f t="shared" si="0"/>
        <v/>
      </c>
      <c r="Q5" t="str">
        <f t="shared" si="1"/>
        <v/>
      </c>
      <c r="R5" t="str">
        <f t="shared" si="2"/>
        <v/>
      </c>
    </row>
    <row r="6" spans="1:18" x14ac:dyDescent="0.25">
      <c r="A6" s="30">
        <v>45533</v>
      </c>
      <c r="B6" s="31" t="s">
        <v>43</v>
      </c>
      <c r="C6">
        <v>422115</v>
      </c>
      <c r="D6" s="31" t="s">
        <v>35</v>
      </c>
      <c r="E6">
        <v>84</v>
      </c>
      <c r="O6" t="str">
        <f>IF(OR(Line_productivity__2[[#This Row],[Batch Duration]] &lt; $J$2, Line_productivity__2[[#This Row],[Batch Duration]] &gt; $K$2), Line_productivity__2[[#This Row],[Batch]], "")</f>
        <v/>
      </c>
      <c r="P6" t="str">
        <f t="shared" si="0"/>
        <v/>
      </c>
      <c r="Q6" t="str">
        <f t="shared" si="1"/>
        <v/>
      </c>
      <c r="R6" t="str">
        <f t="shared" si="2"/>
        <v/>
      </c>
    </row>
    <row r="7" spans="1:18" x14ac:dyDescent="0.25">
      <c r="A7" s="30">
        <v>45533</v>
      </c>
      <c r="B7" s="31" t="s">
        <v>43</v>
      </c>
      <c r="C7">
        <v>422116</v>
      </c>
      <c r="D7" s="31" t="s">
        <v>35</v>
      </c>
      <c r="E7">
        <v>60</v>
      </c>
      <c r="O7" t="str">
        <f>IF(OR(Line_productivity__2[[#This Row],[Batch Duration]] &lt; $J$2, Line_productivity__2[[#This Row],[Batch Duration]] &gt; $K$2), Line_productivity__2[[#This Row],[Batch]], "")</f>
        <v/>
      </c>
      <c r="P7" t="str">
        <f t="shared" si="0"/>
        <v/>
      </c>
      <c r="Q7" t="str">
        <f t="shared" si="1"/>
        <v/>
      </c>
      <c r="R7" t="str">
        <f t="shared" si="2"/>
        <v/>
      </c>
    </row>
    <row r="8" spans="1:18" x14ac:dyDescent="0.25">
      <c r="A8" s="30">
        <v>45533</v>
      </c>
      <c r="B8" s="31" t="s">
        <v>43</v>
      </c>
      <c r="C8">
        <v>422117</v>
      </c>
      <c r="D8" s="31" t="s">
        <v>35</v>
      </c>
      <c r="E8">
        <v>75</v>
      </c>
      <c r="O8" t="str">
        <f>IF(OR(Line_productivity__2[[#This Row],[Batch Duration]] &lt; $J$2, Line_productivity__2[[#This Row],[Batch Duration]] &gt; $K$2), Line_productivity__2[[#This Row],[Batch]], "")</f>
        <v/>
      </c>
      <c r="P8" t="str">
        <f t="shared" si="0"/>
        <v/>
      </c>
      <c r="Q8" t="str">
        <f t="shared" si="1"/>
        <v/>
      </c>
      <c r="R8" t="str">
        <f t="shared" si="2"/>
        <v/>
      </c>
    </row>
    <row r="9" spans="1:18" x14ac:dyDescent="0.25">
      <c r="A9" s="30">
        <v>45534</v>
      </c>
      <c r="B9" s="31" t="s">
        <v>41</v>
      </c>
      <c r="C9">
        <v>422118</v>
      </c>
      <c r="D9" s="31" t="s">
        <v>36</v>
      </c>
      <c r="E9">
        <v>120</v>
      </c>
      <c r="O9" t="str">
        <f>IF(OR(Line_productivity__2[[#This Row],[Batch Duration]] &lt; $J$2, Line_productivity__2[[#This Row],[Batch Duration]] &gt; $K$2), Line_productivity__2[[#This Row],[Batch]], "")</f>
        <v/>
      </c>
      <c r="P9" t="str">
        <f t="shared" si="0"/>
        <v/>
      </c>
      <c r="Q9" t="str">
        <f t="shared" si="1"/>
        <v/>
      </c>
      <c r="R9" t="str">
        <f t="shared" si="2"/>
        <v/>
      </c>
    </row>
    <row r="10" spans="1:18" x14ac:dyDescent="0.25">
      <c r="A10" s="30">
        <v>45534</v>
      </c>
      <c r="B10" s="31" t="s">
        <v>41</v>
      </c>
      <c r="C10">
        <v>422119</v>
      </c>
      <c r="D10" s="31" t="s">
        <v>36</v>
      </c>
      <c r="E10">
        <v>85</v>
      </c>
      <c r="O10" t="str">
        <f>IF(OR(Line_productivity__2[[#This Row],[Batch Duration]] &lt; $J$2, Line_productivity__2[[#This Row],[Batch Duration]] &gt; $K$2), Line_productivity__2[[#This Row],[Batch]], "")</f>
        <v/>
      </c>
      <c r="P10" t="str">
        <f t="shared" si="0"/>
        <v/>
      </c>
      <c r="Q10" t="str">
        <f t="shared" si="1"/>
        <v/>
      </c>
      <c r="R10" t="str">
        <f t="shared" si="2"/>
        <v/>
      </c>
    </row>
    <row r="11" spans="1:18" x14ac:dyDescent="0.25">
      <c r="A11" s="30">
        <v>45534</v>
      </c>
      <c r="B11" s="31" t="s">
        <v>41</v>
      </c>
      <c r="C11">
        <v>422120</v>
      </c>
      <c r="D11" s="31" t="s">
        <v>36</v>
      </c>
      <c r="E11">
        <v>112</v>
      </c>
      <c r="O11" t="str">
        <f>IF(OR(Line_productivity__2[[#This Row],[Batch Duration]] &lt; $J$2, Line_productivity__2[[#This Row],[Batch Duration]] &gt; $K$2), Line_productivity__2[[#This Row],[Batch]], "")</f>
        <v/>
      </c>
      <c r="P11" t="str">
        <f t="shared" si="0"/>
        <v/>
      </c>
      <c r="Q11" t="str">
        <f t="shared" si="1"/>
        <v/>
      </c>
      <c r="R11" t="str">
        <f t="shared" si="2"/>
        <v/>
      </c>
    </row>
    <row r="12" spans="1:18" x14ac:dyDescent="0.25">
      <c r="A12" s="30">
        <v>45534</v>
      </c>
      <c r="B12" s="31" t="s">
        <v>41</v>
      </c>
      <c r="C12">
        <v>422121</v>
      </c>
      <c r="D12" s="31" t="s">
        <v>37</v>
      </c>
      <c r="E12">
        <v>75</v>
      </c>
      <c r="O12" t="str">
        <f>IF(OR(Line_productivity__2[[#This Row],[Batch Duration]] &lt; $J$2, Line_productivity__2[[#This Row],[Batch Duration]] &gt; $K$2), Line_productivity__2[[#This Row],[Batch]], "")</f>
        <v/>
      </c>
      <c r="P12" t="str">
        <f t="shared" si="0"/>
        <v/>
      </c>
      <c r="Q12" t="str">
        <f t="shared" si="1"/>
        <v/>
      </c>
      <c r="R12" t="str">
        <f t="shared" si="2"/>
        <v/>
      </c>
    </row>
    <row r="13" spans="1:18" x14ac:dyDescent="0.25">
      <c r="A13" s="30">
        <v>45534</v>
      </c>
      <c r="B13" s="31" t="s">
        <v>41</v>
      </c>
      <c r="C13">
        <v>422122</v>
      </c>
      <c r="D13" s="31" t="s">
        <v>37</v>
      </c>
      <c r="E13">
        <v>85</v>
      </c>
      <c r="O13" t="str">
        <f>IF(OR(Line_productivity__2[[#This Row],[Batch Duration]] &lt; $J$2, Line_productivity__2[[#This Row],[Batch Duration]] &gt; $K$2), Line_productivity__2[[#This Row],[Batch]], "")</f>
        <v/>
      </c>
      <c r="P13" t="str">
        <f t="shared" si="0"/>
        <v/>
      </c>
      <c r="Q13" t="str">
        <f t="shared" si="1"/>
        <v/>
      </c>
      <c r="R13" t="str">
        <f t="shared" si="2"/>
        <v/>
      </c>
    </row>
    <row r="14" spans="1:18" x14ac:dyDescent="0.25">
      <c r="A14" s="30">
        <v>45534</v>
      </c>
      <c r="B14" s="31" t="s">
        <v>41</v>
      </c>
      <c r="C14">
        <v>422123</v>
      </c>
      <c r="D14" s="31" t="s">
        <v>37</v>
      </c>
      <c r="E14">
        <v>133</v>
      </c>
      <c r="O14" t="str">
        <f>IF(OR(Line_productivity__2[[#This Row],[Batch Duration]] &lt; $J$2, Line_productivity__2[[#This Row],[Batch Duration]] &gt; $K$2), Line_productivity__2[[#This Row],[Batch]], "")</f>
        <v/>
      </c>
      <c r="P14" t="str">
        <f t="shared" si="0"/>
        <v/>
      </c>
      <c r="Q14" t="str">
        <f t="shared" si="1"/>
        <v/>
      </c>
      <c r="R14" t="str">
        <f t="shared" si="2"/>
        <v/>
      </c>
    </row>
    <row r="15" spans="1:18" x14ac:dyDescent="0.25">
      <c r="A15" s="30">
        <v>45534</v>
      </c>
      <c r="B15" s="31" t="s">
        <v>41</v>
      </c>
      <c r="C15">
        <v>422124</v>
      </c>
      <c r="D15" s="31" t="s">
        <v>37</v>
      </c>
      <c r="E15">
        <v>100</v>
      </c>
      <c r="O15" t="str">
        <f>IF(OR(Line_productivity__2[[#This Row],[Batch Duration]] &lt; $J$2, Line_productivity__2[[#This Row],[Batch Duration]] &gt; $K$2), Line_productivity__2[[#This Row],[Batch]], "")</f>
        <v/>
      </c>
      <c r="P15" t="str">
        <f t="shared" si="0"/>
        <v/>
      </c>
      <c r="Q15" t="str">
        <f t="shared" si="1"/>
        <v/>
      </c>
      <c r="R15" t="str">
        <f t="shared" si="2"/>
        <v/>
      </c>
    </row>
    <row r="16" spans="1:18" x14ac:dyDescent="0.25">
      <c r="A16" s="30">
        <v>45534</v>
      </c>
      <c r="B16" s="31" t="s">
        <v>41</v>
      </c>
      <c r="C16">
        <v>422125</v>
      </c>
      <c r="D16" s="31" t="s">
        <v>35</v>
      </c>
      <c r="E16">
        <v>80</v>
      </c>
      <c r="O16" t="str">
        <f>IF(OR(Line_productivity__2[[#This Row],[Batch Duration]] &lt; $J$2, Line_productivity__2[[#This Row],[Batch Duration]] &gt; $K$2), Line_productivity__2[[#This Row],[Batch]], "")</f>
        <v/>
      </c>
      <c r="P16" t="str">
        <f t="shared" si="0"/>
        <v/>
      </c>
      <c r="Q16" t="str">
        <f t="shared" si="1"/>
        <v/>
      </c>
      <c r="R16" t="str">
        <f t="shared" si="2"/>
        <v/>
      </c>
    </row>
    <row r="17" spans="1:18" x14ac:dyDescent="0.25">
      <c r="A17" s="30">
        <v>45534</v>
      </c>
      <c r="B17" s="31" t="s">
        <v>41</v>
      </c>
      <c r="C17">
        <v>422126</v>
      </c>
      <c r="D17" s="31" t="s">
        <v>35</v>
      </c>
      <c r="E17">
        <v>104</v>
      </c>
      <c r="O17" t="str">
        <f>IF(OR(Line_productivity__2[[#This Row],[Batch Duration]] &lt; $J$2, Line_productivity__2[[#This Row],[Batch Duration]] &gt; $K$2), Line_productivity__2[[#This Row],[Batch]], "")</f>
        <v/>
      </c>
      <c r="P17" t="str">
        <f t="shared" si="0"/>
        <v/>
      </c>
      <c r="Q17" t="str">
        <f t="shared" si="1"/>
        <v/>
      </c>
      <c r="R17" t="str">
        <f t="shared" si="2"/>
        <v/>
      </c>
    </row>
    <row r="18" spans="1:18" x14ac:dyDescent="0.25">
      <c r="A18" s="30">
        <v>45534</v>
      </c>
      <c r="B18" s="31" t="s">
        <v>41</v>
      </c>
      <c r="C18">
        <v>422127</v>
      </c>
      <c r="D18" s="31" t="s">
        <v>35</v>
      </c>
      <c r="E18">
        <v>83</v>
      </c>
      <c r="O18" t="str">
        <f>IF(OR(Line_productivity__2[[#This Row],[Batch Duration]] &lt; $J$2, Line_productivity__2[[#This Row],[Batch Duration]] &gt; $K$2), Line_productivity__2[[#This Row],[Batch]], "")</f>
        <v/>
      </c>
      <c r="P18" t="str">
        <f t="shared" si="0"/>
        <v/>
      </c>
      <c r="Q18" t="str">
        <f t="shared" si="1"/>
        <v/>
      </c>
      <c r="R18" t="str">
        <f t="shared" si="2"/>
        <v/>
      </c>
    </row>
    <row r="19" spans="1:18" x14ac:dyDescent="0.25">
      <c r="A19" s="30">
        <v>45534</v>
      </c>
      <c r="B19" s="31" t="s">
        <v>41</v>
      </c>
      <c r="C19">
        <v>422128</v>
      </c>
      <c r="D19" s="31" t="s">
        <v>35</v>
      </c>
      <c r="E19">
        <v>112</v>
      </c>
      <c r="O19" t="str">
        <f>IF(OR(Line_productivity__2[[#This Row],[Batch Duration]] &lt; $J$2, Line_productivity__2[[#This Row],[Batch Duration]] &gt; $K$2), Line_productivity__2[[#This Row],[Batch]], "")</f>
        <v/>
      </c>
      <c r="P19" t="str">
        <f t="shared" si="0"/>
        <v/>
      </c>
      <c r="Q19" t="str">
        <f t="shared" si="1"/>
        <v/>
      </c>
      <c r="R19" t="str">
        <f t="shared" si="2"/>
        <v/>
      </c>
    </row>
    <row r="20" spans="1:18" x14ac:dyDescent="0.25">
      <c r="A20" s="30">
        <v>45534</v>
      </c>
      <c r="B20" s="31" t="s">
        <v>41</v>
      </c>
      <c r="C20">
        <v>422129</v>
      </c>
      <c r="D20" s="31" t="s">
        <v>35</v>
      </c>
      <c r="E20">
        <v>75</v>
      </c>
      <c r="O20" t="str">
        <f>IF(OR(Line_productivity__2[[#This Row],[Batch Duration]] &lt; $J$2, Line_productivity__2[[#This Row],[Batch Duration]] &gt; $K$2), Line_productivity__2[[#This Row],[Batch]], "")</f>
        <v/>
      </c>
      <c r="P20" t="str">
        <f t="shared" si="0"/>
        <v/>
      </c>
      <c r="Q20" t="str">
        <f t="shared" si="1"/>
        <v/>
      </c>
      <c r="R20" t="str">
        <f t="shared" si="2"/>
        <v/>
      </c>
    </row>
    <row r="21" spans="1:18" x14ac:dyDescent="0.25">
      <c r="A21" s="30">
        <v>45535</v>
      </c>
      <c r="B21" s="31" t="s">
        <v>41</v>
      </c>
      <c r="C21">
        <v>422130</v>
      </c>
      <c r="D21" s="31" t="s">
        <v>36</v>
      </c>
      <c r="E21">
        <v>80</v>
      </c>
      <c r="O21" t="str">
        <f>IF(OR(Line_productivity__2[[#This Row],[Batch Duration]] &lt; $J$2, Line_productivity__2[[#This Row],[Batch Duration]] &gt; $K$2), Line_productivity__2[[#This Row],[Batch]], "")</f>
        <v/>
      </c>
      <c r="P21" t="str">
        <f t="shared" si="0"/>
        <v/>
      </c>
      <c r="Q21" t="str">
        <f t="shared" si="1"/>
        <v/>
      </c>
      <c r="R21" t="str">
        <f t="shared" si="2"/>
        <v/>
      </c>
    </row>
    <row r="22" spans="1:18" x14ac:dyDescent="0.25">
      <c r="A22" s="30">
        <v>45535</v>
      </c>
      <c r="B22" s="31" t="s">
        <v>41</v>
      </c>
      <c r="C22">
        <v>422131</v>
      </c>
      <c r="D22" s="31" t="s">
        <v>36</v>
      </c>
      <c r="E22">
        <v>90</v>
      </c>
      <c r="O22" t="str">
        <f>IF(OR(Line_productivity__2[[#This Row],[Batch Duration]] &lt; $J$2, Line_productivity__2[[#This Row],[Batch Duration]] &gt; $K$2), Line_productivity__2[[#This Row],[Batch]], "")</f>
        <v/>
      </c>
      <c r="P22" t="str">
        <f t="shared" si="0"/>
        <v/>
      </c>
      <c r="Q22" t="str">
        <f t="shared" si="1"/>
        <v/>
      </c>
      <c r="R22" t="str">
        <f t="shared" si="2"/>
        <v/>
      </c>
    </row>
    <row r="23" spans="1:18" x14ac:dyDescent="0.25">
      <c r="A23" s="30">
        <v>45535</v>
      </c>
      <c r="B23" s="31" t="s">
        <v>41</v>
      </c>
      <c r="C23">
        <v>422132</v>
      </c>
      <c r="D23" s="31" t="s">
        <v>36</v>
      </c>
      <c r="E23">
        <v>60</v>
      </c>
      <c r="O23" t="str">
        <f>IF(OR(Line_productivity__2[[#This Row],[Batch Duration]] &lt; $J$2, Line_productivity__2[[#This Row],[Batch Duration]] &gt; $K$2), Line_productivity__2[[#This Row],[Batch]], "")</f>
        <v/>
      </c>
      <c r="P23" t="str">
        <f t="shared" si="0"/>
        <v/>
      </c>
      <c r="Q23" t="str">
        <f t="shared" si="1"/>
        <v/>
      </c>
      <c r="R23" t="str">
        <f t="shared" si="2"/>
        <v/>
      </c>
    </row>
    <row r="24" spans="1:18" x14ac:dyDescent="0.25">
      <c r="A24" s="30">
        <v>45535</v>
      </c>
      <c r="B24" s="31" t="s">
        <v>42</v>
      </c>
      <c r="C24">
        <v>422133</v>
      </c>
      <c r="D24" s="31" t="s">
        <v>36</v>
      </c>
      <c r="E24">
        <v>80</v>
      </c>
      <c r="O24" t="str">
        <f>IF(OR(Line_productivity__2[[#This Row],[Batch Duration]] &lt; $J$2, Line_productivity__2[[#This Row],[Batch Duration]] &gt; $K$2), Line_productivity__2[[#This Row],[Batch]], "")</f>
        <v/>
      </c>
      <c r="P24" t="str">
        <f t="shared" si="0"/>
        <v/>
      </c>
      <c r="Q24" t="str">
        <f t="shared" si="1"/>
        <v/>
      </c>
      <c r="R24" t="str">
        <f t="shared" si="2"/>
        <v/>
      </c>
    </row>
    <row r="25" spans="1:18" x14ac:dyDescent="0.25">
      <c r="A25" s="30">
        <v>45535</v>
      </c>
      <c r="B25" s="31" t="s">
        <v>42</v>
      </c>
      <c r="C25">
        <v>422134</v>
      </c>
      <c r="D25" s="31" t="s">
        <v>38</v>
      </c>
      <c r="E25">
        <v>110</v>
      </c>
      <c r="O25" t="str">
        <f>IF(OR(Line_productivity__2[[#This Row],[Batch Duration]] &lt; $J$2, Line_productivity__2[[#This Row],[Batch Duration]] &gt; $K$2), Line_productivity__2[[#This Row],[Batch]], "")</f>
        <v/>
      </c>
      <c r="P25" t="str">
        <f t="shared" si="0"/>
        <v/>
      </c>
      <c r="Q25" t="str">
        <f t="shared" si="1"/>
        <v/>
      </c>
      <c r="R25" t="str">
        <f t="shared" si="2"/>
        <v/>
      </c>
    </row>
    <row r="26" spans="1:18" x14ac:dyDescent="0.25">
      <c r="A26" s="30">
        <v>45535</v>
      </c>
      <c r="B26" s="31" t="s">
        <v>42</v>
      </c>
      <c r="C26">
        <v>422135</v>
      </c>
      <c r="D26" s="31" t="s">
        <v>38</v>
      </c>
      <c r="E26">
        <v>105</v>
      </c>
      <c r="O26" t="str">
        <f>IF(OR(Line_productivity__2[[#This Row],[Batch Duration]] &lt; $J$2, Line_productivity__2[[#This Row],[Batch Duration]] &gt; $K$2), Line_productivity__2[[#This Row],[Batch]], "")</f>
        <v/>
      </c>
      <c r="P26" t="str">
        <f t="shared" si="0"/>
        <v/>
      </c>
      <c r="Q26" t="str">
        <f t="shared" si="1"/>
        <v/>
      </c>
      <c r="R26" t="str">
        <f t="shared" si="2"/>
        <v/>
      </c>
    </row>
    <row r="27" spans="1:18" x14ac:dyDescent="0.25">
      <c r="A27" s="30">
        <v>45535</v>
      </c>
      <c r="B27" s="31" t="s">
        <v>42</v>
      </c>
      <c r="C27">
        <v>422136</v>
      </c>
      <c r="D27" s="31" t="s">
        <v>38</v>
      </c>
      <c r="E27">
        <v>60</v>
      </c>
      <c r="O27" t="str">
        <f>IF(OR(Line_productivity__2[[#This Row],[Batch Duration]] &lt; $J$2, Line_productivity__2[[#This Row],[Batch Duration]] &gt; $K$2), Line_productivity__2[[#This Row],[Batch]], "")</f>
        <v/>
      </c>
      <c r="P27" t="str">
        <f t="shared" si="0"/>
        <v/>
      </c>
      <c r="Q27" t="str">
        <f t="shared" si="1"/>
        <v/>
      </c>
      <c r="R27" t="str">
        <f t="shared" si="2"/>
        <v/>
      </c>
    </row>
    <row r="28" spans="1:18" x14ac:dyDescent="0.25">
      <c r="A28" s="30">
        <v>45537</v>
      </c>
      <c r="B28" s="31" t="s">
        <v>45</v>
      </c>
      <c r="C28">
        <v>422137</v>
      </c>
      <c r="D28" s="31" t="s">
        <v>36</v>
      </c>
      <c r="E28">
        <v>105</v>
      </c>
      <c r="O28" t="str">
        <f>IF(OR(Line_productivity__2[[#This Row],[Batch Duration]] &lt; $J$2, Line_productivity__2[[#This Row],[Batch Duration]] &gt; $K$2), Line_productivity__2[[#This Row],[Batch]], "")</f>
        <v/>
      </c>
      <c r="P28" t="str">
        <f t="shared" si="0"/>
        <v/>
      </c>
      <c r="Q28" t="str">
        <f t="shared" si="1"/>
        <v/>
      </c>
      <c r="R28" t="str">
        <f t="shared" si="2"/>
        <v/>
      </c>
    </row>
    <row r="29" spans="1:18" x14ac:dyDescent="0.25">
      <c r="A29" s="30">
        <v>45537</v>
      </c>
      <c r="B29" s="31" t="s">
        <v>45</v>
      </c>
      <c r="C29">
        <v>422138</v>
      </c>
      <c r="D29" s="31" t="s">
        <v>36</v>
      </c>
      <c r="E29">
        <v>80</v>
      </c>
      <c r="O29" t="str">
        <f>IF(OR(Line_productivity__2[[#This Row],[Batch Duration]] &lt; $J$2, Line_productivity__2[[#This Row],[Batch Duration]] &gt; $K$2), Line_productivity__2[[#This Row],[Batch]], "")</f>
        <v/>
      </c>
      <c r="P29" t="str">
        <f t="shared" si="0"/>
        <v/>
      </c>
      <c r="Q29" t="str">
        <f t="shared" si="1"/>
        <v/>
      </c>
      <c r="R29" t="str">
        <f t="shared" si="2"/>
        <v/>
      </c>
    </row>
    <row r="30" spans="1:18" x14ac:dyDescent="0.25">
      <c r="A30" s="30">
        <v>45537</v>
      </c>
      <c r="B30" s="31" t="s">
        <v>45</v>
      </c>
      <c r="C30">
        <v>422139</v>
      </c>
      <c r="D30" s="31" t="s">
        <v>36</v>
      </c>
      <c r="E30">
        <v>95</v>
      </c>
      <c r="O30" t="str">
        <f>IF(OR(Line_productivity__2[[#This Row],[Batch Duration]] &lt; $J$2, Line_productivity__2[[#This Row],[Batch Duration]] &gt; $K$2), Line_productivity__2[[#This Row],[Batch]], "")</f>
        <v/>
      </c>
      <c r="P30" t="str">
        <f t="shared" si="0"/>
        <v/>
      </c>
      <c r="Q30" t="str">
        <f t="shared" si="1"/>
        <v/>
      </c>
      <c r="R30" t="str">
        <f t="shared" si="2"/>
        <v/>
      </c>
    </row>
    <row r="31" spans="1:18" x14ac:dyDescent="0.25">
      <c r="A31" s="30">
        <v>45537</v>
      </c>
      <c r="B31" s="31" t="s">
        <v>45</v>
      </c>
      <c r="C31">
        <v>422140</v>
      </c>
      <c r="D31" s="31" t="s">
        <v>36</v>
      </c>
      <c r="E31">
        <v>123</v>
      </c>
      <c r="O31" t="str">
        <f>IF(OR(Line_productivity__2[[#This Row],[Batch Duration]] &lt; $J$2, Line_productivity__2[[#This Row],[Batch Duration]] &gt; $K$2), Line_productivity__2[[#This Row],[Batch]], "")</f>
        <v/>
      </c>
      <c r="P31" t="str">
        <f t="shared" si="0"/>
        <v/>
      </c>
      <c r="Q31" t="str">
        <f t="shared" si="1"/>
        <v/>
      </c>
      <c r="R31" t="str">
        <f t="shared" si="2"/>
        <v/>
      </c>
    </row>
    <row r="32" spans="1:18" x14ac:dyDescent="0.25">
      <c r="A32" s="30">
        <v>45537</v>
      </c>
      <c r="B32" s="31" t="s">
        <v>45</v>
      </c>
      <c r="C32">
        <v>422141</v>
      </c>
      <c r="D32" s="31" t="s">
        <v>37</v>
      </c>
      <c r="E32">
        <v>67</v>
      </c>
      <c r="O32" t="str">
        <f>IF(OR(Line_productivity__2[[#This Row],[Batch Duration]] &lt; $J$2, Line_productivity__2[[#This Row],[Batch Duration]] &gt; $K$2), Line_productivity__2[[#This Row],[Batch]], "")</f>
        <v/>
      </c>
      <c r="P32" t="str">
        <f t="shared" si="0"/>
        <v/>
      </c>
      <c r="Q32" t="str">
        <f t="shared" si="1"/>
        <v/>
      </c>
      <c r="R32" t="str">
        <f t="shared" si="2"/>
        <v/>
      </c>
    </row>
    <row r="33" spans="1:18" x14ac:dyDescent="0.25">
      <c r="A33" s="30">
        <v>45537</v>
      </c>
      <c r="B33" s="31" t="s">
        <v>45</v>
      </c>
      <c r="C33">
        <v>422142</v>
      </c>
      <c r="D33" s="31" t="s">
        <v>37</v>
      </c>
      <c r="E33">
        <v>90</v>
      </c>
      <c r="O33" t="str">
        <f>IF(OR(Line_productivity__2[[#This Row],[Batch Duration]] &lt; $J$2, Line_productivity__2[[#This Row],[Batch Duration]] &gt; $K$2), Line_productivity__2[[#This Row],[Batch]], "")</f>
        <v/>
      </c>
      <c r="P33" t="str">
        <f t="shared" si="0"/>
        <v/>
      </c>
      <c r="Q33" t="str">
        <f t="shared" si="1"/>
        <v/>
      </c>
      <c r="R33" t="str">
        <f t="shared" si="2"/>
        <v/>
      </c>
    </row>
    <row r="34" spans="1:18" x14ac:dyDescent="0.25">
      <c r="A34" s="30">
        <v>45537</v>
      </c>
      <c r="B34" s="31" t="s">
        <v>45</v>
      </c>
      <c r="C34">
        <v>422143</v>
      </c>
      <c r="D34" s="31" t="s">
        <v>37</v>
      </c>
      <c r="E34">
        <v>118</v>
      </c>
      <c r="O34" t="str">
        <f>IF(OR(Line_productivity__2[[#This Row],[Batch Duration]] &lt; $J$2, Line_productivity__2[[#This Row],[Batch Duration]] &gt; $K$2), Line_productivity__2[[#This Row],[Batch]], "")</f>
        <v/>
      </c>
      <c r="P34" t="str">
        <f t="shared" si="0"/>
        <v/>
      </c>
      <c r="Q34" t="str">
        <f t="shared" si="1"/>
        <v/>
      </c>
      <c r="R34" t="str">
        <f t="shared" si="2"/>
        <v/>
      </c>
    </row>
    <row r="35" spans="1:18" x14ac:dyDescent="0.25">
      <c r="A35" s="30">
        <v>45537</v>
      </c>
      <c r="B35" s="31" t="s">
        <v>40</v>
      </c>
      <c r="C35">
        <v>422144</v>
      </c>
      <c r="D35" s="31" t="s">
        <v>37</v>
      </c>
      <c r="E35">
        <v>152</v>
      </c>
      <c r="O35" t="str">
        <f>IF(OR(Line_productivity__2[[#This Row],[Batch Duration]] &lt; $J$2, Line_productivity__2[[#This Row],[Batch Duration]] &gt; $K$2), Line_productivity__2[[#This Row],[Batch]], "")</f>
        <v/>
      </c>
      <c r="P35" t="str">
        <f t="shared" si="0"/>
        <v/>
      </c>
      <c r="Q35" t="str">
        <f t="shared" si="1"/>
        <v/>
      </c>
      <c r="R35" t="str">
        <f t="shared" si="2"/>
        <v/>
      </c>
    </row>
    <row r="36" spans="1:18" x14ac:dyDescent="0.25">
      <c r="A36" s="30">
        <v>45537</v>
      </c>
      <c r="B36" s="31" t="s">
        <v>40</v>
      </c>
      <c r="C36">
        <v>422145</v>
      </c>
      <c r="D36" s="31" t="s">
        <v>35</v>
      </c>
      <c r="E36">
        <v>120</v>
      </c>
      <c r="O36" t="str">
        <f>IF(OR(Line_productivity__2[[#This Row],[Batch Duration]] &lt; $J$2, Line_productivity__2[[#This Row],[Batch Duration]] &gt; $K$2), Line_productivity__2[[#This Row],[Batch]], "")</f>
        <v/>
      </c>
      <c r="P36" t="str">
        <f t="shared" si="0"/>
        <v/>
      </c>
      <c r="Q36" t="str">
        <f t="shared" si="1"/>
        <v/>
      </c>
      <c r="R36" t="str">
        <f t="shared" si="2"/>
        <v/>
      </c>
    </row>
    <row r="37" spans="1:18" x14ac:dyDescent="0.25">
      <c r="A37" s="30">
        <v>45537</v>
      </c>
      <c r="B37" s="31" t="s">
        <v>40</v>
      </c>
      <c r="C37">
        <v>422146</v>
      </c>
      <c r="D37" s="31" t="s">
        <v>35</v>
      </c>
      <c r="E37">
        <v>160</v>
      </c>
      <c r="O37" t="str">
        <f>IF(OR(Line_productivity__2[[#This Row],[Batch Duration]] &lt; $J$2, Line_productivity__2[[#This Row],[Batch Duration]] &gt; $K$2), Line_productivity__2[[#This Row],[Batch]], "")</f>
        <v/>
      </c>
      <c r="P37" t="str">
        <f t="shared" si="0"/>
        <v/>
      </c>
      <c r="Q37" t="str">
        <f t="shared" si="1"/>
        <v/>
      </c>
      <c r="R37" t="str">
        <f t="shared" si="2"/>
        <v/>
      </c>
    </row>
    <row r="38" spans="1:18" x14ac:dyDescent="0.25">
      <c r="A38" s="30">
        <v>45537</v>
      </c>
      <c r="B38" s="31" t="s">
        <v>40</v>
      </c>
      <c r="C38">
        <v>422147</v>
      </c>
      <c r="D38" s="31" t="s">
        <v>35</v>
      </c>
      <c r="E38">
        <v>205</v>
      </c>
      <c r="O38">
        <f>IF(OR(Line_productivity__2[[#This Row],[Batch Duration]] &lt; $J$2, Line_productivity__2[[#This Row],[Batch Duration]] &gt; $K$2), Line_productivity__2[[#This Row],[Batch]], "")</f>
        <v>422147</v>
      </c>
      <c r="P38" t="str">
        <f t="shared" si="0"/>
        <v>Charlie</v>
      </c>
      <c r="Q38">
        <f t="shared" si="1"/>
        <v>205</v>
      </c>
      <c r="R38" t="str">
        <f t="shared" si="2"/>
        <v>CO-2L</v>
      </c>
    </row>
    <row r="39" spans="1:18" x14ac:dyDescent="0.25">
      <c r="A39" s="30">
        <v>45538</v>
      </c>
      <c r="B39" s="31" t="s">
        <v>40</v>
      </c>
      <c r="C39">
        <v>422148</v>
      </c>
      <c r="D39" s="31" t="s">
        <v>38</v>
      </c>
      <c r="E39">
        <v>130</v>
      </c>
      <c r="O39" t="str">
        <f>IF(OR(Line_productivity__2[[#This Row],[Batch Duration]] &lt; $J$2, Line_productivity__2[[#This Row],[Batch Duration]] &gt; $K$2), Line_productivity__2[[#This Row],[Batch]], "")</f>
        <v/>
      </c>
      <c r="P39" t="str">
        <f t="shared" ref="P3:P39" si="3">_xlfn.XLOOKUP(O39, C:C, D:D, "", 0)</f>
        <v/>
      </c>
      <c r="Q39" t="str">
        <f t="shared" si="1"/>
        <v/>
      </c>
      <c r="R39" t="str">
        <f t="shared" si="2"/>
        <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workbookViewId="0">
      <selection activeCell="T47" sqref="T47"/>
    </sheetView>
  </sheetViews>
  <sheetFormatPr defaultRowHeight="15" x14ac:dyDescent="0.25"/>
  <cols>
    <col min="2" max="2" width="13.140625" bestFit="1" customWidth="1"/>
    <col min="3" max="3" width="18.5703125" bestFit="1" customWidth="1"/>
  </cols>
  <sheetData/>
  <sheetProtection sheet="1" objects="1" scenarios="1" selectLockedCells="1"/>
  <sortState xmlns:xlrd2="http://schemas.microsoft.com/office/spreadsheetml/2017/richdata2" ref="H6:H25">
    <sortCondition ref="H6"/>
  </sortState>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65C32-1FDE-4786-BC11-BFC9D97D8FAE}">
  <dimension ref="C5:G12"/>
  <sheetViews>
    <sheetView workbookViewId="0">
      <selection activeCell="F12" sqref="F12"/>
    </sheetView>
  </sheetViews>
  <sheetFormatPr defaultRowHeight="15" x14ac:dyDescent="0.25"/>
  <sheetData>
    <row r="5" spans="3:7" x14ac:dyDescent="0.25">
      <c r="C5" t="s">
        <v>17</v>
      </c>
    </row>
    <row r="6" spans="3:7" x14ac:dyDescent="0.25">
      <c r="C6" s="6"/>
      <c r="D6" s="7"/>
      <c r="E6" s="8"/>
      <c r="F6" s="9"/>
      <c r="G6" s="10"/>
    </row>
    <row r="7" spans="3:7" x14ac:dyDescent="0.25">
      <c r="C7" t="s">
        <v>12</v>
      </c>
      <c r="D7" t="s">
        <v>13</v>
      </c>
      <c r="E7" t="s">
        <v>14</v>
      </c>
      <c r="F7" t="s">
        <v>15</v>
      </c>
      <c r="G7" t="s">
        <v>16</v>
      </c>
    </row>
    <row r="10" spans="3:7" x14ac:dyDescent="0.25">
      <c r="C10" t="s">
        <v>18</v>
      </c>
    </row>
    <row r="11" spans="3:7" x14ac:dyDescent="0.25">
      <c r="C11" s="11"/>
      <c r="D11" s="12"/>
      <c r="E11" s="13"/>
      <c r="F11" s="14"/>
      <c r="G11" s="15"/>
    </row>
    <row r="12" spans="3:7" x14ac:dyDescent="0.25">
      <c r="C12" t="s">
        <v>19</v>
      </c>
      <c r="D12" t="s">
        <v>20</v>
      </c>
      <c r="E12" t="s">
        <v>21</v>
      </c>
      <c r="F12" t="s">
        <v>22</v>
      </c>
      <c r="G12"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0 5 7 4 2 0 3 - e 4 1 4 - 4 b 5 b - a 5 a 0 - 2 1 b 5 b 2 c 0 b 4 0 f " > < 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 D o w n t i m e   f a c t o r s _ 3 4 2 0 4 8 2 1 - c f 9 6 - 4 c 3 f - a b a 3 - 4 7 0 5 5 8 7 e c f 1 3 < / K e y > < V a l u e   x m l n s : a = " h t t p : / / s c h e m a s . d a t a c o n t r a c t . o r g / 2 0 0 4 / 0 7 / M i c r o s o f t . A n a l y s i s S e r v i c e s . C o m m o n " > < a : H a s F o c u s > t r u e < / a : H a s F o c u s > < a : S i z e A t D p i 9 6 > 1 1 3 < / a : S i z e A t D p i 9 6 > < a : V i s i b l e > t r u e < / a : V i s i b l e > < / V a l u e > < / K e y V a l u e O f s t r i n g S a n d b o x E d i t o r . M e a s u r e G r i d S t a t e S c d E 3 5 R y > < K e y V a l u e O f s t r i n g S a n d b o x E d i t o r . M e a s u r e G r i d S t a t e S c d E 3 5 R y > < K e y > L i n e   d o w n t i m e _ 6 5 3 2 3 6 0 1 - 5 1 4 d - 4 f 6 0 - 9 b 7 f - 0 1 b d f 4 b a 3 2 a f < / K e y > < V a l u e   x m l n s : a = " h t t p : / / s c h e m a s . d a t a c o n t r a c t . o r g / 2 0 0 4 / 0 7 / M i c r o s o f t . A n a l y s i s S e r v i c e s . C o m m o n " > < a : H a s F o c u s > t r u e < / a : H a s F o c u s > < a : S i z e A t D p i 9 6 > 1 1 3 < / a : S i z e A t D p i 9 6 > < a : V i s i b l e > t r u e < / a : V i s i b l e > < / V a l u e > < / K e y V a l u e O f s t r i n g S a n d b o x E d i t o r . M e a s u r e G r i d S t a t e S c d E 3 5 R y > < K e y V a l u e O f s t r i n g S a n d b o x E d i t o r . M e a s u r e G r i d S t a t e S c d E 3 5 R y > < K e y > P r o d u c t s _ b 8 7 4 d 7 a d - a 6 7 b - 4 d 9 6 - b 4 c 5 - 9 7 8 3 f 1 e 9 b 0 0 3 < / K e y > < V a l u e   x m l n s : a = " h t t p : / / s c h e m a s . d a t a c o n t r a c t . o r g / 2 0 0 4 / 0 7 / M i c r o s o f t . A n a l y s i s S e r v i c e s . C o m m o n " > < a : H a s F o c u s > f a l s e < / a : H a s F o c u s > < a : S i z e A t D p i 9 6 > 1 1 3 < / a : S i z e A t D p i 9 6 > < a : V i s i b l e > t r u e < / a : V i s i b l e > < / V a l u e > < / K e y V a l u e O f s t r i n g S a n d b o x E d i t o r . M e a s u r e G r i d S t a t e S c d E 3 5 R y > < K e y V a l u e O f s t r i n g S a n d b o x E d i t o r . M e a s u r e G r i d S t a t e S c d E 3 5 R y > < K e y > L i n e   p r o d u c t i v i t y _ 7 1 5 c 3 b a e - 0 3 3 2 - 4 4 c 7 - b 2 a d - 2 0 1 3 0 8 d c 3 2 d 9 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3 4 5 2 5 8 d 8 - b 9 b 6 - 4 d 1 1 - a f 3 4 - 6 d f 9 0 8 e 5 3 2 7 6 " > < 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2.xml>��< ? x m l   v e r s i o n = " 1 . 0 "   e n c o d i n g = " U T F - 1 6 " ? > < G e m i n i   x m l n s = " h t t p : / / g e m i n i / p i v o t c u s t o m i z a t i o n / d 9 e 6 c d c c - f 1 8 f - 4 0 e f - 8 e a 7 - 9 d b 3 7 e 8 1 e e e 2 " > < 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3.xml>��< ? x m l   v e r s i o n = " 1 . 0 "   e n c o d i n g = " U T F - 1 6 " ? > < G e m i n i   x m l n s = " h t t p : / / g e m i n i / p i v o t c u s t o m i z a t i o n / T a b l e X M L _ D o w n t i m e   f a c t o r s _ 3 4 2 0 4 8 2 1 - c f 9 6 - 4 c 3 f - a b a 3 - 4 7 0 5 5 8 7 e c f 1 3 " > < C u s t o m C o n t e n t > < ! [ C D A T A [ < T a b l e W i d g e t G r i d S e r i a l i z a t i o n   x m l n s : x s d = " h t t p : / / w w w . w 3 . o r g / 2 0 0 1 / X M L S c h e m a "   x m l n s : x s i = " h t t p : / / w w w . w 3 . o r g / 2 0 0 1 / X M L S c h e m a - i n s t a n c e " > < C o l u m n S u g g e s t e d T y p e   / > < C o l u m n F o r m a t   / > < C o l u m n A c c u r a c y   / > < C o l u m n C u r r e n c y S y m b o l   / > < C o l u m n P o s i t i v e P a t t e r n   / > < C o l u m n N e g a t i v e P a t t e r n   / > < C o l u m n W i d t h s > < i t e m > < k e y > < s t r i n g > F a c t o r < / s t r i n g > < / k e y > < v a l u e > < i n t > 7 8 < / i n t > < / v a l u e > < / i t e m > < i t e m > < k e y > < s t r i n g > D e s c r i p t i o n < / s t r i n g > < / k e y > < v a l u e > < i n t > 1 1 0 < / i n t > < / v a l u e > < / i t e m > < i t e m > < k e y > < s t r i n g > O p e r a t o r   E r r o r < / s t r i n g > < / k e y > < v a l u e > < i n t > 1 3 2 < / i n t > < / v a l u e > < / i t e m > < / C o l u m n W i d t h s > < C o l u m n D i s p l a y I n d e x > < i t e m > < k e y > < s t r i n g > F a c t o r < / s t r i n g > < / k e y > < v a l u e > < i n t > 0 < / i n t > < / v a l u e > < / i t e m > < i t e m > < k e y > < s t r i n g > D e s c r i p t i o n < / s t r i n g > < / k e y > < v a l u e > < i n t > 1 < / i n t > < / v a l u e > < / i t e m > < i t e m > < k e y > < s t r i n g > O p e r a t o r   E r r o r < / 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L i n e   p r o d u c t i v i t y _ 7 1 5 c 3 b a e - 0 3 3 2 - 4 4 c 7 - b 2 a d - 2 0 1 3 0 8 d c 3 2 d 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 P r o d u c t < / s t r i n g > < / k e y > < v a l u e > < i n t > 8 7 < / i n t > < / v a l u e > < / i t e m > < i t e m > < k e y > < s t r i n g > B a t c h < / s t r i n g > < / k e y > < v a l u e > < i n t > 7 3 < / i n t > < / v a l u e > < / i t e m > < i t e m > < k e y > < s t r i n g > O p e r a t o r < / s t r i n g > < / k e y > < v a l u e > < i n t > 2 1 8 < / i n t > < / v a l u e > < / i t e m > < i t e m > < k e y > < s t r i n g > B a t c h   D u r a t i o n < / s t r i n g > < / k e y > < v a l u e > < i n t > 1 3 3 < / i n t > < / v a l u e > < / i t e m > < / C o l u m n W i d t h s > < C o l u m n D i s p l a y I n d e x > < i t e m > < k e y > < s t r i n g > D a t e < / s t r i n g > < / k e y > < v a l u e > < i n t > 0 < / i n t > < / v a l u e > < / i t e m > < i t e m > < k e y > < s t r i n g > P r o d u c t < / s t r i n g > < / k e y > < v a l u e > < i n t > 1 < / i n t > < / v a l u e > < / i t e m > < i t e m > < k e y > < s t r i n g > B a t c h < / s t r i n g > < / k e y > < v a l u e > < i n t > 2 < / i n t > < / v a l u e > < / i t e m > < i t e m > < k e y > < s t r i n g > O p e r a t o r < / s t r i n g > < / k e y > < v a l u e > < i n t > 3 < / i n t > < / v a l u e > < / i t e m > < i t e m > < k e y > < s t r i n g > B a t c h   D u r a t i o n 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9 2 a 5 d c c 7 - f 7 9 0 - 4 8 5 9 - a c 3 e - 5 0 8 b d f e 5 7 d d 4 " > < 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7.xml>��< ? x m l   v e r s i o n = " 1 . 0 "   e n c o d i n g = " U T F - 1 6 " ? > < G e m i n i   x m l n s = " h t t p : / / g e m i n i / p i v o t c u s t o m i z a t i o n / 2 5 1 8 3 c 9 3 - d 5 e 2 - 4 d d a - 9 1 d 7 - a a 4 c 5 c e 3 b d 0 1 " > < 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9.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a 6 5 7 a 8 b 4 - 6 f 5 a - 4 1 3 6 - a 3 7 3 - 9 1 e c 9 d 4 a 2 4 0 f " > < 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5 6 7 a c 0 4 a - f 1 e 3 - 4 a 1 a - 9 d 5 9 - 2 6 8 7 b 5 f 3 a 1 8 b " > < 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 2 0 2 5 - 0 6 - 1 6 T 1 5 : 2 3 : 5 6 . 8 4 3 4 8 1 + 0 3 : 0 0 < / L a s t P r o c e s s e d T i m e > < / D a t a M o d e l i n g S a n d b o x . S e r i a l i z e d S a n d b o x E r r o r C a c h e > ] ] > < / C u s t o m C o n t e n t > < / G e m i n i > 
</file>

<file path=customXml/item25.xml>��< ? x m l   v e r s i o n = " 1 . 0 "   e n c o d i n g = " U T F - 1 6 " ? > < G e m i n i   x m l n s = " h t t p : / / g e m i n i / p i v o t c u s t o m i z a t i o n / T a b l e X M L _ L i n e   d o w n t i m e _ 6 5 3 2 3 6 0 1 - 5 1 4 d - 4 f 6 0 - 9 b 7 f - 0 1 b d f 4 b a 3 2 a f " > < C u s t o m C o n t e n t > < ! [ C D A T A [ < T a b l e W i d g e t G r i d S e r i a l i z a t i o n   x m l n s : x s d = " h t t p : / / w w w . w 3 . o r g / 2 0 0 1 / X M L S c h e m a "   x m l n s : x s i = " h t t p : / / w w w . w 3 . o r g / 2 0 0 1 / X M L S c h e m a - i n s t a n c e " > < C o l u m n S u g g e s t e d T y p e   / > < C o l u m n F o r m a t   / > < C o l u m n A c c u r a c y   / > < C o l u m n C u r r e n c y S y m b o l   / > < C o l u m n P o s i t i v e P a t t e r n   / > < C o l u m n N e g a t i v e P a t t e r n   / > < C o l u m n W i d t h s > < i t e m > < k e y > < s t r i n g > B a t c h < / s t r i n g > < / k e y > < v a l u e > < i n t > 3 8 9 < / i n t > < / v a l u e > < / i t e m > < i t e m > < k e y > < s t r i n g > F a c t o r < / s t r i n g > < / k e y > < v a l u e > < i n t > 7 8 < / i n t > < / v a l u e > < / i t e m > < i t e m > < k e y > < s t r i n g > D o w n t i m e < / s t r i n g > < / k e y > < v a l u e > < i n t > 1 0 2 < / i n t > < / v a l u e > < / i t e m > < / C o l u m n W i d t h s > < C o l u m n D i s p l a y I n d e x > < i t e m > < k e y > < s t r i n g > B a t c h < / s t r i n g > < / k e y > < v a l u e > < i n t > 0 < / i n t > < / v a l u e > < / i t e m > < i t e m > < k e y > < s t r i n g > F a c t o r < / s t r i n g > < / k e y > < v a l u e > < i n t > 1 < / i n t > < / v a l u e > < / i t e m > < i t e m > < k e y > < s t r i n g > D o w n t i m e < / 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 D o w n t i m e   f a c t o r s 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 D o w n t i m e   f a c t o r s 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 C o l u m n s \ O p e r a t o r   E r r o r 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  p r o d u c t i v i t y 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  p r o d u c t i v i t y 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 C o l u m n s \ O p e r a t o r < / K e y > < / a : K e y > < a : V a l u e   i : t y p e = " T a b l e W i d g e t B a s e V i e w S t a t e " / > < / a : K e y V a l u e O f D i a g r a m O b j e c t K e y a n y T y p e z b w N T n L X > < a : K e y V a l u e O f D i a g r a m O b j e c t K e y a n y T y p e z b w N T n L X > < a : K e y > < K e y > C o l u m n s \ B a t c h 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 C o l u m n s \ F l a v o r 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 C o l u m n s \ M i n   b a t c h   t i m e 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  d o w n t i m e 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  d o w n t i m e 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 C o l u m n s \ D o w n t i m e 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5 c 4 3 2 9 d 6 - f a 6 9 - 4 c e d - 9 4 4 1 - 0 5 3 5 5 f b 5 d c e 0 " > < 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8.xml>��< ? x m l   v e r s i o n = " 1 . 0 "   e n c o d i n g = " U T F - 1 6 " ? > < G e m i n i   x m l n s = " h t t p : / / g e m i n i / p i v o t c u s t o m i z a t i o n / e 3 a f 2 e 7 8 - e d 1 0 - 4 c c 2 - b f 8 2 - c e a 3 6 1 d d c 4 8 5 " > < 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9.xml>��< ? x m l   v e r s i o n = " 1 . 0 "   e n c o d i n g = " u t f - 1 6 " ? > < D a t a M a s h u p   s q m i d = " 1 e 6 d 7 8 2 c - c a 6 2 - 4 a 1 3 - b 4 a b - 4 c 9 d 8 a 5 c 0 5 2 1 "   x m l n s = " h t t p : / / s c h e m a s . m i c r o s o f t . c o m / D a t a M a s h u p " > A A A A A G 0 G A A B Q S w M E F A A C A A g A F n n T 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F n n T 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Z 5 0 1 p g 9 Y n Z b Q M A A C E V A A A T A B w A R m 9 y b X V s Y X M v U 2 V j d G l v b j E u b S C i G A A o o B Q A A A A A A A A A A A A A A A A A A A A A A A A A A A D t V 1 1 P 2 z A U f a / E f 7 C y l 2 Q r F e k Y + 1 I n s U I 1 t A E T Z d p D W y E 3 u d A M x 6 l s h 7 W r + t / n x G m a N H Y m E E I a K i + l P o 7 v x z n 3 O O X g i S C i q K 8 + 3 Y + N B p 9 g B j 5 6 Y R 1 F v 6 k I Q k D X 2 B M R 4 x b q I A J i p 4 H k X z + K m Q d y 5 X j m A W n 9 j N j t O I p u 7 V 5 A o N W N q A A q u G 3 1 P g w T i E + x B 8 M j L P D u I c V k z g O + + 5 1 F v 2 R U P j z 0 f Q a c B / Q G n W I a J 9 F i l n z L E / A m m B C g N 8 C H v j y D g x i W d l 5 9 C y h c y Q P 9 W J Z x F 4 h 5 a 0 b 4 z H K a i M a E N J F g M T h N l X m 1 s K v + B E A k 5 a m q F o M T A W G n 2 o D m 1 4 D 6 H U t t H y 0 H S U G j / F g Z P 4 y E b N 0 X w D 6 o f l 3 i s e x H h m T r t j G D J h p k W w 8 J 6 X u Y Y M Y 7 S e 6 j d f L d C Z a N 8 N H l f A r r C J c M U 3 4 d s b A b k T i k C Z j E q a T U X C y s X h p T B j u h 4 m C / l e x d N t H C O g L u s W C a 6 E C C Q i 4 j A T O R Y u d T Y F g + h Y 4 Z S 5 9 d w 0 t n p x F Q b X p F N S U U I T + r + 9 l I q V S V S U f l 0 h 9 N R L r Y T 6 M g t c V d y Q D T u R J Q W d V V h a n n X p u A f R P w x g Q c m I C 3 J u C d C X h v A t w 9 I + I a k b Y R 2 a h + 6 R i p d 2 u 4 L 3 F 4 X 9 L d e 7 P u p r R / x s K b V A v L d U D j c A w s X d P U r 6 F d Q 7 i G a g 3 J G n o 1 x G o o 1 Z G p o 3 G T w A J N P + g 0 u E u b c y 4 m w J D q X G F Q s w 0 p m o H 2 J g F J D N V O G W 7 t y P k I W X r m 2 v 9 k z p R d w l 9 + e K V c 3 Z V g 9 v V 2 1 d i n B c N 8 X u Z e r K z W 4 E s t e F y T 1 + T w N E Y v 0 4 b V d M u O K r F k / a u 8 I x j s Y f X q U N n f F 5 g J d K k E q S D 5 f w o d U 7 8 K L B 8 6 E 2 W z X O g i F 6 x r M 3 Y G F a J L I c r T u j E X U b g O L l d V W H s z P z n X a W / Q U S w 7 o V 6 v A M v v Z + n R r Y s o p r 5 t B 9 f 2 Y J 3 Z C H 1 C g 1 U u I w f J a a a F B b S L S p t f I R c B 4 W D e 4 q C X y N 3 f 3 2 u i P e e h 9 0 K p 8 v x K K N a l 9 8 w L C K M 7 s 2 P 2 g c g J N 3 p l r s O C 9 H K 1 F f W 1 m U 7 Z w v R J r K 0 s O 5 w / D / t a V a P 8 o m J Z K / i x n K o c 7 m n c y W R E P Y L v d H 4 T / I H K 4 m l A 0 T h V T f V m r P t l s 9 P Y q b k C k d 1 2 t t f g 9 h r c X o P b a / A / u Q Y L h n Y e C x J I 7 d c Y W D d m T F p W 7 m P O Y n C G Q + h Y a S X t Z N Y z V x s 9 Z A 5 V t J r f n M Z p q m P C N L V 1 P v 8 X U E s B A i 0 A F A A C A A g A F n n T W j Z D e H O n A A A A 9 w A A A B I A A A A A A A A A A A A A A A A A A A A A A E N v b m Z p Z y 9 Q Y W N r Y W d l L n h t b F B L A Q I t A B Q A A g A I A B Z 5 0 1 p T c j g s m w A A A O E A A A A T A A A A A A A A A A A A A A A A A P M A A A B b Q 2 9 u d G V u d F 9 U e X B l c 1 0 u e G 1 s U E s B A i 0 A F A A C A A g A F n n T W m D 1 i d l t A w A A I R U A A B M A A A A A A A A A A A A A A A A A 2 w 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0 Y A A A A A A A A 9 R 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G 9 3 b n R p b W U l M j B m Y W N 0 b 3 J z P C 9 J d G V t U G F 0 a D 4 8 L 0 l 0 Z W 1 M b 2 N h d G l v b j 4 8 U 3 R h Y m x l R W 5 0 c m l l c z 4 8 R W 5 0 c n k g V H l w Z T 0 i Q W R k Z W R U b 0 R h d G F N b 2 R l b C I g V m F s d W U 9 I m w x I i A v P j x F b n R y e S B U e X B l P S J C d W Z m Z X J O Z X h 0 U m V m c m V z a C I g V m F s d W U 9 I m w x I i A v P j x F b n R y e S B U e X B l P S J G a W x s Q 2 9 1 b n Q i I F Z h b H V l P S J s M T I i I C 8 + P E V u d H J 5 I F R 5 c G U 9 I k Z p b G x F b m F i b G V k I i B W Y W x 1 Z T 0 i b D A i I C 8 + P E V u d H J 5 I F R 5 c G U 9 I k Z p b G x F c n J v c k N v Z G U i I F Z h b H V l P S J z V W 5 r b m 9 3 b i I g L z 4 8 R W 5 0 c n k g V H l w Z T 0 i R m l s b E V y c m 9 y Q 2 9 1 b n Q i I F Z h b H V l P S J s M C I g L z 4 8 R W 5 0 c n k g V H l w Z T 0 i R m l s b E x h c 3 R V c G R h d G V k I i B W Y W x 1 Z T 0 i Z D I w M j U t M D Y t M D l U M T E 6 M j I 6 M D g u O D A 2 M D U 5 O F o i I C 8 + P E V u d H J 5 I F R 5 c G U 9 I k Z p b G x D b 2 x 1 b W 5 U e X B l c y I g V m F s d W U 9 I n N B d 1 l H I i A v P j x F b n R y e S B U e X B l P S J G a W x s Q 2 9 s d W 1 u T m F t Z X M i I F Z h b H V l P S J z W y Z x d W 9 0 O 0 Z h Y 3 R v c i Z x d W 9 0 O y w m c X V v d D t E Z X N j c m l w d G l v b i Z x d W 9 0 O y w m c X V v d D t P c G V y Y X R v c i B F c n J v c 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m M G M 1 Z j k 3 Y y 1 k N T E x L T R l M z c t O D c y M S 0 y Y m Q 2 Y z J k M G U y Z T c i I C 8 + P E V u d H J 5 I F R 5 c G U 9 I l J l Y 2 9 2 Z X J 5 V G F y Z 2 V 0 Q 2 9 s d W 1 u I i B W Y W x 1 Z T 0 i b D E i I C 8 + P E V u d H J 5 I F R 5 c G U 9 I l J l Y 2 9 2 Z X J 5 V G F y Z 2 V 0 U m 9 3 I i B W Y W x 1 Z T 0 i b D E i I C 8 + P E V u d H J 5 I F R 5 c G U 9 I l J l Y 2 9 2 Z X J 5 V G F y Z 2 V 0 U 2 h l Z X Q i I F Z h b H V l P S J z R G 9 3 b n R p b W U g Z m F j d G 9 y c y I g L z 4 8 R W 5 0 c n k g V H l w Z T 0 i U m V s Y X R p b 2 5 z a G l w S W 5 m b 0 N v b n R h a W 5 l c i I g V m F s d W U 9 I n N 7 J n F 1 b 3 Q 7 Y 2 9 s d W 1 u Q 2 9 1 b n Q m c X V v d D s 6 M y w m c X V v d D t r Z X l D b 2 x 1 b W 5 O Y W 1 l c y Z x d W 9 0 O z p b X S w m c X V v d D t x d W V y e V J l b G F 0 a W 9 u c 2 h p c H M m c X V v d D s 6 W 1 0 s J n F 1 b 3 Q 7 Y 2 9 s d W 1 u S W R l b n R p d G l l c y Z x d W 9 0 O z p b J n F 1 b 3 Q 7 U 2 V j d G l v b j E v R G 9 3 b n R p b W U g Z m F j d G 9 y c y 9 D a G F u Z 2 V k I F R 5 c G U u e 0 Z h Y 3 R v c i w w f S Z x d W 9 0 O y w m c X V v d D t T Z W N 0 a W 9 u M S 9 E b 3 d u d G l t Z S B m Y W N 0 b 3 J z L 0 N o Y W 5 n Z W Q g V H l w Z S 5 7 R G V z Y 3 J p c H R p b 2 4 s M X 0 m c X V v d D s s J n F 1 b 3 Q 7 U 2 V j d G l v b j E v R G 9 3 b n R p b W U g Z m F j d G 9 y c y 9 D a G F u Z 2 V k I F R 5 c G U u e 0 9 w Z X J h d G 9 y I E V y c m 9 y L D J 9 J n F 1 b 3 Q 7 X S w m c X V v d D t D b 2 x 1 b W 5 D b 3 V u d C Z x d W 9 0 O z o z L C Z x d W 9 0 O 0 t l e U N v b H V t b k 5 h b W V z J n F 1 b 3 Q 7 O l t d L C Z x d W 9 0 O 0 N v b H V t b k l k Z W 5 0 a X R p Z X M m c X V v d D s 6 W y Z x d W 9 0 O 1 N l Y 3 R p b 2 4 x L 0 R v d 2 5 0 a W 1 l I G Z h Y 3 R v c n M v Q 2 h h b m d l Z C B U e X B l L n t G Y W N 0 b 3 I s M H 0 m c X V v d D s s J n F 1 b 3 Q 7 U 2 V j d G l v b j E v R G 9 3 b n R p b W U g Z m F j d G 9 y c y 9 D a G F u Z 2 V k I F R 5 c G U u e 0 R l c 2 N y a X B 0 a W 9 u L D F 9 J n F 1 b 3 Q 7 L C Z x d W 9 0 O 1 N l Y 3 R p b 2 4 x L 0 R v d 2 5 0 a W 1 l I G Z h Y 3 R v c n M v Q 2 h h b m d l Z C B U e X B l L n t P c G V y Y X R v c i B F c n J v c i w y 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U G l 2 b 3 R U Y W J s Z T E i I C 8 + P C 9 T d G F i b G V F b n R y a W V z P j w v S X R l b T 4 8 S X R l b T 4 8 S X R l b U x v Y 2 F 0 a W 9 u P j x J d G V t V H l w Z T 5 G b 3 J t d W x h P C 9 J d G V t V H l w Z T 4 8 S X R l b V B h d G g + U 2 V j d G l v b j E v T G l u Z S U y M G R v d 2 5 0 a W 1 l P C 9 J d G V t U G F 0 a D 4 8 L 0 l 0 Z W 1 M b 2 N h d G l v b j 4 8 U 3 R h Y m x l R W 5 0 c m l l c z 4 8 R W 5 0 c n k g V H l w Z T 0 i Q W R k Z W R U b 0 R h d G F N b 2 R l b C I g V m F s d W U 9 I m w x I i A v P j x F b n R y e S B U e X B l P S J C d W Z m Z X J O Z X h 0 U m V m c m V z a C I g V m F s d W U 9 I m w x I i A v P j x F b n R y e S B U e X B l P S J G a W x s Q 2 9 1 b n Q i I F Z h b H V l P S J s N j E i I C 8 + P E V u d H J 5 I F R 5 c G U 9 I k Z p b G x F b m F i b G V k I i B W Y W x 1 Z T 0 i b D A i I C 8 + P E V u d H J 5 I F R 5 c G U 9 I k Z p b G x F c n J v c k N v Z G U i I F Z h b H V l P S J z V W 5 r b m 9 3 b i I g L z 4 8 R W 5 0 c n k g V H l w Z T 0 i R m l s b E V y c m 9 y Q 2 9 1 b n Q i I F Z h b H V l P S J s M C I g L z 4 8 R W 5 0 c n k g V H l w Z T 0 i R m l s b E x h c 3 R V c G R h d G V k I i B W Y W x 1 Z T 0 i Z D I w M j U t M D Y t M D l U M T E 6 M j Q 6 M j k u M T E y O T I 1 O V o i I C 8 + P E V u d H J 5 I F R 5 c G U 9 I k Z p b G x D b 2 x 1 b W 5 U e X B l c y I g V m F s d W U 9 I n N B d 0 1 E I i A v P j x F b n R y e S B U e X B l P S J G a W x s Q 2 9 s d W 1 u T m F t Z X M i I F Z h b H V l P S J z W y Z x d W 9 0 O 0 J h d G N o J n F 1 b 3 Q 7 L C Z x d W 9 0 O 0 Z h Y 3 R v c i Z x d W 9 0 O y w m c X V v d D t E b 3 d u 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M m N i O T E 2 Z S 0 w M T N j L T Q y Y T U t Y T I 5 Z i 0 1 O T E 0 M j Q 1 Z D U 1 O D E i I C 8 + P E V u d H J 5 I F R 5 c G U 9 I l J l Y 2 9 2 Z X J 5 V G F y Z 2 V 0 Q 2 9 s d W 1 u I i B W Y W x 1 Z T 0 i b D E i I C 8 + P E V u d H J 5 I F R 5 c G U 9 I l J l Y 2 9 2 Z X J 5 V G F y Z 2 V 0 U m 9 3 I i B W Y W x 1 Z T 0 i b D E i I C 8 + P E V u d H J 5 I F R 5 c G U 9 I l J l Y 2 9 2 Z X J 5 V G F y Z 2 V 0 U 2 h l Z X Q i I F Z h b H V l P S J z T G l u Z S B k b 3 d u d G l t Z S I g L z 4 8 R W 5 0 c n k g V H l w Z T 0 i U m V s Y X R p b 2 5 z a G l w S W 5 m b 0 N v b n R h a W 5 l c i I g V m F s d W U 9 I n N 7 J n F 1 b 3 Q 7 Y 2 9 s d W 1 u Q 2 9 1 b n Q m c X V v d D s 6 M y w m c X V v d D t r Z X l D b 2 x 1 b W 5 O Y W 1 l c y Z x d W 9 0 O z p b X S w m c X V v d D t x d W V y e V J l b G F 0 a W 9 u c 2 h p c H M m c X V v d D s 6 W 1 0 s J n F 1 b 3 Q 7 Y 2 9 s d W 1 u S W R l b n R p d G l l c y Z x d W 9 0 O z p b J n F 1 b 3 Q 7 U 2 V j d G l v b j E v T G l u Z S B k b 3 d u d G l t Z S 9 V b n B p d m 9 0 Z W Q g T 3 R o Z X I g Q 2 9 s d W 1 u c y 5 7 Q m F 0 Y 2 g s M H 0 m c X V v d D s s J n F 1 b 3 Q 7 U 2 V j d G l v b j E v T G l u Z S B k b 3 d u d G l t Z S 9 D a G F u Z 2 V k I F R 5 c G U y L n t G Y W N 0 b 3 I s M X 0 m c X V v d D s s J n F 1 b 3 Q 7 U 2 V j d G l v b j E v T G l u Z S B k b 3 d u d G l t Z S 9 D a G F u Z 2 V k I F R 5 c G U y L n t E b 3 d u d G l t Z S w y f S Z x d W 9 0 O 1 0 s J n F 1 b 3 Q 7 Q 2 9 s d W 1 u Q 2 9 1 b n Q m c X V v d D s 6 M y w m c X V v d D t L Z X l D b 2 x 1 b W 5 O Y W 1 l c y Z x d W 9 0 O z p b X S w m c X V v d D t D b 2 x 1 b W 5 J Z G V u d G l 0 a W V z J n F 1 b 3 Q 7 O l s m c X V v d D t T Z W N 0 a W 9 u M S 9 M a W 5 l I G R v d 2 5 0 a W 1 l L 1 V u c G l 2 b 3 R l Z C B P d G h l c i B D b 2 x 1 b W 5 z L n t C Y X R j a C w w f S Z x d W 9 0 O y w m c X V v d D t T Z W N 0 a W 9 u M S 9 M a W 5 l I G R v d 2 5 0 a W 1 l L 0 N o Y W 5 n Z W Q g V H l w Z T I u e 0 Z h Y 3 R v c i w x f S Z x d W 9 0 O y w m c X V v d D t T Z W N 0 a W 9 u M S 9 M a W 5 l I G R v d 2 5 0 a W 1 l L 0 N o Y W 5 n Z W Q g V H l w Z T I u e 0 R v d 2 5 0 a W 1 l L D J 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C Y X R j a C B E d X J h d G l v b i B E a X N 0 I i A v P j w v U 3 R h Y m x l R W 5 0 c m l l c z 4 8 L 0 l 0 Z W 0 + P E l 0 Z W 0 + P E l 0 Z W 1 M b 2 N h d G l v b j 4 8 S X R l b V R 5 c G U + R m 9 y b X V s Y T w v S X R l b V R 5 c G U + P E l 0 Z W 1 Q Y X R o P l N l Y 3 R p b 2 4 x L 0 x p b m U l M j B w c m 9 k d W N 0 a X Z p d H k 8 L 0 l 0 Z W 1 Q Y X R o P j w v S X R l b U x v Y 2 F 0 a W 9 u P j x T d G F i b G V F b n R y a W V z P j x F b n R y e S B U e X B l P S J G a W x s U 3 R h d H V z I i B W Y W x 1 Z T 0 i c 0 N v b X B s Z X R l I i A v P j x F b n R y e S B U e X B l P S J C d W Z m Z X J O Z X h 0 U m V m c m V z a C I g V m F s d W U 9 I m w x I i A v P j x F b n R y e S B U e X B l P S J G a W x s Q 2 9 s d W 1 u T m F t Z X M i I F Z h b H V l P S J z W y Z x d W 9 0 O 0 R h d G U m c X V v d D s s J n F 1 b 3 Q 7 U H J v Z H V j d C Z x d W 9 0 O y w m c X V v d D t C Y X R j a C Z x d W 9 0 O y w m c X V v d D t P c G V y Y X R v c i Z x d W 9 0 O y w m c X V v d D t C Y X R j a C B E d X J h d G l v b i Z x d W 9 0 O 1 0 i I C 8 + P E V u d H J 5 I F R 5 c G U 9 I k Z p b G x F b m F i b G V k I i B W Y W x 1 Z T 0 i b D A i I C 8 + P E V u d H J 5 I F R 5 c G U 9 I k Z p b G x D b 2 x 1 b W 5 U e X B l c y I g V m F s d W U 9 I n N D U V l E Q m d N P S I g L z 4 8 R W 5 0 c n k g V H l w Z T 0 i R m l s b E x h c 3 R V c G R h d G V k I i B W Y W x 1 Z T 0 i Z D I w M j U t M D Y t M T N U M T I 6 N D A 6 N T Y u N j M 1 O D k 4 M l o i I C 8 + P E V u d H J 5 I F R 5 c G U 9 I k Z p b G x F c n J v c k N v d W 5 0 I i B W Y W x 1 Z T 0 i b D A i I C 8 + P E V u d H J 5 I F R 5 c G U 9 I k Z p b G x F c n J v c k N v Z G U i I F Z h b H V l P S J z V W 5 r b m 9 3 b i I g L z 4 8 R W 5 0 c n k g V H l w Z T 0 i R m l s b G V k Q 2 9 t c G x l d G V S Z X N 1 b H R U b 1 d v c m t z a G V l d C I g V m F s d W U 9 I m w w I i A v P j x F b n R y e S B U e X B l P S J G a W x s Q 2 9 1 b n Q i I F Z h b H V l P S J s M z g i I C 8 + P E V u d H J 5 I F R 5 c G U 9 I k Z p b G x U b 0 R h d G F N b 2 R l b E V u Y W J s Z W Q i I F Z h b H V l P S J s M S I g L z 4 8 R W 5 0 c n k g V H l w Z T 0 i S X N Q c m l 2 Y X R l I i B W Y W x 1 Z T 0 i b D A i I C 8 + P E V u d H J 5 I F R 5 c G U 9 I l F 1 Z X J 5 S U Q i I F Z h b H V l P S J z N j B h M D I 5 M W Y t N T Y 0 N i 0 0 N z B m L T g x M j g t N D k 2 Z D B m M D A y Z W E 3 I i A v P j x F b n R y e S B U e X B l P S J S Z W N v d m V y e V R h c m d l d E N v b H V t b i I g V m F s d W U 9 I m w x I i A v P j x F b n R y e S B U e X B l P S J S Z W N v d m V y e V R h c m d l d F J v d y I g V m F s d W U 9 I m w x I i A v P j x F b n R y e S B U e X B l P S J S Z W N v d m V y e V R h c m d l d F N o Z W V 0 I i B W Y W x 1 Z T 0 i c 0 x p b m U g c H J v Z H V j d G l 2 a X R 5 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U G l 2 b 3 R U Y W J s Z T E i I C 8 + P E V u d H J 5 I F R 5 c G U 9 I l J l b G F 0 a W 9 u c 2 h p c E l u Z m 9 D b 2 5 0 Y W l u Z X I i I F Z h b H V l P S J z e y Z x d W 9 0 O 2 N v b H V t b k N v d W 5 0 J n F 1 b 3 Q 7 O j U s J n F 1 b 3 Q 7 a 2 V 5 Q 2 9 s d W 1 u T m F t Z X M m c X V v d D s 6 W 1 0 s J n F 1 b 3 Q 7 c X V l c n l S Z W x h d G l v b n N o a X B z J n F 1 b 3 Q 7 O l t d L C Z x d W 9 0 O 2 N v b H V t b k l k Z W 5 0 a X R p Z X M m c X V v d D s 6 W y Z x d W 9 0 O 1 N l Y 3 R p b 2 4 x L 0 x p b m U g c H J v Z H V j d G l 2 a X R 5 L 0 N o Y W 5 n Z W Q g V H l w Z S 5 7 R G F 0 Z S w w f S Z x d W 9 0 O y w m c X V v d D t T Z W N 0 a W 9 u M S 9 M a W 5 l I H B y b 2 R 1 Y 3 R p d m l 0 e S 9 D a G F u Z 2 V k I F R 5 c G U u e 1 B y b 2 R 1 Y 3 Q s M X 0 m c X V v d D s s J n F 1 b 3 Q 7 U 2 V j d G l v b j E v T G l u Z S B w c m 9 k d W N 0 a X Z p d H k v Q 2 h h b m d l Z C B U e X B l L n t C Y X R j a C w y f S Z x d W 9 0 O y w m c X V v d D t T Z W N 0 a W 9 u M S 9 M a W 5 l I H B y b 2 R 1 Y 3 R p d m l 0 e S 9 D a G F u Z 2 V k I F R 5 c G U u e 0 9 w Z X J h d G 9 y L D N 9 J n F 1 b 3 Q 7 L C Z x d W 9 0 O 1 N l Y 3 R p b 2 4 x L 0 x p b m U g c H J v Z H V j d G l 2 a X R 5 L 0 N o Y W 5 n Z W Q g V H l w Z T E u e 0 J h d G N o I E R 1 c m F 0 a W 9 u L D Z 9 J n F 1 b 3 Q 7 X S w m c X V v d D t D b 2 x 1 b W 5 D b 3 V u d C Z x d W 9 0 O z o 1 L C Z x d W 9 0 O 0 t l e U N v b H V t b k 5 h b W V z J n F 1 b 3 Q 7 O l t d L C Z x d W 9 0 O 0 N v b H V t b k l k Z W 5 0 a X R p Z X M m c X V v d D s 6 W y Z x d W 9 0 O 1 N l Y 3 R p b 2 4 x L 0 x p b m U g c H J v Z H V j d G l 2 a X R 5 L 0 N o Y W 5 n Z W Q g V H l w Z S 5 7 R G F 0 Z S w w f S Z x d W 9 0 O y w m c X V v d D t T Z W N 0 a W 9 u M S 9 M a W 5 l I H B y b 2 R 1 Y 3 R p d m l 0 e S 9 D a G F u Z 2 V k I F R 5 c G U u e 1 B y b 2 R 1 Y 3 Q s M X 0 m c X V v d D s s J n F 1 b 3 Q 7 U 2 V j d G l v b j E v T G l u Z S B w c m 9 k d W N 0 a X Z p d H k v Q 2 h h b m d l Z C B U e X B l L n t C Y X R j a C w y f S Z x d W 9 0 O y w m c X V v d D t T Z W N 0 a W 9 u M S 9 M a W 5 l I H B y b 2 R 1 Y 3 R p d m l 0 e S 9 D a G F u Z 2 V k I F R 5 c G U u e 0 9 w Z X J h d G 9 y L D N 9 J n F 1 b 3 Q 7 L C Z x d W 9 0 O 1 N l Y 3 R p b 2 4 x L 0 x p b m U g c H J v Z H V j d G l 2 a X R 5 L 0 N o Y W 5 n Z W Q g V H l w Z T E u e 0 J h d G N o I E R 1 c m F 0 a W 9 u L D Z 9 J n F 1 b 3 Q 7 X S w m c X V v d D t S Z W x h d G l v b n N o a X B J b m Z v J n F 1 b 3 Q 7 O l t d f S I g L z 4 8 L 1 N 0 Y W J s Z U V u d H J p Z X M + P C 9 J d G V t P j x J d G V t P j x J d G V t T G 9 j Y X R p b 2 4 + P E l 0 Z W 1 U e X B l P k Z v c m 1 1 b G E 8 L 0 l 0 Z W 1 U e X B l P j x J d G V t U G F 0 a D 5 T Z W N 0 a W 9 u M S 9 Q c m 9 k d W N 0 c z w v S X R l b V B h d G g + P C 9 J d G V t T G 9 j Y X R p b 2 4 + P F N 0 Y W J s Z U V u d H J p Z X M + P E V u d H J 5 I F R 5 c G U 9 I k F k Z G V k V G 9 E Y X R h T W 9 k Z W w i I F Z h b H V l P S J s M S I g L z 4 8 R W 5 0 c n k g V H l w Z T 0 i Q n V m Z m V y T m V 4 d F J l Z n J l c 2 g i I F Z h b H V l P S J s M S I g L z 4 8 R W 5 0 c n k g V H l w Z T 0 i R m l s b E N v d W 5 0 I i B W Y W x 1 Z T 0 i b D Y i I C 8 + P E V u d H J 5 I F R 5 c G U 9 I k Z p b G x F b m F i b G V k I i B W Y W x 1 Z T 0 i b D A i I C 8 + P E V u d H J 5 I F R 5 c G U 9 I k Z p b G x F c n J v c k N v Z G U i I F Z h b H V l P S J z V W 5 r b m 9 3 b i I g L z 4 8 R W 5 0 c n k g V H l w Z T 0 i R m l s b E V y c m 9 y Q 2 9 1 b n Q i I F Z h b H V l P S J s M C I g L z 4 8 R W 5 0 c n k g V H l w Z T 0 i R m l s b E x h c 3 R V c G R h d G V k I i B W Y W x 1 Z T 0 i Z D I w M j U t M D Y t M D l U M T E 6 M j I 6 N D A u M T Q 2 M j c 4 M V o i I C 8 + P E V u d H J 5 I F R 5 c G U 9 I k Z p b G x D b 2 x 1 b W 5 U e X B l c y I g V m F s d W U 9 I n N C Z 1 l H Q X c 9 P S I g L z 4 8 R W 5 0 c n k g V H l w Z T 0 i R m l s b E N v b H V t b k 5 h b W V z I i B W Y W x 1 Z T 0 i c 1 s m c X V v d D t Q c m 9 k d W N 0 J n F 1 b 3 Q 7 L C Z x d W 9 0 O 0 Z s Y X Z v c i Z x d W 9 0 O y w m c X V v d D t T a X p l J n F 1 b 3 Q 7 L C Z x d W 9 0 O 0 1 p b i B i Y X R j a C B 0 a W 1 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d m Y z g x Y j B l L T E w N W Q t N G Y 1 Z i 0 4 N G M 4 L W M w N z M 5 Y z g 3 Z D N l N i I g L z 4 8 R W 5 0 c n k g V H l w Z T 0 i U m V j b 3 Z l c n l U Y X J n Z X R D b 2 x 1 b W 4 i I F Z h b H V l P S J s M S I g L z 4 8 R W 5 0 c n k g V H l w Z T 0 i U m V j b 3 Z l c n l U Y X J n Z X R S b 3 c i I F Z h b H V l P S J s M S I g L z 4 8 R W 5 0 c n k g V H l w Z T 0 i U m V j b 3 Z l c n l U Y X J n Z X R T a G V l d C I g V m F s d W U 9 I n N Q c m 9 k d W N 0 c y I g L z 4 8 R W 5 0 c n k g V H l w Z T 0 i U m V s Y X R p b 2 5 z a G l w S W 5 m b 0 N v b n R h a W 5 l c i I g V m F s d W U 9 I n N 7 J n F 1 b 3 Q 7 Y 2 9 s d W 1 u Q 2 9 1 b n Q m c X V v d D s 6 N C w m c X V v d D t r Z X l D b 2 x 1 b W 5 O Y W 1 l c y Z x d W 9 0 O z p b X S w m c X V v d D t x d W V y e V J l b G F 0 a W 9 u c 2 h p c H M m c X V v d D s 6 W 1 0 s J n F 1 b 3 Q 7 Y 2 9 s d W 1 u S W R l b n R p d G l l c y Z x d W 9 0 O z p b J n F 1 b 3 Q 7 U 2 V j d G l v b j E v U H J v Z H V j d H M v Q 2 h h b m d l Z C B U e X B l L n t Q c m 9 k d W N 0 L D B 9 J n F 1 b 3 Q 7 L C Z x d W 9 0 O 1 N l Y 3 R p b 2 4 x L 1 B y b 2 R 1 Y 3 R z L 0 N o Y W 5 n Z W Q g V H l w Z S 5 7 R m x h d m 9 y L D F 9 J n F 1 b 3 Q 7 L C Z x d W 9 0 O 1 N l Y 3 R p b 2 4 x L 1 B y b 2 R 1 Y 3 R z L 0 N o Y W 5 n Z W Q g V H l w Z S 5 7 U 2 l 6 Z S w y f S Z x d W 9 0 O y w m c X V v d D t T Z W N 0 a W 9 u M S 9 Q c m 9 k d W N 0 c y 9 D a G F u Z 2 V k I F R 5 c G U u e 0 1 p b i B i Y X R j a C B 0 a W 1 l L D N 9 J n F 1 b 3 Q 7 X S w m c X V v d D t D b 2 x 1 b W 5 D b 3 V u d C Z x d W 9 0 O z o 0 L C Z x d W 9 0 O 0 t l e U N v b H V t b k 5 h b W V z J n F 1 b 3 Q 7 O l t d L C Z x d W 9 0 O 0 N v b H V t b k l k Z W 5 0 a X R p Z X M m c X V v d D s 6 W y Z x d W 9 0 O 1 N l Y 3 R p b 2 4 x L 1 B y b 2 R 1 Y 3 R z L 0 N o Y W 5 n Z W Q g V H l w Z S 5 7 U H J v Z H V j d C w w f S Z x d W 9 0 O y w m c X V v d D t T Z W N 0 a W 9 u M S 9 Q c m 9 k d W N 0 c y 9 D a G F u Z 2 V k I F R 5 c G U u e 0 Z s Y X Z v c i w x f S Z x d W 9 0 O y w m c X V v d D t T Z W N 0 a W 9 u M S 9 Q c m 9 k d W N 0 c y 9 D a G F u Z 2 V k I F R 5 c G U u e 1 N p e m U s M n 0 m c X V v d D s s J n F 1 b 3 Q 7 U 2 V j d G l v b j E v U H J v Z H V j d H M v Q 2 h h b m d l Z C B U e X B l L n t N a W 4 g Y m F 0 Y 2 g g d G l t Z S w z 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U G l 2 b 3 R U Y W J s Z T E i I C 8 + P C 9 T d G F i b G V F b n R y a W V z P j w v S X R l b T 4 8 S X R l b T 4 8 S X R l b U x v Y 2 F 0 a W 9 u P j x J d G V t V H l w Z T 5 G b 3 J t d W x h P C 9 J d G V t V H l w Z T 4 8 S X R l b V B h d G g + U 2 V j d G l v b j E v R G 9 3 b n R p b W U l M j B m Y W N 0 b 3 J z L 1 N v d X J j Z T w v S X R l b V B h d G g + P C 9 J d G V t T G 9 j Y X R p b 2 4 + P F N 0 Y W J s Z U V u d H J p Z X M g L z 4 8 L 0 l 0 Z W 0 + P E l 0 Z W 0 + P E l 0 Z W 1 M b 2 N h d G l v b j 4 8 S X R l b V R 5 c G U + R m 9 y b X V s Y T w v S X R l b V R 5 c G U + P E l 0 Z W 1 Q Y X R o P l N l Y 3 R p b 2 4 x L 0 R v d 2 5 0 a W 1 l J T I w Z m F j d G 9 y c y 9 E b 3 d u d G l t Z S U y M G Z h Y 3 R v c n N f U 2 h l Z X Q 8 L 0 l 0 Z W 1 Q Y X R o P j w v S X R l b U x v Y 2 F 0 a W 9 u P j x T d G F i b G V F b n R y a W V z I C 8 + P C 9 J d G V t P j x J d G V t P j x J d G V t T G 9 j Y X R p b 2 4 + P E l 0 Z W 1 U e X B l P k Z v c m 1 1 b G E 8 L 0 l 0 Z W 1 U e X B l P j x J d G V t U G F 0 a D 5 T Z W N 0 a W 9 u M S 9 E b 3 d u d G l t Z S U y M G Z h Y 3 R v c n M v U H J v b W 9 0 Z W Q l M j B I Z W F k Z X J z P C 9 J d G V t U G F 0 a D 4 8 L 0 l 0 Z W 1 M b 2 N h d G l v b j 4 8 U 3 R h Y m x l R W 5 0 c m l l c y A v P j w v S X R l b T 4 8 S X R l b T 4 8 S X R l b U x v Y 2 F 0 a W 9 u P j x J d G V t V H l w Z T 5 G b 3 J t d W x h P C 9 J d G V t V H l w Z T 4 8 S X R l b V B h d G g + U 2 V j d G l v b j E v R G 9 3 b n R p b W U l M j B m Y W N 0 b 3 J z L 0 N o Y W 5 n Z W Q l M j B U e X B l P C 9 J d G V t U G F 0 a D 4 8 L 0 l 0 Z W 1 M b 2 N h d G l v b j 4 8 U 3 R h Y m x l R W 5 0 c m l l c y A v P j w v S X R l b T 4 8 S X R l b T 4 8 S X R l b U x v Y 2 F 0 a W 9 u P j x J d G V t V H l w Z T 5 G b 3 J t d W x h P C 9 J d G V t V H l w Z T 4 8 S X R l b V B h d G g + U 2 V j d G l v b j E v T G l u Z S U y M G R v d 2 5 0 a W 1 l L 1 N v d X J j Z T w v S X R l b V B h d G g + P C 9 J d G V t T G 9 j Y X R p b 2 4 + P F N 0 Y W J s Z U V u d H J p Z X M g L z 4 8 L 0 l 0 Z W 0 + P E l 0 Z W 0 + P E l 0 Z W 1 M b 2 N h d G l v b j 4 8 S X R l b V R 5 c G U + R m 9 y b X V s Y T w v S X R l b V R 5 c G U + P E l 0 Z W 1 Q Y X R o P l N l Y 3 R p b 2 4 x L 0 x p b m U l M j B k b 3 d u d G l t Z S 9 M a W 5 l J T I w Z G 9 3 b n R p b W V f U 2 h l Z X Q 8 L 0 l 0 Z W 1 Q Y X R o P j w v S X R l b U x v Y 2 F 0 a W 9 u P j x T d G F i b G V F b n R y a W V z I C 8 + P C 9 J d G V t P j x J d G V t P j x J d G V t T G 9 j Y X R p b 2 4 + P E l 0 Z W 1 U e X B l P k Z v c m 1 1 b G E 8 L 0 l 0 Z W 1 U e X B l P j x J d G V t U G F 0 a D 5 T Z W N 0 a W 9 u M S 9 M a W 5 l J T I w c H J v Z H V j d G l 2 a X R 5 L 1 N v d X J j Z T w v S X R l b V B h d G g + P C 9 J d G V t T G 9 j Y X R p b 2 4 + P F N 0 Y W J s Z U V u d H J p Z X M g L z 4 8 L 0 l 0 Z W 0 + P E l 0 Z W 0 + P E l 0 Z W 1 M b 2 N h d G l v b j 4 8 S X R l b V R 5 c G U + R m 9 y b X V s Y T w v S X R l b V R 5 c G U + P E l 0 Z W 1 Q Y X R o P l N l Y 3 R p b 2 4 x L 0 x p b m U l M j B w c m 9 k d W N 0 a X Z p d H k v T G l u Z S U y M H B y b 2 R 1 Y 3 R p d m l 0 e V 9 T a G V l d D w v S X R l b V B h d G g + P C 9 J d G V t T G 9 j Y X R p b 2 4 + P F N 0 Y W J s Z U V u d H J p Z X M g L 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M a W 5 l J T I w c H J v Z H V j d G l 2 a X R 5 L 1 B y b 2 1 v d G V k J T I w S G V h Z G V y c z w v S X R l b V B h d G g + P C 9 J d G V t T G 9 j Y X R p b 2 4 + P F N 0 Y W J s Z U V u d H J p Z X M g L z 4 8 L 0 l 0 Z W 0 + P E l 0 Z W 0 + P E l 0 Z W 1 M b 2 N h d G l v b j 4 8 S X R l b V R 5 c G U + R m 9 y b X V s Y T w v S X R l b V R 5 c G U + P E l 0 Z W 1 Q Y X R o P l N l Y 3 R p b 2 4 x L 0 x p b m U l M j B w c m 9 k d W N 0 a X Z p d H k v Q 2 h h b m d l Z C U y M F R 5 c G U 8 L 0 l 0 Z W 1 Q Y X R o P j w v S X R l b U x v Y 2 F 0 a W 9 u P j x T d G F i b G V F b n R y a W V z I C 8 + P C 9 J d G V t P j x J d G V t P j x J d G V t T G 9 j Y X R p b 2 4 + P E l 0 Z W 1 U e X B l P k Z v c m 1 1 b G E 8 L 0 l 0 Z W 1 U e X B l P j x J d G V t U G F 0 a D 5 T Z W N 0 a W 9 u M S 9 M a W 5 l J T I w Z G 9 3 b n R p b W U v U H J v b W 9 0 Z W Q l M j B I Z W F k Z X J z P C 9 J d G V t U G F 0 a D 4 8 L 0 l 0 Z W 1 M b 2 N h d G l v b j 4 8 U 3 R h Y m x l R W 5 0 c m l l c y A v P j w v S X R l b T 4 8 S X R l b T 4 8 S X R l b U x v Y 2 F 0 a W 9 u P j x J d G V t V H l w Z T 5 G b 3 J t d W x h P C 9 J d G V t V H l w Z T 4 8 S X R l b V B h d G g + U 2 V j d G l v b j E v T G l u Z S U y M G R v d 2 5 0 a W 1 l L 0 N o Y W 5 n Z W Q l M j B U e X B l P C 9 J d G V t U G F 0 a D 4 8 L 0 l 0 Z W 1 M b 2 N h d G l v b j 4 8 U 3 R h Y m x l R W 5 0 c m l l c y A v P j w v S X R l b T 4 8 S X R l b T 4 8 S X R l b U x v Y 2 F 0 a W 9 u P j x J d G V t V H l w Z T 5 G b 3 J t d W x h P C 9 J d G V t V H l w Z T 4 8 S X R l b V B h d G g + U 2 V j d G l v b j E v T G l u Z S U y M G R v d 2 5 0 a W 1 l L 1 B y b 2 1 v d G V k J T I w S G V h Z G V y c z E 8 L 0 l 0 Z W 1 Q Y X R o P j w v S X R l b U x v Y 2 F 0 a W 9 u P j x T d G F i b G V F b n R y a W V z I C 8 + P C 9 J d G V t P j x J d G V t P j x J d G V t T G 9 j Y X R p b 2 4 + P E l 0 Z W 1 U e X B l P k Z v c m 1 1 b G E 8 L 0 l 0 Z W 1 U e X B l P j x J d G V t U G F 0 a D 5 T Z W N 0 a W 9 u M S 9 M a W 5 l J T I w Z G 9 3 b n R p b W U v Q 2 h h b m d l Z C U y M F R 5 c G U x P C 9 J d G V t U G F 0 a D 4 8 L 0 l 0 Z W 1 M b 2 N h d G l v b j 4 8 U 3 R h Y m x l R W 5 0 c m l l c y A v P j w v S X R l b T 4 8 S X R l b T 4 8 S X R l b U x v Y 2 F 0 a W 9 u P j x J d G V t V H l w Z T 5 G b 3 J t d W x h P C 9 J d G V t V H l w Z T 4 8 S X R l b V B h d G g + U 2 V j d G l v b j E v T G l u Z S U y M G R v d 2 5 0 a W 1 l L 1 V u c G l 2 b 3 R l Z C U y M E 9 0 a G V y J T I w Q 2 9 s d W 1 u c z w v S X R l b V B h d G g + P C 9 J d G V t T G 9 j Y X R p b 2 4 + P F N 0 Y W J s Z U V u d H J p Z X M g L z 4 8 L 0 l 0 Z W 0 + P E l 0 Z W 0 + P E l 0 Z W 1 M b 2 N h d G l v b j 4 8 S X R l b V R 5 c G U + R m 9 y b X V s Y T w v S X R l b V R 5 c G U + P E l 0 Z W 1 Q Y X R o P l N l Y 3 R p b 2 4 x L 0 x p b m U l M j B k b 3 d u d G l t Z S 9 D a G F u Z 2 V k J T I w V H l w Z T I 8 L 0 l 0 Z W 1 Q Y X R o P j w v S X R l b U x v Y 2 F 0 a W 9 u P j x T d G F i b G V F b n R y a W V z I C 8 + P C 9 J d G V t P j x J d G V t P j x J d G V t T G 9 j Y X R p b 2 4 + P E l 0 Z W 1 U e X B l P k Z v c m 1 1 b G E 8 L 0 l 0 Z W 1 U e X B l P j x J d G V t U G F 0 a D 5 T Z W N 0 a W 9 u M S 9 M a W 5 l J T I w c H J v Z H V j d G l 2 a X R 5 L 0 F k Z G V k J T I w Q 3 V z d G 9 t P C 9 J d G V t U G F 0 a D 4 8 L 0 l 0 Z W 1 M b 2 N h d G l v b j 4 8 U 3 R h Y m x l R W 5 0 c m l l c y A v P j w v S X R l b T 4 8 S X R l b T 4 8 S X R l b U x v Y 2 F 0 a W 9 u P j x J d G V t V H l w Z T 5 G b 3 J t d W x h P C 9 J d G V t V H l w Z T 4 8 S X R l b V B h d G g + U 2 V j d G l v b j E v T G l u Z S U y M H B y b 2 R 1 Y 3 R p d m l 0 e S 9 D a G F u Z 2 V k J T I w V H l w Z T I 8 L 0 l 0 Z W 1 Q Y X R o P j w v S X R l b U x v Y 2 F 0 a W 9 u P j x T d G F i b G V F b n R y a W V z I C 8 + P C 9 J d G V t P j x J d G V t P j x J d G V t T G 9 j Y X R p b 2 4 + P E l 0 Z W 1 U e X B l P k Z v c m 1 1 b G E 8 L 0 l 0 Z W 1 U e X B l P j x J d G V t U G F 0 a D 5 T Z W N 0 a W 9 u M S 9 M a W 5 l J T I w c H J v Z H V j d G l 2 a X R 5 L 0 N o Y W 5 n Z W Q l M j B U e X B l 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M a W 5 l J T I w c H J v Z H V j d G l 2 a X R 5 L 1 J l b W 9 2 Z W Q l M j B P d G h l c i U y M E N v b H V t b n M 8 L 0 l 0 Z W 1 Q Y X R o P j w v S X R l b U x v Y 2 F 0 a W 9 u P j x T d G F i b G V F b n R y a W V z I C 8 + P C 9 J d G V t P j x J d G V t P j x J d G V t T G 9 j Y X R p b 2 4 + P E l 0 Z W 1 U e X B l P k Z v c m 1 1 b G E 8 L 0 l 0 Z W 1 U e X B l P j x J d G V t U G F 0 a D 5 T Z W N 0 a W 9 u M S 9 M a W 5 l J T I w c H J v Z H V j d G l 2 a X R 5 J T I w K D I p P C 9 J d G V t U G F 0 a D 4 8 L 0 l 0 Z W 1 M b 2 N h d G l v b j 4 8 U 3 R h Y m x l R W 5 0 c m l l c z 4 8 R W 5 0 c n k g V H l w Z T 0 i R m l s b F N 0 Y X R 1 c y I g V m F s d W U 9 I n N D b 2 1 w b G V 0 Z S I g L z 4 8 R W 5 0 c n k g V H l w Z T 0 i Q n V m Z m V y T m V 4 d F J l Z n J l c 2 g i I F Z h b H V l P S J s M S I g L z 4 8 R W 5 0 c n k g V H l w Z T 0 i R m l s b E N v d W 5 0 I i B W Y W x 1 Z T 0 i b D M 4 I i A v P j x F b n R y e S B U e X B l P S J G a W x s R W 5 h Y m x l Z C I g V m F s d W U 9 I m w x I i A v P j x F b n R y e S B U e X B l P S J G a W x s R X J y b 3 J D b 2 R l I i B W Y W x 1 Z T 0 i c 1 V u a 2 5 v d 2 4 i I C 8 + P E V u d H J 5 I F R 5 c G U 9 I k Z p b G x F c n J v c k N v d W 5 0 I i B W Y W x 1 Z T 0 i b D A i I C 8 + P E V u d H J 5 I F R 5 c G U 9 I k Z p b G x M Y X N 0 V X B k Y X R l Z C I g V m F s d W U 9 I m Q y M D I 1 L T A 2 L T E 5 V D E x O j U w O j M w L j k x M T M 4 M j R a I i A v P j x F b n R y e S B U e X B l P S J G a W x s Z W R D b 2 1 w b G V 0 Z V J l c 3 V s d F R v V 2 9 y a 3 N o Z W V 0 I i B W Y W x 1 Z T 0 i b D E i I C 8 + P E V u d H J 5 I F R 5 c G U 9 I k Z p b G x D b 2 x 1 b W 5 U e X B l c y I g V m F s d W U 9 I n N D U V l E Q m d N P S I g L z 4 8 R W 5 0 c n k g V H l w Z T 0 i R m l s b F R v R G F 0 Y U 1 v Z G V s R W 5 h Y m x l Z C I g V m F s d W U 9 I m w x I i A v P j x F b n R y e S B U e X B l P S J J c 1 B y a X Z h d G U i I F Z h b H V l P S J s M C I g L z 4 8 R W 5 0 c n k g V H l w Z T 0 i U X V l c n l J R C I g V m F s d W U 9 I n M z Z m J i M z M 3 O S 0 3 N j J m L T Q 2 O D Q t Y T R l N i 1 l Z m M x N W Q 2 Y 2 M w Y W M i I C 8 + P E V u d H J 5 I F R 5 c G U 9 I k Z p b G x D b 2 x 1 b W 5 O Y W 1 l c y I g V m F s d W U 9 I n N b J n F 1 b 3 Q 7 R G F 0 Z S Z x d W 9 0 O y w m c X V v d D t Q c m 9 k d W N 0 J n F 1 b 3 Q 7 L C Z x d W 9 0 O 0 J h d G N o J n F 1 b 3 Q 7 L C Z x d W 9 0 O 0 9 w Z X J h d G 9 y J n F 1 b 3 Q 7 L C Z x d W 9 0 O 0 J h d G N o I E R 1 c m F 0 a W 9 u J n F 1 b 3 Q 7 X S I g L z 4 8 R W 5 0 c n k g V H l w Z T 0 i U m V z d W x 0 V H l w Z S I g V m F s d W U 9 I n N U Y W J s Z S I g L z 4 8 R W 5 0 c n k g V H l w Z T 0 i T m F 2 a W d h d G l v b l N 0 Z X B O Y W 1 l I i B W Y W x 1 Z T 0 i c 0 5 h d m l n Y X R p b 2 4 i I C 8 + P E V u d H J 5 I F R 5 c G U 9 I k Z p b G x P Y m p l Y 3 R U e X B l I i B W Y W x 1 Z T 0 i c 1 R h Y m x l I i A v P j x F b n R y e S B U e X B l P S J O Y W 1 l V X B k Y X R l Z E F m d G V y R m l s b C I g V m F s d W U 9 I m w w I i A v P j x F b n R y e S B U e X B l P S J B Z G R l Z F R v R G F 0 Y U 1 v Z G V s I i B W Y W x 1 Z T 0 i b D E i I C 8 + P E V u d H J 5 I F R 5 c G U 9 I k Z p b G x U Y X J n Z X Q i I F Z h b H V l P S J z T G l u Z V 9 w c m 9 k d W N 0 a X Z p d H l f X z I 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M a W 5 l I H B y b 2 R 1 Y 3 R p d m l 0 e S A o M i k v Q 2 h h b m d l Z C B U e X B l L n t E Y X R l L D B 9 J n F 1 b 3 Q 7 L C Z x d W 9 0 O 1 N l Y 3 R p b 2 4 x L 0 x p b m U g c H J v Z H V j d G l 2 a X R 5 I C g y K S 9 D a G F u Z 2 V k I F R 5 c G U u e 1 B y b 2 R 1 Y 3 Q s M X 0 m c X V v d D s s J n F 1 b 3 Q 7 U 2 V j d G l v b j E v T G l u Z S B w c m 9 k d W N 0 a X Z p d H k g K D I p L 0 N o Y W 5 n Z W Q g V H l w Z S 5 7 Q m F 0 Y 2 g s M n 0 m c X V v d D s s J n F 1 b 3 Q 7 U 2 V j d G l v b j E v T G l u Z S B w c m 9 k d W N 0 a X Z p d H k g K D I p L 0 N o Y W 5 n Z W Q g V H l w Z S 5 7 T 3 B l c m F 0 b 3 I s M 3 0 m c X V v d D s s J n F 1 b 3 Q 7 U 2 V j d G l v b j E v T G l u Z S B w c m 9 k d W N 0 a X Z p d H k g K D I p L 0 N o Y W 5 n Z W Q g V H l w Z T E u e 0 J h d G N o I E R 1 c m F 0 a W 9 u L D Z 9 J n F 1 b 3 Q 7 X S w m c X V v d D t D b 2 x 1 b W 5 D b 3 V u d C Z x d W 9 0 O z o 1 L C Z x d W 9 0 O 0 t l e U N v b H V t b k 5 h b W V z J n F 1 b 3 Q 7 O l t d L C Z x d W 9 0 O 0 N v b H V t b k l k Z W 5 0 a X R p Z X M m c X V v d D s 6 W y Z x d W 9 0 O 1 N l Y 3 R p b 2 4 x L 0 x p b m U g c H J v Z H V j d G l 2 a X R 5 I C g y K S 9 D a G F u Z 2 V k I F R 5 c G U u e 0 R h d G U s M H 0 m c X V v d D s s J n F 1 b 3 Q 7 U 2 V j d G l v b j E v T G l u Z S B w c m 9 k d W N 0 a X Z p d H k g K D I p L 0 N o Y W 5 n Z W Q g V H l w Z S 5 7 U H J v Z H V j d C w x f S Z x d W 9 0 O y w m c X V v d D t T Z W N 0 a W 9 u M S 9 M a W 5 l I H B y b 2 R 1 Y 3 R p d m l 0 e S A o M i k v Q 2 h h b m d l Z C B U e X B l L n t C Y X R j a C w y f S Z x d W 9 0 O y w m c X V v d D t T Z W N 0 a W 9 u M S 9 M a W 5 l I H B y b 2 R 1 Y 3 R p d m l 0 e S A o M i k v Q 2 h h b m d l Z C B U e X B l L n t P c G V y Y X R v c i w z f S Z x d W 9 0 O y w m c X V v d D t T Z W N 0 a W 9 u M S 9 M a W 5 l I H B y b 2 R 1 Y 3 R p d m l 0 e S A o M i k v Q 2 h h b m d l Z C B U e X B l M S 5 7 Q m F 0 Y 2 g g R H V y Y X R p b 2 4 s N n 0 m c X V v d D t d L C Z x d W 9 0 O 1 J l b G F 0 a W 9 u c 2 h p c E l u Z m 8 m c X V v d D s 6 W 1 1 9 I i A v P j w v U 3 R h Y m x l R W 5 0 c m l l c z 4 8 L 0 l 0 Z W 0 + P E l 0 Z W 0 + P E l 0 Z W 1 M b 2 N h d G l v b j 4 8 S X R l b V R 5 c G U + R m 9 y b X V s Y T w v S X R l b V R 5 c G U + P E l 0 Z W 1 Q Y X R o P l N l Y 3 R p b 2 4 x L 0 x p b m U l M j B w c m 9 k d W N 0 a X Z p d H k l M j A o M i k v U 2 9 1 c m N l P C 9 J d G V t U G F 0 a D 4 8 L 0 l 0 Z W 1 M b 2 N h d G l v b j 4 8 U 3 R h Y m x l R W 5 0 c m l l c y A v P j w v S X R l b T 4 8 S X R l b T 4 8 S X R l b U x v Y 2 F 0 a W 9 u P j x J d G V t V H l w Z T 5 G b 3 J t d W x h P C 9 J d G V t V H l w Z T 4 8 S X R l b V B h d G g + U 2 V j d G l v b j E v T G l u Z S U y M H B y b 2 R 1 Y 3 R p d m l 0 e S U y M C g y K S 9 M a W 5 l J T I w c H J v Z H V j d G l 2 a X R 5 X 1 N o Z W V 0 P C 9 J d G V t U G F 0 a D 4 8 L 0 l 0 Z W 1 M b 2 N h d G l v b j 4 8 U 3 R h Y m x l R W 5 0 c m l l c y A v P j w v S X R l b T 4 8 S X R l b T 4 8 S X R l b U x v Y 2 F 0 a W 9 u P j x J d G V t V H l w Z T 5 G b 3 J t d W x h P C 9 J d G V t V H l w Z T 4 8 S X R l b V B h d G g + U 2 V j d G l v b j E v T G l u Z S U y M H B y b 2 R 1 Y 3 R p d m l 0 e S U y M C g y K S 9 Q c m 9 t b 3 R l Z C U y M E h l Y W R l c n M 8 L 0 l 0 Z W 1 Q Y X R o P j w v S X R l b U x v Y 2 F 0 a W 9 u P j x T d G F i b G V F b n R y a W V z I C 8 + P C 9 J d G V t P j x J d G V t P j x J d G V t T G 9 j Y X R p b 2 4 + P E l 0 Z W 1 U e X B l P k Z v c m 1 1 b G E 8 L 0 l 0 Z W 1 U e X B l P j x J d G V t U G F 0 a D 5 T Z W N 0 a W 9 u M S 9 M a W 5 l J T I w c H J v Z H V j d G l 2 a X R 5 J T I w K D I p L 0 N o Y W 5 n Z W Q l M j B U e X B l P C 9 J d G V t U G F 0 a D 4 8 L 0 l 0 Z W 1 M b 2 N h d G l v b j 4 8 U 3 R h Y m x l R W 5 0 c m l l c y A v P j w v S X R l b T 4 8 S X R l b T 4 8 S X R l b U x v Y 2 F 0 a W 9 u P j x J d G V t V H l w Z T 5 G b 3 J t d W x h P C 9 J d G V t V H l w Z T 4 8 S X R l b V B h d G g + U 2 V j d G l v b j E v T G l u Z S U y M H B y b 2 R 1 Y 3 R p d m l 0 e S U y M C g y K S 9 D a G F u Z 2 V k J T I w V H l w Z T I 8 L 0 l 0 Z W 1 Q Y X R o P j w v S X R l b U x v Y 2 F 0 a W 9 u P j x T d G F i b G V F b n R y a W V z I C 8 + P C 9 J d G V t P j x J d G V t P j x J d G V t T G 9 j Y X R p b 2 4 + P E l 0 Z W 1 U e X B l P k Z v c m 1 1 b G E 8 L 0 l 0 Z W 1 U e X B l P j x J d G V t U G F 0 a D 5 T Z W N 0 a W 9 u M S 9 M a W 5 l J T I w c H J v Z H V j d G l 2 a X R 5 J T I w K D I p L 0 F k Z G V k J T I w Q 3 V z d G 9 t P C 9 J d G V t U G F 0 a D 4 8 L 0 l 0 Z W 1 M b 2 N h d G l v b j 4 8 U 3 R h Y m x l R W 5 0 c m l l c y A v P j w v S X R l b T 4 8 S X R l b T 4 8 S X R l b U x v Y 2 F 0 a W 9 u P j x J d G V t V H l w Z T 5 G b 3 J t d W x h P C 9 J d G V t V H l w Z T 4 8 S X R l b V B h d G g + U 2 V j d G l v b j E v T G l u Z S U y M H B y b 2 R 1 Y 3 R p d m l 0 e S U y M C g y K S 9 D a G F u Z 2 V k J T I w V H l w Z T E 8 L 0 l 0 Z W 1 Q Y X R o P j w v S X R l b U x v Y 2 F 0 a W 9 u P j x T d G F i b G V F b n R y a W V z I C 8 + P C 9 J d G V t P j x J d G V t P j x J d G V t T G 9 j Y X R p b 2 4 + P E l 0 Z W 1 U e X B l P k Z v c m 1 1 b G E 8 L 0 l 0 Z W 1 U e X B l P j x J d G V t U G F 0 a D 5 T Z W N 0 a W 9 u M S 9 M a W 5 l J T I w c H J v Z H V j d G l 2 a X R 5 J T I w K D I p L 1 J l b W 9 2 Z W Q l M j B P d G h l c i U y M E N v b H V t b n M 8 L 0 l 0 Z W 1 Q Y X R o P j w v S X R l b U x v Y 2 F 0 a W 9 u P j x T d G F i b G V F b n R y a W V z I C 8 + P C 9 J d G V t P j x J d G V t P j x J d G V t T G 9 j Y X R p b 2 4 + P E l 0 Z W 1 U e X B l P k Z v c m 1 1 b G E 8 L 0 l 0 Z W 1 U e X B l P j x J d G V t U G F 0 a D 5 T Z W N 0 a W 9 u M S 9 P d X R s a W V y c z w v S X R l b V B h d G g + P C 9 J d G V t T G 9 j Y X R p b 2 4 + P F N 0 Y W J s Z U V u d H J p Z X M + P E V u d H J 5 I F R 5 c G U 9 I k l z U H J p d m F 0 Z S I g V m F s d W U 9 I m w w I i A v P j x F b n R y e S B U e X B l P S J R d W V y e U l E I i B W Y W x 1 Z T 0 i c 2 V h Z T l h M z l m L W J k N D k t N G M z N S 1 i Y j E y L W Q 2 M G U 4 N G N h N j U z 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g i I C 8 + P E V u d H J 5 I F R 5 c G U 9 I k Z p b G x F c n J v c k N v Z G U i I F Z h b H V l P S J z V W 5 r b m 9 3 b i I g L z 4 8 R W 5 0 c n k g V H l w Z T 0 i R m l s b E V y c m 9 y Q 2 9 1 b n Q i I F Z h b H V l P S J s M C I g L z 4 8 R W 5 0 c n k g V H l w Z T 0 i R m l s b E x h c 3 R V c G R h d G V k I i B W Y W x 1 Z T 0 i Z D I w M j U t M D Y t M T l U M T I 6 M D g 6 N D A u M D Q y N T U 1 M l o i I C 8 + P E V u d H J 5 I F R 5 c G U 9 I k Z p b G x D b 2 x 1 b W 5 U e X B l c y I g V m F s d W U 9 I n N B d 1 l E Q m c 9 P S I g L z 4 8 R W 5 0 c n k g V H l w Z T 0 i R m l s b E N v b H V t b k 5 h b W V z I i B W Y W x 1 Z T 0 i c 1 s m c X V v d D t C Y X R j a C Z x d W 9 0 O y w m c X V v d D t P c G V y Y X R v c i Z x d W 9 0 O y w m c X V v d D t C Y X R j a C B E d X J h d G l v b i Z x d W 9 0 O y w m c X V v d D t Q c m 9 k d W N 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3 V 0 b G l l c n M v Q X V 0 b 1 J l b W 9 2 Z W R D b 2 x 1 b W 5 z M S 5 7 Q m F 0 Y 2 g s M H 0 m c X V v d D s s J n F 1 b 3 Q 7 U 2 V j d G l v b j E v T 3 V 0 b G l l c n M v Q X V 0 b 1 J l b W 9 2 Z W R D b 2 x 1 b W 5 z M S 5 7 T 3 B l c m F 0 b 3 I s M X 0 m c X V v d D s s J n F 1 b 3 Q 7 U 2 V j d G l v b j E v T 3 V 0 b G l l c n M v Q X V 0 b 1 J l b W 9 2 Z W R D b 2 x 1 b W 5 z M S 5 7 Q m F 0 Y 2 g g R H V y Y X R p b 2 4 s M n 0 m c X V v d D s s J n F 1 b 3 Q 7 U 2 V j d G l v b j E v T 3 V 0 b G l l c n M v Q X V 0 b 1 J l b W 9 2 Z W R D b 2 x 1 b W 5 z M S 5 7 U H J v Z H V j d C w z f S Z x d W 9 0 O 1 0 s J n F 1 b 3 Q 7 Q 2 9 s d W 1 u Q 2 9 1 b n Q m c X V v d D s 6 N C w m c X V v d D t L Z X l D b 2 x 1 b W 5 O Y W 1 l c y Z x d W 9 0 O z p b X S w m c X V v d D t D b 2 x 1 b W 5 J Z G V u d G l 0 a W V z J n F 1 b 3 Q 7 O l s m c X V v d D t T Z W N 0 a W 9 u M S 9 P d X R s a W V y c y 9 B d X R v U m V t b 3 Z l Z E N v b H V t b n M x L n t C Y X R j a C w w f S Z x d W 9 0 O y w m c X V v d D t T Z W N 0 a W 9 u M S 9 P d X R s a W V y c y 9 B d X R v U m V t b 3 Z l Z E N v b H V t b n M x L n t P c G V y Y X R v c i w x f S Z x d W 9 0 O y w m c X V v d D t T Z W N 0 a W 9 u M S 9 P d X R s a W V y c y 9 B d X R v U m V t b 3 Z l Z E N v b H V t b n M x L n t C Y X R j a C B E d X J h d G l v b i w y f S Z x d W 9 0 O y w m c X V v d D t T Z W N 0 a W 9 u M S 9 P d X R s a W V y c y 9 B d X R v U m V t b 3 Z l Z E N v b H V t b n M x L n t Q c m 9 k d W N 0 L D N 9 J n F 1 b 3 Q 7 X S w m c X V v d D t S Z W x h d G l v b n N o a X B J b m Z v J n F 1 b 3 Q 7 O l t d f S I g L z 4 8 L 1 N 0 Y W J s Z U V u d H J p Z X M + P C 9 J d G V t P j x J d G V t P j x J d G V t T G 9 j Y X R p b 2 4 + P E l 0 Z W 1 U e X B l P k Z v c m 1 1 b G E 8 L 0 l 0 Z W 1 U e X B l P j x J d G V t U G F 0 a D 5 T Z W N 0 a W 9 u M S 9 P d X R s a W V y c y 9 T b 3 V y Y 2 U 8 L 0 l 0 Z W 1 Q Y X R o P j w v S X R l b U x v Y 2 F 0 a W 9 u P j x T d G F i b G V F b n R y a W V z I C 8 + P C 9 J d G V t P j x J d G V t P j x J d G V t T G 9 j Y X R p b 2 4 + P E l 0 Z W 1 U e X B l P k Z v c m 1 1 b G E 8 L 0 l 0 Z W 1 U e X B l P j x J d G V t U G F 0 a D 5 T Z W N 0 a W 9 u M S 9 P d X R s a W V y c y 9 D a G F u Z 2 V k J T I w V H l w Z T w v S X R l b V B h d G g + P C 9 J d G V t T G 9 j Y X R p b 2 4 + P F N 0 Y W J s Z U V u d H J p Z X M g L z 4 8 L 0 l 0 Z W 0 + P C 9 J d G V t c z 4 8 L 0 x v Y 2 F s U G F j a 2 F n Z U 1 l d G F k Y X R h R m l s Z T 4 W A A A A U E s F B g A A A A A A A A A A A A A A A A A A A A A A A C Y B A A A B A A A A 0 I y d 3 w E V 0 R G M e g D A T 8 K X 6 w E A A A D H 1 L 9 1 W 9 5 d S K / A a k Y G n U d / A A A A A A I A A A A A A B B m A A A A A Q A A I A A A A O T G M T + R z C X v n Q U F E D M t x e y r 2 A W 4 + W 1 w B O E + o 5 K b B F s c A A A A A A 6 A A A A A A g A A I A A A A L 0 0 D r t a 9 C A D B / J c X + Q w d x h z K n e b P H 0 U n K H w S 7 U X G 1 4 E U A A A A G o S M E o a y l c G 2 f T 6 A u U o y f m 6 1 3 R 9 E V c Q V z 6 S p C M Z C F X M a i j s o B s W e h f W L f T T r x K B 1 Y l S 8 U E 7 p g S J I N F r S S Y g 9 c C + u g o N M t w w T 8 b P D g S n l a K n Q A A A A G 6 t G B M W v w + W q X 3 H X d + B e 7 v U D m n L g o x w D p G U 9 o v d i n x K 2 A 3 r g y o j 6 6 s 8 B x o 6 m b F x Z L G R O r S Q e / n t u c d 7 p S h m H 6 k = < / D a t a M a s h u p > 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 T a g s \ T a b l e s \ & l t ; T a b l e s \ D o w n t i m e   f a c t o r s & g t ; < / K e y > < / D i a g r a m O b j e c t K e y > < D i a g r a m O b j e c t K e y > < K e y > D y n a m i c   T a g s \ T a b l e s \ & l t ; T a b l e s \ L i n e   d o w n t i m e & g t ; < / K e y > < / D i a g r a m O b j e c t K e y > < D i a g r a m O b j e c t K e y > < K e y > D y n a m i c   T a g s \ T a b l e s \ & l t ; T a b l e s \ L i n e   p r o d u c t i v i t y & g t ; < / K e y > < / D i a g r a m O b j e c t K e y > < D i a g r a m O b j e c t K e y > < K e y > D y n a m i c   T a g s \ T a b l e s \ & l t ; T a b l e s \ P r o d u c t s & g t ; < / K e y > < / D i a g r a m O b j e c t K e y > < D i a g r a m O b j e c t K e y > < K e y > T a b l e s \ D o w n t i m e   f a c t o r s < / K e y > < / D i a g r a m O b j e c t K e y > < D i a g r a m O b j e c t K e y > < K e y > T a b l e s \ D o w n t i m e   f a c t o r s \ C o l u m n s \ F a c t o r < / K e y > < / D i a g r a m O b j e c t K e y > < D i a g r a m O b j e c t K e y > < K e y > T a b l e s \ D o w n t i m e   f a c t o r s \ C o l u m n s \ D e s c r i p t i o n < / K e y > < / D i a g r a m O b j e c t K e y > < D i a g r a m O b j e c t K e y > < K e y > T a b l e s \ D o w n t i m e   f a c t o r s \ C o l u m n s \ O p e r a t o r   E r r o r < / K e y > < / D i a g r a m O b j e c t K e y > < D i a g r a m O b j e c t K e y > < K e y > T a b l e s \ L i n e   d o w n t i m e < / K e y > < / D i a g r a m O b j e c t K e y > < D i a g r a m O b j e c t K e y > < K e y > T a b l e s \ L i n e   d o w n t i m e \ C o l u m n s \ B a t c h < / K e y > < / D i a g r a m O b j e c t K e y > < D i a g r a m O b j e c t K e y > < K e y > T a b l e s \ L i n e   d o w n t i m e \ C o l u m n s \ F a c t o r < / K e y > < / D i a g r a m O b j e c t K e y > < D i a g r a m O b j e c t K e y > < K e y > T a b l e s \ L i n e   d o w n t i m e \ C o l u m n s \ D o w n t i m e < / K e y > < / D i a g r a m O b j e c t K e y > < D i a g r a m O b j e c t K e y > < K e y > T a b l e s \ L i n e   p r o d u c t i v i t y < / K e y > < / D i a g r a m O b j e c t K e y > < D i a g r a m O b j e c t K e y > < K e y > T a b l e s \ L i n e   p r o d u c t i v i t y \ C o l u m n s \ D a t e < / K e y > < / D i a g r a m O b j e c t K e y > < D i a g r a m O b j e c t K e y > < K e y > T a b l e s \ L i n e   p r o d u c t i v i t y \ C o l u m n s \ P r o d u c t < / K e y > < / D i a g r a m O b j e c t K e y > < D i a g r a m O b j e c t K e y > < K e y > T a b l e s \ L i n e   p r o d u c t i v i t y \ C o l u m n s \ B a t c h < / K e y > < / D i a g r a m O b j e c t K e y > < D i a g r a m O b j e c t K e y > < K e y > T a b l e s \ L i n e   p r o d u c t i v i t y \ C o l u m n s \ O p e r a t o r < / K e y > < / D i a g r a m O b j e c t K e y > < D i a g r a m O b j e c t K e y > < K e y > T a b l e s \ L i n e   p r o d u c t i v i t y \ C o l u m n s \ B a t c h   D u r a t i o n < / K e y > < / D i a g r a m O b j e c t K e y > < D i a g r a m O b j e c t K e y > < K e y > T a b l e s \ P r o d u c t s < / K e y > < / D i a g r a m O b j e c t K e y > < D i a g r a m O b j e c t K e y > < K e y > T a b l e s \ P r o d u c t s \ C o l u m n s \ P r o d u c t < / K e y > < / D i a g r a m O b j e c t K e y > < D i a g r a m O b j e c t K e y > < K e y > T a b l e s \ P r o d u c t s \ C o l u m n s \ F l a v o r < / K e y > < / D i a g r a m O b j e c t K e y > < D i a g r a m O b j e c t K e y > < K e y > T a b l e s \ P r o d u c t s \ C o l u m n s \ S i z e < / K e y > < / D i a g r a m O b j e c t K e y > < D i a g r a m O b j e c t K e y > < K e y > T a b l e s \ P r o d u c t s \ C o l u m n s \ M i n   b a t c h   t i m e < / K e y > < / D i a g r a m O b j e c t K e y > < D i a g r a m O b j e c t K e y > < K e y > R e l a t i o n s h i p s \ & l t ; T a b l e s \ L i n e   d o w n t i m e \ C o l u m n s \ F a c t o r & g t ; - & l t ; T a b l e s \ D o w n t i m e   f a c t o r s \ C o l u m n s \ F a c t o r & g t ; < / K e y > < / D i a g r a m O b j e c t K e y > < D i a g r a m O b j e c t K e y > < K e y > R e l a t i o n s h i p s \ & l t ; T a b l e s \ L i n e   d o w n t i m e \ C o l u m n s \ F a c t o r & g t ; - & l t ; T a b l e s \ D o w n t i m e   f a c t o r s \ C o l u m n s \ F a c t o r & g t ; \ F K < / K e y > < / D i a g r a m O b j e c t K e y > < D i a g r a m O b j e c t K e y > < K e y > R e l a t i o n s h i p s \ & l t ; T a b l e s \ L i n e   d o w n t i m e \ C o l u m n s \ F a c t o r & g t ; - & l t ; T a b l e s \ D o w n t i m e   f a c t o r s \ C o l u m n s \ F a c t o r & g t ; \ P K < / K e y > < / D i a g r a m O b j e c t K e y > < D i a g r a m O b j e c t K e y > < K e y > R e l a t i o n s h i p s \ & l t ; T a b l e s \ L i n e   d o w n t i m e \ C o l u m n s \ F a c t o r & g t ; - & l t ; T a b l e s \ D o w n t i m e   f a c t o r s \ C o l u m n s \ F a c t o r & g t ; \ C r o s s F i l t e r < / K e y > < / D i a g r a m O b j e c t K e y > < D i a g r a m O b j e c t K e y > < K e y > R e l a t i o n s h i p s \ & l t ; T a b l e s \ L i n e   d o w n t i m e \ C o l u m n s \ B a t c h & g t ; - & l t ; T a b l e s \ L i n e   p r o d u c t i v i t y \ C o l u m n s \ B a t c h & g t ; < / K e y > < / D i a g r a m O b j e c t K e y > < D i a g r a m O b j e c t K e y > < K e y > R e l a t i o n s h i p s \ & l t ; T a b l e s \ L i n e   d o w n t i m e \ C o l u m n s \ B a t c h & g t ; - & l t ; T a b l e s \ L i n e   p r o d u c t i v i t y \ C o l u m n s \ B a t c h & g t ; \ F K < / K e y > < / D i a g r a m O b j e c t K e y > < D i a g r a m O b j e c t K e y > < K e y > R e l a t i o n s h i p s \ & l t ; T a b l e s \ L i n e   d o w n t i m e \ C o l u m n s \ B a t c h & g t ; - & l t ; T a b l e s \ L i n e   p r o d u c t i v i t y \ C o l u m n s \ B a t c h & g t ; \ P K < / K e y > < / D i a g r a m O b j e c t K e y > < D i a g r a m O b j e c t K e y > < K e y > R e l a t i o n s h i p s \ & l t ; T a b l e s \ L i n e   d o w n t i m e \ C o l u m n s \ B a t c h & g t ; - & l t ; T a b l e s \ L i n e   p r o d u c t i v i t y \ C o l u m n s \ B a t c h & g t ; \ C r o s s F i l t e r < / K e y > < / D i a g r a m O b j e c t K e y > < D i a g r a m O b j e c t K e y > < K e y > R e l a t i o n s h i p s \ & l t ; T a b l e s \ L i n e   p r o d u c t i v i t y \ C o l u m n s \ P r o d u c t & g t ; - & l t ; T a b l e s \ P r o d u c t s \ C o l u m n s \ P r o d u c t & g t ; < / K e y > < / D i a g r a m O b j e c t K e y > < D i a g r a m O b j e c t K e y > < K e y > R e l a t i o n s h i p s \ & l t ; T a b l e s \ L i n e   p r o d u c t i v i t y \ C o l u m n s \ P r o d u c t & g t ; - & l t ; T a b l e s \ P r o d u c t s \ C o l u m n s \ P r o d u c t & g t ; \ F K < / K e y > < / D i a g r a m O b j e c t K e y > < D i a g r a m O b j e c t K e y > < K e y > R e l a t i o n s h i p s \ & l t ; T a b l e s \ L i n e   p r o d u c t i v i t y \ C o l u m n s \ P r o d u c t & g t ; - & l t ; T a b l e s \ P r o d u c t s \ C o l u m n s \ P r o d u c t & g t ; \ P K < / K e y > < / D i a g r a m O b j e c t K e y > < D i a g r a m O b j e c t K e y > < K e y > R e l a t i o n s h i p s \ & l t ; T a b l e s \ L i n e   p r o d u c t i v i t y \ C o l u m n s \ P r o d u c t & g t ; - & l t ; T a b l e s \ P r o d u c t s \ C o l u m n s \ P r o d u c t & g t ; \ C r o s s F i l t e r < / K e y > < / D i a g r a m O b j e c t K e y > < / A l l K e y s > < S e l e c t e d K e y s > < D i a g r a m O b j e c t K e y > < K e y > T a b l e s \ L i n e   p r o d u c t i v i t y 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 T a g s \ T a b l e s \ & l t ; T a b l e s \ D o w n t i m e   f a c t o r s & g t ; < / K e y > < / a : K e y > < a : V a l u e   i : t y p e = " D i a g r a m D i s p l a y T a g V i e w S t a t e " > < I s N o t F i l t e r e d O u t > t r u e < / I s N o t F i l t e r e d O u t > < / a : V a l u e > < / a : K e y V a l u e O f D i a g r a m O b j e c t K e y a n y T y p e z b w N T n L X > < a : K e y V a l u e O f D i a g r a m O b j e c t K e y a n y T y p e z b w N T n L X > < a : K e y > < K e y > D y n a m i c   T a g s \ T a b l e s \ & l t ; T a b l e s \ L i n e   d o w n t i m e & g t ; < / K e y > < / a : K e y > < a : V a l u e   i : t y p e = " D i a g r a m D i s p l a y T a g V i e w S t a t e " > < I s N o t F i l t e r e d O u t > t r u e < / I s N o t F i l t e r e d O u t > < / a : V a l u e > < / a : K e y V a l u e O f D i a g r a m O b j e c t K e y a n y T y p e z b w N T n L X > < a : K e y V a l u e O f D i a g r a m O b j e c t K e y a n y T y p e z b w N T n L X > < a : K e y > < K e y > D y n a m i c   T a g s \ T a b l e s \ & l t ; T a b l e s \ L i n e   p r o d u c t i v i t y & g t ; 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 T a b l e s \ D o w n t i m e   f a c t o r s < / K e y > < / a : K e y > < a : V a l u e   i : t y p e = " D i a g r a m D i s p l a y N o d e V i e w S t a t e " > < H e i g h t > 1 5 0 < / H e i g h t > < I s E x p a n d e d > t r u e < / I s E x p a n d e d > < L a y e d O u t > t r u e < / L a y e d O u t > < L e f t > 3 8 1 < / L e f t > < T o p > 4 0 4 < / T o p > < W i d t h > 2 0 0 < / W i d t h > < / a : V a l u e > < / a : K e y V a l u e O f D i a g r a m O b j e c t K e y a n y T y p e z b w N T n L X > < a : K e y V a l u e O f D i a g r a m O b j e c t K e y a n y T y p e z b w N T n L X > < a : K e y > < K e y > T a b l e s \ D o w n t i m e   f a c t o r s \ C o l u m n s \ F a c t o r < / K e y > < / a : K e y > < a : V a l u e   i : t y p e = " D i a g r a m D i s p l a y N o d e V i e w S t a t e " > < H e i g h t > 1 5 0 < / H e i g h t > < I s E x p a n d e d > t r u e < / I s E x p a n d e d > < W i d t h > 2 0 0 < / W i d t h > < / a : V a l u e > < / a : K e y V a l u e O f D i a g r a m O b j e c t K e y a n y T y p e z b w N T n L X > < a : K e y V a l u e O f D i a g r a m O b j e c t K e y a n y T y p e z b w N T n L X > < a : K e y > < K e y > T a b l e s \ D o w n t i m e   f a c t o r s \ C o l u m n s \ D e s c r i p t i o n < / K e y > < / a : K e y > < a : V a l u e   i : t y p e = " D i a g r a m D i s p l a y N o d e V i e w S t a t e " > < H e i g h t > 1 5 0 < / H e i g h t > < I s E x p a n d e d > t r u e < / I s E x p a n d e d > < W i d t h > 2 0 0 < / W i d t h > < / a : V a l u e > < / a : K e y V a l u e O f D i a g r a m O b j e c t K e y a n y T y p e z b w N T n L X > < a : K e y V a l u e O f D i a g r a m O b j e c t K e y a n y T y p e z b w N T n L X > < a : K e y > < K e y > T a b l e s \ D o w n t i m e   f a c t o r s \ C o l u m n s \ O p e r a t o r   E r r o r < / K e y > < / a : K e y > < a : V a l u e   i : t y p e = " D i a g r a m D i s p l a y N o d e V i e w S t a t e " > < H e i g h t > 1 5 0 < / H e i g h t > < I s E x p a n d e d > t r u e < / I s E x p a n d e d > < W i d t h > 2 0 0 < / W i d t h > < / a : V a l u e > < / a : K e y V a l u e O f D i a g r a m O b j e c t K e y a n y T y p e z b w N T n L X > < a : K e y V a l u e O f D i a g r a m O b j e c t K e y a n y T y p e z b w N T n L X > < a : K e y > < K e y > T a b l e s \ L i n e   d o w n t i m e < / K e y > < / a : K e y > < a : V a l u e   i : t y p e = " D i a g r a m D i s p l a y N o d e V i e w S t a t e " > < H e i g h t > 1 5 0 < / H e i g h t > < I s E x p a n d e d > t r u e < / I s E x p a n d e d > < L a y e d O u t > t r u e < / L a y e d O u t > < L e f t > 6 6 8 . 9 0 3 8 1 0 5 6 7 6 6 5 8 < / L e f t > < T a b I n d e x > 1 < / T a b I n d e x > < T o p > 2 9 2 < / T o p > < W i d t h > 2 0 0 < / W i d t h > < / a : V a l u e > < / a : K e y V a l u e O f D i a g r a m O b j e c t K e y a n y T y p e z b w N T n L X > < a : K e y V a l u e O f D i a g r a m O b j e c t K e y a n y T y p e z b w N T n L X > < a : K e y > < K e y > T a b l e s \ L i n e   d o w n t i m e \ C o l u m n s \ B a t c h < / K e y > < / a : K e y > < a : V a l u e   i : t y p e = " D i a g r a m D i s p l a y N o d e V i e w S t a t e " > < H e i g h t > 1 5 0 < / H e i g h t > < I s E x p a n d e d > t r u e < / I s E x p a n d e d > < W i d t h > 2 0 0 < / W i d t h > < / a : V a l u e > < / a : K e y V a l u e O f D i a g r a m O b j e c t K e y a n y T y p e z b w N T n L X > < a : K e y V a l u e O f D i a g r a m O b j e c t K e y a n y T y p e z b w N T n L X > < a : K e y > < K e y > T a b l e s \ L i n e   d o w n t i m e \ C o l u m n s \ F a c t o r < / K e y > < / a : K e y > < a : V a l u e   i : t y p e = " D i a g r a m D i s p l a y N o d e V i e w S t a t e " > < H e i g h t > 1 5 0 < / H e i g h t > < I s E x p a n d e d > t r u e < / I s E x p a n d e d > < W i d t h > 2 0 0 < / W i d t h > < / a : V a l u e > < / a : K e y V a l u e O f D i a g r a m O b j e c t K e y a n y T y p e z b w N T n L X > < a : K e y V a l u e O f D i a g r a m O b j e c t K e y a n y T y p e z b w N T n L X > < a : K e y > < K e y > T a b l e s \ L i n e   d o w n t i m e \ C o l u m n s \ D o w n t i m e < / K e y > < / a : K e y > < a : V a l u e   i : t y p e = " D i a g r a m D i s p l a y N o d e V i e w S t a t e " > < H e i g h t > 1 5 0 < / H e i g h t > < I s E x p a n d e d > t r u e < / I s E x p a n d e d > < W i d t h > 2 0 0 < / W i d t h > < / a : V a l u e > < / a : K e y V a l u e O f D i a g r a m O b j e c t K e y a n y T y p e z b w N T n L X > < a : K e y V a l u e O f D i a g r a m O b j e c t K e y a n y T y p e z b w N T n L X > < a : K e y > < K e y > T a b l e s \ L i n e   p r o d u c t i v i t y < / K e y > < / a : K e y > < a : V a l u e   i : t y p e = " D i a g r a m D i s p l a y N o d e V i e w S t a t e " > < H e i g h t > 2 0 8 < / H e i g h t > < I s E x p a n d e d > t r u e < / I s E x p a n d e d > < I s F o c u s e d > t r u e < / I s F o c u s e d > < L a y e d O u t > t r u e < / L a y e d O u t > < L e f t > 9 6 0 . 8 0 7 6 2 1 1 3 5 3 3 1 6 < / L e f t > < T a b I n d e x > 2 < / T a b I n d e x > < T o p > 3 4 7 < / T o p > < W i d t h > 2 0 0 < / W i d t h > < / a : V a l u e > < / a : K e y V a l u e O f D i a g r a m O b j e c t K e y a n y T y p e z b w N T n L X > < a : K e y V a l u e O f D i a g r a m O b j e c t K e y a n y T y p e z b w N T n L X > < a : K e y > < K e y > T a b l e s \ L i n e   p r o d u c t i v i t y \ C o l u m n s \ D a t e < / K e y > < / a : K e y > < a : V a l u e   i : t y p e = " D i a g r a m D i s p l a y N o d e V i e w S t a t e " > < H e i g h t > 1 5 0 < / H e i g h t > < I s E x p a n d e d > t r u e < / I s E x p a n d e d > < W i d t h > 2 0 0 < / W i d t h > < / a : V a l u e > < / a : K e y V a l u e O f D i a g r a m O b j e c t K e y a n y T y p e z b w N T n L X > < a : K e y V a l u e O f D i a g r a m O b j e c t K e y a n y T y p e z b w N T n L X > < a : K e y > < K e y > T a b l e s \ L i n e   p r o d u c t i v i t y \ C o l u m n s \ P r o d u c t < / K e y > < / a : K e y > < a : V a l u e   i : t y p e = " D i a g r a m D i s p l a y N o d e V i e w S t a t e " > < H e i g h t > 1 5 0 < / H e i g h t > < I s E x p a n d e d > t r u e < / I s E x p a n d e d > < W i d t h > 2 0 0 < / W i d t h > < / a : V a l u e > < / a : K e y V a l u e O f D i a g r a m O b j e c t K e y a n y T y p e z b w N T n L X > < a : K e y V a l u e O f D i a g r a m O b j e c t K e y a n y T y p e z b w N T n L X > < a : K e y > < K e y > T a b l e s \ L i n e   p r o d u c t i v i t y \ C o l u m n s \ B a t c h < / K e y > < / a : K e y > < a : V a l u e   i : t y p e = " D i a g r a m D i s p l a y N o d e V i e w S t a t e " > < H e i g h t > 1 5 0 < / H e i g h t > < I s E x p a n d e d > t r u e < / I s E x p a n d e d > < W i d t h > 2 0 0 < / W i d t h > < / a : V a l u e > < / a : K e y V a l u e O f D i a g r a m O b j e c t K e y a n y T y p e z b w N T n L X > < a : K e y V a l u e O f D i a g r a m O b j e c t K e y a n y T y p e z b w N T n L X > < a : K e y > < K e y > T a b l e s \ L i n e   p r o d u c t i v i t y \ C o l u m n s \ O p e r a t o r < / K e y > < / a : K e y > < a : V a l u e   i : t y p e = " D i a g r a m D i s p l a y N o d e V i e w S t a t e " > < H e i g h t > 1 5 0 < / H e i g h t > < I s E x p a n d e d > t r u e < / I s E x p a n d e d > < W i d t h > 2 0 0 < / W i d t h > < / a : V a l u e > < / a : K e y V a l u e O f D i a g r a m O b j e c t K e y a n y T y p e z b w N T n L X > < a : K e y V a l u e O f D i a g r a m O b j e c t K e y a n y T y p e z b w N T n L X > < a : K e y > < K e y > T a b l e s \ L i n e   p r o d u c t i v i t y \ C o l u m n s \ B a t c h   D u r a t i o n 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 1 2 8 1 . 7 1 1 4 3 1 7 0 2 9 9 7 3 < / L e f t > < T a b I n d e x > 3 < / T a b I n d e x > < T o p > 3 2 5 < / T o p > < 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 T a b l e s \ P r o d u c t s \ C o l u m n s \ F l a v o r < / 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 T a b l e s \ P r o d u c t s \ C o l u m n s \ M i n   b a t c h   t i m e < / K e y > < / a : K e y > < a : V a l u e   i : t y p e = " D i a g r a m D i s p l a y N o d e V i e w S t a t e " > < H e i g h t > 1 5 0 < / H e i g h t > < I s E x p a n d e d > t r u e < / I s E x p a n d e d > < W i d t h > 2 0 0 < / W i d t h > < / a : V a l u e > < / a : K e y V a l u e O f D i a g r a m O b j e c t K e y a n y T y p e z b w N T n L X > < a : K e y V a l u e O f D i a g r a m O b j e c t K e y a n y T y p e z b w N T n L X > < a : K e y > < K e y > R e l a t i o n s h i p s \ & l t ; T a b l e s \ L i n e   d o w n t i m e \ C o l u m n s \ F a c t o r & g t ; - & l t ; T a b l e s \ D o w n t i m e   f a c t o r s \ C o l u m n s \ F a c t o r & g t ; < / K e y > < / a : K e y > < a : V a l u e   i : t y p e = " D i a g r a m D i s p l a y L i n k V i e w S t a t e " > < A u t o m a t i o n P r o p e r t y H e l p e r T e x t > E n d   p o i n t   1 :   ( 6 5 2 . 9 0 3 8 1 0 5 6 7 6 6 6 , 3 6 7 ) .   E n d   p o i n t   2 :   ( 5 9 7 , 4 7 9 )   < / A u t o m a t i o n P r o p e r t y H e l p e r T e x t > < L a y e d O u t > t r u e < / L a y e d O u t > < P o i n t s   x m l n s : b = " h t t p : / / s c h e m a s . d a t a c o n t r a c t . o r g / 2 0 0 4 / 0 7 / S y s t e m . W i n d o w s " > < b : P o i n t > < b : _ x > 6 5 2 . 9 0 3 8 1 0 5 6 7 6 6 5 6 9 < / b : _ x > < b : _ y > 3 6 7 < / b : _ y > < / b : P o i n t > < b : P o i n t > < b : _ x > 6 2 6 . 9 5 1 9 0 5 5 0 0 0 0 0 0 7 < / b : _ x > < b : _ y > 3 6 7 < / b : _ y > < / b : P o i n t > < b : P o i n t > < b : _ x > 6 2 4 . 9 5 1 9 0 5 5 0 0 0 0 0 0 7 < / b : _ x > < b : _ y > 3 6 9 < / b : _ y > < / b : P o i n t > < b : P o i n t > < b : _ x > 6 2 4 . 9 5 1 9 0 5 5 0 0 0 0 0 0 7 < / b : _ x > < b : _ y > 4 7 7 < / b : _ y > < / b : P o i n t > < b : P o i n t > < b : _ x > 6 2 2 . 9 5 1 9 0 5 5 0 0 0 0 0 0 7 < / b : _ x > < b : _ y > 4 7 9 < / b : _ y > < / b : P o i n t > < b : P o i n t > < b : _ x > 5 9 6 . 9 9 9 9 9 9 9 9 9 9 9 9 8 9 < / b : _ x > < b : _ y > 4 7 9 < / b : _ y > < / b : P o i n t > < / P o i n t s > < / a : V a l u e > < / a : K e y V a l u e O f D i a g r a m O b j e c t K e y a n y T y p e z b w N T n L X > < a : K e y V a l u e O f D i a g r a m O b j e c t K e y a n y T y p e z b w N T n L X > < a : K e y > < K e y > R e l a t i o n s h i p s \ & l t ; T a b l e s \ L i n e   d o w n t i m e \ C o l u m n s \ F a c t o r & g t ; - & l t ; T a b l e s \ D o w n t i m e   f a c t o r s \ C o l u m n s \ F a c t o r & g t ; \ F K < / K e y > < / a : K e y > < a : V a l u e   i : t y p e = " D i a g r a m D i s p l a y L i n k E n d p o i n t V i e w S t a t e " > < H e i g h t > 1 6 < / H e i g h t > < L a b e l L o c a t i o n   x m l n s : b = " h t t p : / / s c h e m a s . d a t a c o n t r a c t . o r g / 2 0 0 4 / 0 7 / S y s t e m . W i n d o w s " > < b : _ x > 6 5 2 . 9 0 3 8 1 0 5 6 7 6 6 5 6 9 < / b : _ x > < b : _ y > 3 5 9 < / b : _ y > < / L a b e l L o c a t i o n > < L o c a t i o n   x m l n s : b = " h t t p : / / s c h e m a s . d a t a c o n t r a c t . o r g / 2 0 0 4 / 0 7 / S y s t e m . W i n d o w s " > < b : _ x > 6 6 8 . 9 0 3 8 1 0 5 6 7 6 6 5 8 < / b : _ x > < b : _ y > 3 6 7 < / b : _ y > < / L o c a t i o n > < S h a p e R o t a t e A n g l e > 1 8 0 < / S h a p e R o t a t e A n g l e > < W i d t h > 1 6 < / W i d t h > < / a : V a l u e > < / a : K e y V a l u e O f D i a g r a m O b j e c t K e y a n y T y p e z b w N T n L X > < a : K e y V a l u e O f D i a g r a m O b j e c t K e y a n y T y p e z b w N T n L X > < a : K e y > < K e y > R e l a t i o n s h i p s \ & l t ; T a b l e s \ L i n e   d o w n t i m e \ C o l u m n s \ F a c t o r & g t ; - & l t ; T a b l e s \ D o w n t i m e   f a c t o r s \ C o l u m n s \ F a c t o r & g t ; \ P K < / K e y > < / a : K e y > < a : V a l u e   i : t y p e = " D i a g r a m D i s p l a y L i n k E n d p o i n t V i e w S t a t e " > < H e i g h t > 1 6 < / H e i g h t > < L a b e l L o c a t i o n   x m l n s : b = " h t t p : / / s c h e m a s . d a t a c o n t r a c t . o r g / 2 0 0 4 / 0 7 / S y s t e m . W i n d o w s " > < b : _ x > 5 8 0 . 9 9 9 9 9 9 9 9 9 9 9 9 8 9 < / b : _ x > < b : _ y > 4 7 1 < / b : _ y > < / L a b e l L o c a t i o n > < L o c a t i o n   x m l n s : b = " h t t p : / / s c h e m a s . d a t a c o n t r a c t . o r g / 2 0 0 4 / 0 7 / S y s t e m . W i n d o w s " > < b : _ x > 5 8 0 . 9 9 9 9 9 9 9 9 9 9 9 9 8 9 < / b : _ x > < b : _ y > 4 7 9 < / b : _ y > < / L o c a t i o n > < S h a p e R o t a t e A n g l e > 3 6 0 < / S h a p e R o t a t e A n g l e > < W i d t h > 1 6 < / W i d t h > < / a : V a l u e > < / a : K e y V a l u e O f D i a g r a m O b j e c t K e y a n y T y p e z b w N T n L X > < a : K e y V a l u e O f D i a g r a m O b j e c t K e y a n y T y p e z b w N T n L X > < a : K e y > < K e y > R e l a t i o n s h i p s \ & l t ; T a b l e s \ L i n e   d o w n t i m e \ C o l u m n s \ F a c t o r & g t ; - & l t ; T a b l e s \ D o w n t i m e   f a c t o r s \ C o l u m n s \ F a c t o r & g t ; \ C r o s s F i l t e r < / K e y > < / a : K e y > < a : V a l u e   i : t y p e = " D i a g r a m D i s p l a y L i n k C r o s s F i l t e r V i e w S t a t e " > < P o i n t s   x m l n s : b = " h t t p : / / s c h e m a s . d a t a c o n t r a c t . o r g / 2 0 0 4 / 0 7 / S y s t e m . W i n d o w s " > < b : P o i n t > < b : _ x > 6 5 2 . 9 0 3 8 1 0 5 6 7 6 6 5 6 9 < / b : _ x > < b : _ y > 3 6 7 < / b : _ y > < / b : P o i n t > < b : P o i n t > < b : _ x > 6 2 6 . 9 5 1 9 0 5 5 0 0 0 0 0 0 7 < / b : _ x > < b : _ y > 3 6 7 < / b : _ y > < / b : P o i n t > < b : P o i n t > < b : _ x > 6 2 4 . 9 5 1 9 0 5 5 0 0 0 0 0 0 7 < / b : _ x > < b : _ y > 3 6 9 < / b : _ y > < / b : P o i n t > < b : P o i n t > < b : _ x > 6 2 4 . 9 5 1 9 0 5 5 0 0 0 0 0 0 7 < / b : _ x > < b : _ y > 4 7 7 < / b : _ y > < / b : P o i n t > < b : P o i n t > < b : _ x > 6 2 2 . 9 5 1 9 0 5 5 0 0 0 0 0 0 7 < / b : _ x > < b : _ y > 4 7 9 < / b : _ y > < / b : P o i n t > < b : P o i n t > < b : _ x > 5 9 6 . 9 9 9 9 9 9 9 9 9 9 9 9 8 9 < / b : _ x > < b : _ y > 4 7 9 < / b : _ y > < / b : P o i n t > < / P o i n t s > < / a : V a l u e > < / a : K e y V a l u e O f D i a g r a m O b j e c t K e y a n y T y p e z b w N T n L X > < a : K e y V a l u e O f D i a g r a m O b j e c t K e y a n y T y p e z b w N T n L X > < a : K e y > < K e y > R e l a t i o n s h i p s \ & l t ; T a b l e s \ L i n e   d o w n t i m e \ C o l u m n s \ B a t c h & g t ; - & l t ; T a b l e s \ L i n e   p r o d u c t i v i t y \ C o l u m n s \ B a t c h & g t ; < / K e y > < / a : K e y > < a : V a l u e   i : t y p e = " D i a g r a m D i s p l a y L i n k V i e w S t a t e " > < A u t o m a t i o n P r o p e r t y H e l p e r T e x t > E n d   p o i n t   1 :   ( 8 8 4 . 9 0 3 8 1 0 5 6 7 6 6 6 , 3 6 7 ) .   E n d   p o i n t   2 :   ( 9 4 4 . 8 0 7 6 2 1 1 3 5 3 3 2 , 4 5 1 )   < / A u t o m a t i o n P r o p e r t y H e l p e r T e x t > < L a y e d O u t > t r u e < / L a y e d O u t > < P o i n t s   x m l n s : b = " h t t p : / / s c h e m a s . d a t a c o n t r a c t . o r g / 2 0 0 4 / 0 7 / S y s t e m . W i n d o w s " > < b : P o i n t > < b : _ x > 8 8 4 . 9 0 3 8 1 0 5 6 7 6 6 5 9 1 < / b : _ x > < b : _ y > 3 6 7 < / b : _ y > < / b : P o i n t > < b : P o i n t > < b : _ x > 9 1 2 . 8 5 5 7 1 6 < / b : _ x > < b : _ y > 3 6 7 < / b : _ y > < / b : P o i n t > < b : P o i n t > < b : _ x > 9 1 4 . 8 5 5 7 1 6 < / b : _ x > < b : _ y > 3 6 9 < / b : _ y > < / b : P o i n t > < b : P o i n t > < b : _ x > 9 1 4 . 8 5 5 7 1 6 < / b : _ x > < b : _ y > 4 4 9 < / b : _ y > < / b : P o i n t > < b : P o i n t > < b : _ x > 9 1 6 . 8 5 5 7 1 6 < / b : _ x > < b : _ y > 4 5 1 < / b : _ y > < / b : P o i n t > < b : P o i n t > < b : _ x > 9 4 4 . 8 0 7 6 2 1 1 3 5 3 3 1 6 < / b : _ x > < b : _ y > 4 5 1 < / b : _ y > < / b : P o i n t > < / P o i n t s > < / a : V a l u e > < / a : K e y V a l u e O f D i a g r a m O b j e c t K e y a n y T y p e z b w N T n L X > < a : K e y V a l u e O f D i a g r a m O b j e c t K e y a n y T y p e z b w N T n L X > < a : K e y > < K e y > R e l a t i o n s h i p s \ & l t ; T a b l e s \ L i n e   d o w n t i m e \ C o l u m n s \ B a t c h & g t ; - & l t ; T a b l e s \ L i n e   p r o d u c t i v i t y \ C o l u m n s \ B a t c h & g t ; \ F K < / K e y > < / a : K e y > < a : V a l u e   i : t y p e = " D i a g r a m D i s p l a y L i n k E n d p o i n t V i e w S t a t e " > < H e i g h t > 1 6 < / H e i g h t > < L a b e l L o c a t i o n   x m l n s : b = " h t t p : / / s c h e m a s . d a t a c o n t r a c t . o r g / 2 0 0 4 / 0 7 / S y s t e m . W i n d o w s " > < b : _ x > 8 6 8 . 9 0 3 8 1 0 5 6 7 6 6 5 9 1 < / b : _ x > < b : _ y > 3 5 9 < / b : _ y > < / L a b e l L o c a t i o n > < L o c a t i o n   x m l n s : b = " h t t p : / / s c h e m a s . d a t a c o n t r a c t . o r g / 2 0 0 4 / 0 7 / S y s t e m . W i n d o w s " > < b : _ x > 8 6 8 . 9 0 3 8 1 0 5 6 7 6 6 5 9 1 < / b : _ x > < b : _ y > 3 6 7 < / b : _ y > < / L o c a t i o n > < S h a p e R o t a t e A n g l e > 3 6 0 < / S h a p e R o t a t e A n g l e > < W i d t h > 1 6 < / W i d t h > < / a : V a l u e > < / a : K e y V a l u e O f D i a g r a m O b j e c t K e y a n y T y p e z b w N T n L X > < a : K e y V a l u e O f D i a g r a m O b j e c t K e y a n y T y p e z b w N T n L X > < a : K e y > < K e y > R e l a t i o n s h i p s \ & l t ; T a b l e s \ L i n e   d o w n t i m e \ C o l u m n s \ B a t c h & g t ; - & l t ; T a b l e s \ L i n e   p r o d u c t i v i t y \ C o l u m n s \ B a t c h & g t ; \ P K < / K e y > < / a : K e y > < a : V a l u e   i : t y p e = " D i a g r a m D i s p l a y L i n k E n d p o i n t V i e w S t a t e " > < H e i g h t > 1 6 < / H e i g h t > < L a b e l L o c a t i o n   x m l n s : b = " h t t p : / / s c h e m a s . d a t a c o n t r a c t . o r g / 2 0 0 4 / 0 7 / S y s t e m . W i n d o w s " > < b : _ x > 9 4 4 . 8 0 7 6 2 1 1 3 5 3 3 1 6 < / b : _ x > < b : _ y > 4 4 3 < / b : _ y > < / L a b e l L o c a t i o n > < L o c a t i o n   x m l n s : b = " h t t p : / / s c h e m a s . d a t a c o n t r a c t . o r g / 2 0 0 4 / 0 7 / S y s t e m . W i n d o w s " > < b : _ x > 9 6 0 . 8 0 7 6 2 1 1 3 5 3 3 1 6 < / b : _ x > < b : _ y > 4 5 1 < / b : _ y > < / L o c a t i o n > < S h a p e R o t a t e A n g l e > 1 8 0 < / S h a p e R o t a t e A n g l e > < W i d t h > 1 6 < / W i d t h > < / a : V a l u e > < / a : K e y V a l u e O f D i a g r a m O b j e c t K e y a n y T y p e z b w N T n L X > < a : K e y V a l u e O f D i a g r a m O b j e c t K e y a n y T y p e z b w N T n L X > < a : K e y > < K e y > R e l a t i o n s h i p s \ & l t ; T a b l e s \ L i n e   d o w n t i m e \ C o l u m n s \ B a t c h & g t ; - & l t ; T a b l e s \ L i n e   p r o d u c t i v i t y \ C o l u m n s \ B a t c h & g t ; \ C r o s s F i l t e r < / K e y > < / a : K e y > < a : V a l u e   i : t y p e = " D i a g r a m D i s p l a y L i n k C r o s s F i l t e r V i e w S t a t e " > < P o i n t s   x m l n s : b = " h t t p : / / s c h e m a s . d a t a c o n t r a c t . o r g / 2 0 0 4 / 0 7 / S y s t e m . W i n d o w s " > < b : P o i n t > < b : _ x > 8 8 4 . 9 0 3 8 1 0 5 6 7 6 6 5 9 1 < / b : _ x > < b : _ y > 3 6 7 < / b : _ y > < / b : P o i n t > < b : P o i n t > < b : _ x > 9 1 2 . 8 5 5 7 1 6 < / b : _ x > < b : _ y > 3 6 7 < / b : _ y > < / b : P o i n t > < b : P o i n t > < b : _ x > 9 1 4 . 8 5 5 7 1 6 < / b : _ x > < b : _ y > 3 6 9 < / b : _ y > < / b : P o i n t > < b : P o i n t > < b : _ x > 9 1 4 . 8 5 5 7 1 6 < / b : _ x > < b : _ y > 4 4 9 < / b : _ y > < / b : P o i n t > < b : P o i n t > < b : _ x > 9 1 6 . 8 5 5 7 1 6 < / b : _ x > < b : _ y > 4 5 1 < / b : _ y > < / b : P o i n t > < b : P o i n t > < b : _ x > 9 4 4 . 8 0 7 6 2 1 1 3 5 3 3 1 6 < / b : _ x > < b : _ y > 4 5 1 < / b : _ y > < / b : P o i n t > < / P o i n t s > < / a : V a l u e > < / a : K e y V a l u e O f D i a g r a m O b j e c t K e y a n y T y p e z b w N T n L X > < a : K e y V a l u e O f D i a g r a m O b j e c t K e y a n y T y p e z b w N T n L X > < a : K e y > < K e y > R e l a t i o n s h i p s \ & l t ; T a b l e s \ L i n e   p r o d u c t i v i t y \ C o l u m n s \ P r o d u c t & g t ; - & l t ; T a b l e s \ P r o d u c t s \ C o l u m n s \ P r o d u c t & g t ; < / K e y > < / a : K e y > < a : V a l u e   i : t y p e = " D i a g r a m D i s p l a y L i n k V i e w S t a t e " > < A u t o m a t i o n P r o p e r t y H e l p e r T e x t > E n d   p o i n t   1 :   ( 1 1 7 6 . 8 0 7 6 2 1 1 3 5 3 3 , 4 5 1 ) .   E n d   p o i n t   2 :   ( 1 2 6 5 . 7 1 1 4 3 1 7 0 3 , 4 0 0 )   < / A u t o m a t i o n P r o p e r t y H e l p e r T e x t > < L a y e d O u t > t r u e < / L a y e d O u t > < P o i n t s   x m l n s : b = " h t t p : / / s c h e m a s . d a t a c o n t r a c t . o r g / 2 0 0 4 / 0 7 / S y s t e m . W i n d o w s " > < b : P o i n t > < b : _ x > 1 1 7 6 . 8 0 7 6 2 1 1 3 5 3 3 1 6 < / b : _ x > < b : _ y > 4 5 1 < / b : _ y > < / b : P o i n t > < b : P o i n t > < b : _ x > 1 2 1 9 . 2 5 9 5 2 6 5 < / b : _ x > < b : _ y > 4 5 1 < / b : _ y > < / b : P o i n t > < b : P o i n t > < b : _ x > 1 2 2 1 . 2 5 9 5 2 6 5 < / b : _ x > < b : _ y > 4 4 9 < / b : _ y > < / b : P o i n t > < b : P o i n t > < b : _ x > 1 2 2 1 . 2 5 9 5 2 6 5 < / b : _ x > < b : _ y > 4 0 2 < / b : _ y > < / b : P o i n t > < b : P o i n t > < b : _ x > 1 2 2 3 . 2 5 9 5 2 6 5 < / b : _ x > < b : _ y > 4 0 0 < / b : _ y > < / b : P o i n t > < b : P o i n t > < b : _ x > 1 2 6 5 . 7 1 1 4 3 1 7 0 2 9 9 7 3 < / b : _ x > < b : _ y > 4 0 0 < / b : _ y > < / b : P o i n t > < / P o i n t s > < / a : V a l u e > < / a : K e y V a l u e O f D i a g r a m O b j e c t K e y a n y T y p e z b w N T n L X > < a : K e y V a l u e O f D i a g r a m O b j e c t K e y a n y T y p e z b w N T n L X > < a : K e y > < K e y > R e l a t i o n s h i p s \ & l t ; T a b l e s \ L i n e   p r o d u c t i v i t y \ C o l u m n s \ P r o d u c t & g t ; - & l t ; T a b l e s \ P r o d u c t s \ C o l u m n s \ P r o d u c t & g t ; \ F K < / K e y > < / a : K e y > < a : V a l u e   i : t y p e = " D i a g r a m D i s p l a y L i n k E n d p o i n t V i e w S t a t e " > < H e i g h t > 1 6 < / H e i g h t > < L a b e l L o c a t i o n   x m l n s : b = " h t t p : / / s c h e m a s . d a t a c o n t r a c t . o r g / 2 0 0 4 / 0 7 / S y s t e m . W i n d o w s " > < b : _ x > 1 1 6 0 . 8 0 7 6 2 1 1 3 5 3 3 1 6 < / b : _ x > < b : _ y > 4 4 3 < / b : _ y > < / L a b e l L o c a t i o n > < L o c a t i o n   x m l n s : b = " h t t p : / / s c h e m a s . d a t a c o n t r a c t . o r g / 2 0 0 4 / 0 7 / S y s t e m . W i n d o w s " > < b : _ x > 1 1 6 0 . 8 0 7 6 2 1 1 3 5 3 3 1 6 < / b : _ x > < b : _ y > 4 5 1 < / b : _ y > < / L o c a t i o n > < S h a p e R o t a t e A n g l e > 3 6 0 < / S h a p e R o t a t e A n g l e > < W i d t h > 1 6 < / W i d t h > < / a : V a l u e > < / a : K e y V a l u e O f D i a g r a m O b j e c t K e y a n y T y p e z b w N T n L X > < a : K e y V a l u e O f D i a g r a m O b j e c t K e y a n y T y p e z b w N T n L X > < a : K e y > < K e y > R e l a t i o n s h i p s \ & l t ; T a b l e s \ L i n e   p r o d u c t i v i t y \ C o l u m n s \ P r o d u c t & g t ; - & l t ; T a b l e s \ P r o d u c t s \ C o l u m n s \ P r o d u c t & g t ; \ P K < / K e y > < / a : K e y > < a : V a l u e   i : t y p e = " D i a g r a m D i s p l a y L i n k E n d p o i n t V i e w S t a t e " > < H e i g h t > 1 6 < / H e i g h t > < L a b e l L o c a t i o n   x m l n s : b = " h t t p : / / s c h e m a s . d a t a c o n t r a c t . o r g / 2 0 0 4 / 0 7 / S y s t e m . W i n d o w s " > < b : _ x > 1 2 6 5 . 7 1 1 4 3 1 7 0 2 9 9 7 3 < / b : _ x > < b : _ y > 3 9 2 < / b : _ y > < / L a b e l L o c a t i o n > < L o c a t i o n   x m l n s : b = " h t t p : / / s c h e m a s . d a t a c o n t r a c t . o r g / 2 0 0 4 / 0 7 / S y s t e m . W i n d o w s " > < b : _ x > 1 2 8 1 . 7 1 1 4 3 1 7 0 2 9 9 7 3 < / b : _ x > < b : _ y > 4 0 0 < / b : _ y > < / L o c a t i o n > < S h a p e R o t a t e A n g l e > 1 8 0 < / S h a p e R o t a t e A n g l e > < W i d t h > 1 6 < / W i d t h > < / a : V a l u e > < / a : K e y V a l u e O f D i a g r a m O b j e c t K e y a n y T y p e z b w N T n L X > < a : K e y V a l u e O f D i a g r a m O b j e c t K e y a n y T y p e z b w N T n L X > < a : K e y > < K e y > R e l a t i o n s h i p s \ & l t ; T a b l e s \ L i n e   p r o d u c t i v i t y \ C o l u m n s \ P r o d u c t & g t ; - & l t ; T a b l e s \ P r o d u c t s \ C o l u m n s \ P r o d u c t & g t ; \ C r o s s F i l t e r < / K e y > < / a : K e y > < a : V a l u e   i : t y p e = " D i a g r a m D i s p l a y L i n k C r o s s F i l t e r V i e w S t a t e " > < P o i n t s   x m l n s : b = " h t t p : / / s c h e m a s . d a t a c o n t r a c t . o r g / 2 0 0 4 / 0 7 / S y s t e m . W i n d o w s " > < b : P o i n t > < b : _ x > 1 1 7 6 . 8 0 7 6 2 1 1 3 5 3 3 1 6 < / b : _ x > < b : _ y > 4 5 1 < / b : _ y > < / b : P o i n t > < b : P o i n t > < b : _ x > 1 2 1 9 . 2 5 9 5 2 6 5 < / b : _ x > < b : _ y > 4 5 1 < / b : _ y > < / b : P o i n t > < b : P o i n t > < b : _ x > 1 2 2 1 . 2 5 9 5 2 6 5 < / b : _ x > < b : _ y > 4 4 9 < / b : _ y > < / b : P o i n t > < b : P o i n t > < b : _ x > 1 2 2 1 . 2 5 9 5 2 6 5 < / b : _ x > < b : _ y > 4 0 2 < / b : _ y > < / b : P o i n t > < b : P o i n t > < b : _ x > 1 2 2 3 . 2 5 9 5 2 6 5 < / b : _ x > < b : _ y > 4 0 0 < / b : _ y > < / b : P o i n t > < b : P o i n t > < b : _ x > 1 2 6 5 . 7 1 1 4 3 1 7 0 2 9 9 7 3 < / b : _ x > < b : _ y > 4 0 0 < / b : _ y > < / b : P o i n t > < / P o i n t s > < / a : V a l u e > < / a : K e y V a l u e O f D i a g r a m O b j e c t K e y a n y T y p e z b w N T n L X > < / V i e w S t a t e s > < / D i a g r a m M a n a g e r . S e r i a l i z a b l e D i a g r a m > < D i a g r a m M a n a g e r . S e r i a l i z a b l e D i a g r a m > < A d a p t e r   i : t y p e = " M e a s u r e D i a g r a m S a n d b o x A d a p t e r " > < T a b l e N a m e > L i n e   p r o d u c t i v i t y 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  p r o d u c t i v i t y 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 A c u t a l   T i m e   ( m i n ) < / K e y > < / D i a g r a m O b j e c t K e y > < D i a g r a m O b j e c t K e y > < K e y > M e a s u r e s \ T o t a l   A c u t a l   T i m e   ( m i n ) \ T a g I n f o \ F o r m u l a < / K e y > < / D i a g r a m O b j e c t K e y > < D i a g r a m O b j e c t K e y > < K e y > M e a s u r e s \ T o t a l   A c u t a l   T i m e   ( m i n ) \ T a g I n f o \ V a l u e < / K e y > < / D i a g r a m O b j e c t K e y > < D i a g r a m O b j e c t K e y > < K e y > M e a s u r e s \ T o t a l   M i n   T i m e   ( m i n ) < / K e y > < / D i a g r a m O b j e c t K e y > < D i a g r a m O b j e c t K e y > < K e y > M e a s u r e s \ T o t a l   M i n   T i m e   ( m i n ) \ T a g I n f o \ F o r m u l a < / K e y > < / D i a g r a m O b j e c t K e y > < D i a g r a m O b j e c t K e y > < K e y > M e a s u r e s \ T o t a l   M i n   T i m e   ( m i n ) \ T a g I n f o \ V a l u e < / K e y > < / D i a g r a m O b j e c t K e y > < D i a g r a m O b j e c t K e y > < K e y > M e a s u r e s \ L i n e   E f f i c i e n c y   ( % ) < / K e y > < / D i a g r a m O b j e c t K e y > < D i a g r a m O b j e c t K e y > < K e y > M e a s u r e s \ L i n e   E f f i c i e n c y   ( % ) \ T a g I n f o \ F o r m u l a < / K e y > < / D i a g r a m O b j e c t K e y > < D i a g r a m O b j e c t K e y > < K e y > M e a s u r e s \ L i n e   E f f i c i e n c y   ( % ) \ T a g I n f o \ V a l u e < / K e y > < / D i a g r a m O b j e c t K e y > < D i a g r a m O b j e c t K e y > < K e y > M e a s u r e s \ S u m   o f   B a t c h   D u r a t i o n < / K e y > < / D i a g r a m O b j e c t K e y > < D i a g r a m O b j e c t K e y > < K e y > M e a s u r e s \ S u m   o f   B a t c h   D u r a t i o n \ T a g I n f o \ F o r m u l a < / K e y > < / D i a g r a m O b j e c t K e y > < D i a g r a m O b j e c t K e y > < K e y > M e a s u r e s \ S u m   o f   B a t c h   D u r a t i o n \ T a g I n f o \ V a l u e < / K e y > < / D i a g r a m O b j e c t K e y > < D i a g r a m O b j e c t K e y > < K e y > M e a s u r e s \ A v e r a g e   o f   B a t c h   D u r a t i o n < / K e y > < / D i a g r a m O b j e c t K e y > < D i a g r a m O b j e c t K e y > < K e y > M e a s u r e s \ A v e r a g e   o f   B a t c h   D u r a t i o n \ T a g I n f o \ F o r m u l a < / K e y > < / D i a g r a m O b j e c t K e y > < D i a g r a m O b j e c t K e y > < K e y > M e a s u r e s \ A v e r a g e   o f   B a t c h   D u r a t i o n \ T a g I n f o \ V a l u e < / K e y > < / D i a g r a m O b j e c t K e y > < D i a g r a m O b j e c t K e y > < K e y > M e a s u r e s \ S u m   o f   B a t c h   2 < / K e y > < / D i a g r a m O b j e c t K e y > < D i a g r a m O b j e c t K e y > < K e y > M e a s u r e s \ S u m   o f   B a t c h   2 \ T a g I n f o \ F o r m u l a < / K e y > < / D i a g r a m O b j e c t K e y > < D i a g r a m O b j e c t K e y > < K e y > M e a s u r e s \ S u m   o f   B a t c h   2 \ T a g I n f o \ V a l u e < / K e y > < / D i a g r a m O b j e c t K e y > < D i a g r a m O b j e c t K e y > < K e y > M e a s u r e s \ C o u n t   o f   B a t c h < / K e y > < / D i a g r a m O b j e c t K e y > < D i a g r a m O b j e c t K e y > < K e y > M e a s u r e s \ C o u n t   o f   B a t c h \ T a g I n f o \ F o r m u l a < / K e y > < / D i a g r a m O b j e c t K e y > < D i a g r a m O b j e c t K e y > < K e y > M e a s u r e s \ C o u n t   o f   B a t c h \ T a g I n f o \ V a l u e < / K e y > < / D i a g r a m O b j e c t K e y > < D i a g r a m O b j e c t K e y > < K e y > M e a s u r e s \ C o u n t   o f   O p e r a t o r < / K e y > < / D i a g r a m O b j e c t K e y > < D i a g r a m O b j e c t K e y > < K e y > M e a s u r e s \ C o u n t   o f   O p e r a t o r \ T a g I n f o \ F o r m u l a < / K e y > < / D i a g r a m O b j e c t K e y > < D i a g r a m O b j e c t K e y > < K e y > M e a s u r e s \ C o u n t   o f   O p e r a t o r \ T a g I n f o \ V a l u e < / K e y > < / D i a g r a m O b j e c t K e y > < D i a g r a m O b j e c t K e y > < K e y > C o l u m n s \ D a t e < / K e y > < / D i a g r a m O b j e c t K e y > < D i a g r a m O b j e c t K e y > < K e y > C o l u m n s \ P r o d u c t < / K e y > < / D i a g r a m O b j e c t K e y > < D i a g r a m O b j e c t K e y > < K e y > C o l u m n s \ B a t c h < / K e y > < / D i a g r a m O b j e c t K e y > < D i a g r a m O b j e c t K e y > < K e y > C o l u m n s \ O p e r a t o r < / K e y > < / D i a g r a m O b j e c t K e y > < D i a g r a m O b j e c t K e y > < K e y > C o l u m n s \ B a t c h   D u r a t i o n < / K e y > < / D i a g r a m O b j e c t K e y > < D i a g r a m O b j e c t K e y > < K e y > L i n k s \ & l t ; C o l u m n s \ S u m   o f   B a t c h   D u r a t i o n & g t ; - & l t ; M e a s u r e s \ B a t c h   D u r a t i o n & g t ; < / K e y > < / D i a g r a m O b j e c t K e y > < D i a g r a m O b j e c t K e y > < K e y > L i n k s \ & l t ; C o l u m n s \ S u m   o f   B a t c h   D u r a t i o n & g t ; - & l t ; M e a s u r e s \ B a t c h   D u r a t i o n & g t ; \ C O L U M N < / K e y > < / D i a g r a m O b j e c t K e y > < D i a g r a m O b j e c t K e y > < K e y > L i n k s \ & l t ; C o l u m n s \ S u m   o f   B a t c h   D u r a t i o n & g t ; - & l t ; M e a s u r e s \ B a t c h   D u r a t i o n & g t ; \ M E A S U R E < / K e y > < / D i a g r a m O b j e c t K e y > < D i a g r a m O b j e c t K e y > < K e y > L i n k s \ & l t ; C o l u m n s \ A v e r a g e   o f   B a t c h   D u r a t i o n & g t ; - & l t ; M e a s u r e s \ B a t c h   D u r a t i o n & g t ; < / K e y > < / D i a g r a m O b j e c t K e y > < D i a g r a m O b j e c t K e y > < K e y > L i n k s \ & l t ; C o l u m n s \ A v e r a g e   o f   B a t c h   D u r a t i o n & g t ; - & l t ; M e a s u r e s \ B a t c h   D u r a t i o n & g t ; \ C O L U M N < / K e y > < / D i a g r a m O b j e c t K e y > < D i a g r a m O b j e c t K e y > < K e y > L i n k s \ & l t ; C o l u m n s \ A v e r a g e   o f   B a t c h   D u r a t i o n & g t ; - & l t ; M e a s u r e s \ B a t c h   D u r a t i o n & g t ; \ M E A S U R E < / K e y > < / D i a g r a m O b j e c t K e y > < D i a g r a m O b j e c t K e y > < K e y > L i n k s \ & l t ; C o l u m n s \ S u m   o f   B a t c h   2 & g t ; - & l t ; M e a s u r e s \ B a t c h & g t ; < / K e y > < / D i a g r a m O b j e c t K e y > < D i a g r a m O b j e c t K e y > < K e y > L i n k s \ & l t ; C o l u m n s \ S u m   o f   B a t c h   2 & g t ; - & l t ; M e a s u r e s \ B a t c h & g t ; \ C O L U M N < / K e y > < / D i a g r a m O b j e c t K e y > < D i a g r a m O b j e c t K e y > < K e y > L i n k s \ & l t ; C o l u m n s \ S u m   o f   B a t c h   2 & g t ; - & l t ; M e a s u r e s \ B a t c h & g t ; \ M E A S U R E < / K e y > < / D i a g r a m O b j e c t K e y > < D i a g r a m O b j e c t K e y > < K e y > L i n k s \ & l t ; C o l u m n s \ C o u n t   o f   B a t c h & g t ; - & l t ; M e a s u r e s \ B a t c h & g t ; < / K e y > < / D i a g r a m O b j e c t K e y > < D i a g r a m O b j e c t K e y > < K e y > L i n k s \ & l t ; C o l u m n s \ C o u n t   o f   B a t c h & g t ; - & l t ; M e a s u r e s \ B a t c h & g t ; \ C O L U M N < / K e y > < / D i a g r a m O b j e c t K e y > < D i a g r a m O b j e c t K e y > < K e y > L i n k s \ & l t ; C o l u m n s \ C o u n t   o f   B a t c h & g t ; - & l t ; M e a s u r e s \ B a t c h & g t ; \ M E A S U R E < / K e y > < / D i a g r a m O b j e c t K e y > < D i a g r a m O b j e c t K e y > < K e y > L i n k s \ & l t ; C o l u m n s \ C o u n t   o f   O p e r a t o r & g t ; - & l t ; M e a s u r e s \ O p e r a t o r & g t ; < / K e y > < / D i a g r a m O b j e c t K e y > < D i a g r a m O b j e c t K e y > < K e y > L i n k s \ & l t ; C o l u m n s \ C o u n t   o f   O p e r a t o r & g t ; - & l t ; M e a s u r e s \ O p e r a t o r & g t ; \ C O L U M N < / K e y > < / D i a g r a m O b j e c t K e y > < D i a g r a m O b j e c t K e y > < K e y > L i n k s \ & l t ; C o l u m n s \ C o u n t   o f   O p e r a t o r & g t ; - & l t ; M e a s u r e s \ O p e r a t o r & g t ; \ M E A S U R E 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 A c u t a l   T i m e   ( m i n ) < / K e y > < / a : K e y > < a : V a l u e   i : t y p e = " M e a s u r e G r i d N o d e V i e w S t a t e " > < C o l u m n > 3 < / C o l u m n > < L a y e d O u t > t r u e < / L a y e d O u t > < R o w > 1 < / R o w > < / a : V a l u e > < / a : K e y V a l u e O f D i a g r a m O b j e c t K e y a n y T y p e z b w N T n L X > < a : K e y V a l u e O f D i a g r a m O b j e c t K e y a n y T y p e z b w N T n L X > < a : K e y > < K e y > M e a s u r e s \ T o t a l   A c u t a l   T i m e   ( m i n ) \ T a g I n f o \ F o r m u l a < / K e y > < / a : K e y > < a : V a l u e   i : t y p e = " M e a s u r e G r i d V i e w S t a t e I D i a g r a m T a g A d d i t i o n a l I n f o " / > < / a : K e y V a l u e O f D i a g r a m O b j e c t K e y a n y T y p e z b w N T n L X > < a : K e y V a l u e O f D i a g r a m O b j e c t K e y a n y T y p e z b w N T n L X > < a : K e y > < K e y > M e a s u r e s \ T o t a l   A c u t a l   T i m e   ( m i n ) \ T a g I n f o \ V a l u e < / K e y > < / a : K e y > < a : V a l u e   i : t y p e = " M e a s u r e G r i d V i e w S t a t e I D i a g r a m T a g A d d i t i o n a l I n f o " / > < / a : K e y V a l u e O f D i a g r a m O b j e c t K e y a n y T y p e z b w N T n L X > < a : K e y V a l u e O f D i a g r a m O b j e c t K e y a n y T y p e z b w N T n L X > < a : K e y > < K e y > M e a s u r e s \ T o t a l   M i n   T i m e   ( m i n ) < / K e y > < / a : K e y > < a : V a l u e   i : t y p e = " M e a s u r e G r i d N o d e V i e w S t a t e " > < C o l u m n > 3 < / C o l u m n > < L a y e d O u t > t r u e < / L a y e d O u t > < R o w > 2 < / R o w > < / a : V a l u e > < / a : K e y V a l u e O f D i a g r a m O b j e c t K e y a n y T y p e z b w N T n L X > < a : K e y V a l u e O f D i a g r a m O b j e c t K e y a n y T y p e z b w N T n L X > < a : K e y > < K e y > M e a s u r e s \ T o t a l   M i n   T i m e   ( m i n ) \ T a g I n f o \ F o r m u l a < / K e y > < / a : K e y > < a : V a l u e   i : t y p e = " M e a s u r e G r i d V i e w S t a t e I D i a g r a m T a g A d d i t i o n a l I n f o " / > < / a : K e y V a l u e O f D i a g r a m O b j e c t K e y a n y T y p e z b w N T n L X > < a : K e y V a l u e O f D i a g r a m O b j e c t K e y a n y T y p e z b w N T n L X > < a : K e y > < K e y > M e a s u r e s \ T o t a l   M i n   T i m e   ( m i n ) \ T a g I n f o \ V a l u e < / K e y > < / a : K e y > < a : V a l u e   i : t y p e = " M e a s u r e G r i d V i e w S t a t e I D i a g r a m T a g A d d i t i o n a l I n f o " / > < / a : K e y V a l u e O f D i a g r a m O b j e c t K e y a n y T y p e z b w N T n L X > < a : K e y V a l u e O f D i a g r a m O b j e c t K e y a n y T y p e z b w N T n L X > < a : K e y > < K e y > M e a s u r e s \ L i n e   E f f i c i e n c y   ( % ) < / K e y > < / a : K e y > < a : V a l u e   i : t y p e = " M e a s u r e G r i d N o d e V i e w S t a t e " > < C o l u m n > 3 < / C o l u m n > < L a y e d O u t > t r u e < / L a y e d O u t > < R o w > 3 < / R o w > < / a : V a l u e > < / a : K e y V a l u e O f D i a g r a m O b j e c t K e y a n y T y p e z b w N T n L X > < a : K e y V a l u e O f D i a g r a m O b j e c t K e y a n y T y p e z b w N T n L X > < a : K e y > < K e y > M e a s u r e s \ L i n e   E f f i c i e n c y   ( % ) \ T a g I n f o \ F o r m u l a < / K e y > < / a : K e y > < a : V a l u e   i : t y p e = " M e a s u r e G r i d V i e w S t a t e I D i a g r a m T a g A d d i t i o n a l I n f o " / > < / a : K e y V a l u e O f D i a g r a m O b j e c t K e y a n y T y p e z b w N T n L X > < a : K e y V a l u e O f D i a g r a m O b j e c t K e y a n y T y p e z b w N T n L X > < a : K e y > < K e y > M e a s u r e s \ L i n e   E f f i c i e n c y   ( % ) \ T a g I n f o \ V a l u e < / K e y > < / a : K e y > < a : V a l u e   i : t y p e = " M e a s u r e G r i d V i e w S t a t e I D i a g r a m T a g A d d i t i o n a l I n f o " / > < / a : K e y V a l u e O f D i a g r a m O b j e c t K e y a n y T y p e z b w N T n L X > < a : K e y V a l u e O f D i a g r a m O b j e c t K e y a n y T y p e z b w N T n L X > < a : K e y > < K e y > M e a s u r e s \ S u m   o f   B a t c h   D u r a t i o n < / K e y > < / a : K e y > < a : V a l u e   i : t y p e = " M e a s u r e G r i d N o d e V i e w S t a t e " > < C o l u m n > 4 < / C o l u m n > < L a y e d O u t > t r u e < / L a y e d O u t > < W a s U I I n v i s i b l e > t r u e < / W a s U I I n v i s i b l e > < / a : V a l u e > < / a : K e y V a l u e O f D i a g r a m O b j e c t K e y a n y T y p e z b w N T n L X > < a : K e y V a l u e O f D i a g r a m O b j e c t K e y a n y T y p e z b w N T n L X > < a : K e y > < K e y > M e a s u r e s \ S u m   o f   B a t c h   D u r a t i o n \ T a g I n f o \ F o r m u l a < / K e y > < / a : K e y > < a : V a l u e   i : t y p e = " M e a s u r e G r i d V i e w S t a t e I D i a g r a m T a g A d d i t i o n a l I n f o " / > < / a : K e y V a l u e O f D i a g r a m O b j e c t K e y a n y T y p e z b w N T n L X > < a : K e y V a l u e O f D i a g r a m O b j e c t K e y a n y T y p e z b w N T n L X > < a : K e y > < K e y > M e a s u r e s \ S u m   o f   B a t c h   D u r a t i o n \ T a g I n f o \ V a l u e < / K e y > < / a : K e y > < a : V a l u e   i : t y p e = " M e a s u r e G r i d V i e w S t a t e I D i a g r a m T a g A d d i t i o n a l I n f o " / > < / a : K e y V a l u e O f D i a g r a m O b j e c t K e y a n y T y p e z b w N T n L X > < a : K e y V a l u e O f D i a g r a m O b j e c t K e y a n y T y p e z b w N T n L X > < a : K e y > < K e y > M e a s u r e s \ A v e r a g e   o f   B a t c h   D u r a t i o n < / K e y > < / a : K e y > < a : V a l u e   i : t y p e = " M e a s u r e G r i d N o d e V i e w S t a t e " > < C o l u m n > 4 < / C o l u m n > < L a y e d O u t > t r u e < / L a y e d O u t > < R o w > 1 < / R o w > < W a s U I I n v i s i b l e > t r u e < / W a s U I I n v i s i b l e > < / a : V a l u e > < / a : K e y V a l u e O f D i a g r a m O b j e c t K e y a n y T y p e z b w N T n L X > < a : K e y V a l u e O f D i a g r a m O b j e c t K e y a n y T y p e z b w N T n L X > < a : K e y > < K e y > M e a s u r e s \ A v e r a g e   o f   B a t c h   D u r a t i o n \ T a g I n f o \ F o r m u l a < / K e y > < / a : K e y > < a : V a l u e   i : t y p e = " M e a s u r e G r i d V i e w S t a t e I D i a g r a m T a g A d d i t i o n a l I n f o " / > < / a : K e y V a l u e O f D i a g r a m O b j e c t K e y a n y T y p e z b w N T n L X > < a : K e y V a l u e O f D i a g r a m O b j e c t K e y a n y T y p e z b w N T n L X > < a : K e y > < K e y > M e a s u r e s \ A v e r a g e   o f   B a t c h   D u r a t i o n \ T a g I n f o \ V a l u e < / K e y > < / a : K e y > < a : V a l u e   i : t y p e = " M e a s u r e G r i d V i e w S t a t e I D i a g r a m T a g A d d i t i o n a l I n f o " / > < / a : K e y V a l u e O f D i a g r a m O b j e c t K e y a n y T y p e z b w N T n L X > < a : K e y V a l u e O f D i a g r a m O b j e c t K e y a n y T y p e z b w N T n L X > < a : K e y > < K e y > M e a s u r e s \ S u m   o f   B a t c h   2 < / K e y > < / a : K e y > < a : V a l u e   i : t y p e = " M e a s u r e G r i d N o d e V i e w S t a t e " > < C o l u m n > 2 < / C o l u m n > < L a y e d O u t > t r u e < / L a y e d O u t > < W a s U I I n v i s i b l e > t r u e < / W a s U I I n v i s i b l e > < / a : V a l u e > < / a : K e y V a l u e O f D i a g r a m O b j e c t K e y a n y T y p e z b w N T n L X > < a : K e y V a l u e O f D i a g r a m O b j e c t K e y a n y T y p e z b w N T n L X > < a : K e y > < K e y > M e a s u r e s \ S u m   o f   B a t c h   2 \ T a g I n f o \ F o r m u l a < / K e y > < / a : K e y > < a : V a l u e   i : t y p e = " M e a s u r e G r i d V i e w S t a t e I D i a g r a m T a g A d d i t i o n a l I n f o " / > < / a : K e y V a l u e O f D i a g r a m O b j e c t K e y a n y T y p e z b w N T n L X > < a : K e y V a l u e O f D i a g r a m O b j e c t K e y a n y T y p e z b w N T n L X > < a : K e y > < K e y > M e a s u r e s \ S u m   o f   B a t c h   2 \ T a g I n f o \ V a l u e < / K e y > < / a : K e y > < a : V a l u e   i : t y p e = " M e a s u r e G r i d V i e w S t a t e I D i a g r a m T a g A d d i t i o n a l I n f o " / > < / a : K e y V a l u e O f D i a g r a m O b j e c t K e y a n y T y p e z b w N T n L X > < a : K e y V a l u e O f D i a g r a m O b j e c t K e y a n y T y p e z b w N T n L X > < a : K e y > < K e y > M e a s u r e s \ C o u n t   o f   B a t c h < / K e y > < / a : K e y > < a : V a l u e   i : t y p e = " M e a s u r e G r i d N o d e V i e w S t a t e " > < C o l u m n > 2 < / C o l u m n > < L a y e d O u t > t r u e < / L a y e d O u t > < R o w > 1 < / R o w > < W a s U I I n v i s i b l e > t r u e < / W a s U I I n v i s i b l e > < / a : V a l u e > < / a : K e y V a l u e O f D i a g r a m O b j e c t K e y a n y T y p e z b w N T n L X > < a : K e y V a l u e O f D i a g r a m O b j e c t K e y a n y T y p e z b w N T n L X > < a : K e y > < K e y > M e a s u r e s \ C o u n t   o f   B a t c h \ T a g I n f o \ F o r m u l a < / K e y > < / a : K e y > < a : V a l u e   i : t y p e = " M e a s u r e G r i d V i e w S t a t e I D i a g r a m T a g A d d i t i o n a l I n f o " / > < / a : K e y V a l u e O f D i a g r a m O b j e c t K e y a n y T y p e z b w N T n L X > < a : K e y V a l u e O f D i a g r a m O b j e c t K e y a n y T y p e z b w N T n L X > < a : K e y > < K e y > M e a s u r e s \ C o u n t   o f   B a t c h \ T a g I n f o \ V a l u e < / K e y > < / a : K e y > < a : V a l u e   i : t y p e = " M e a s u r e G r i d V i e w S t a t e I D i a g r a m T a g A d d i t i o n a l I n f o " / > < / a : K e y V a l u e O f D i a g r a m O b j e c t K e y a n y T y p e z b w N T n L X > < a : K e y V a l u e O f D i a g r a m O b j e c t K e y a n y T y p e z b w N T n L X > < a : K e y > < K e y > M e a s u r e s \ C o u n t   o f   O p e r a t o r < / K e y > < / a : K e y > < a : V a l u e   i : t y p e = " M e a s u r e G r i d N o d e V i e w S t a t e " > < C o l u m n > 3 < / C o l u m n > < L a y e d O u t > t r u e < / L a y e d O u t > < W a s U I I n v i s i b l e > t r u e < / W a s U I I n v i s i b l e > < / a : V a l u e > < / a : K e y V a l u e O f D i a g r a m O b j e c t K e y a n y T y p e z b w N T n L X > < a : K e y V a l u e O f D i a g r a m O b j e c t K e y a n y T y p e z b w N T n L X > < a : K e y > < K e y > M e a s u r e s \ C o u n t   o f   O p e r a t o r \ T a g I n f o \ F o r m u l a < / K e y > < / a : K e y > < a : V a l u e   i : t y p e = " M e a s u r e G r i d V i e w S t a t e I D i a g r a m T a g A d d i t i o n a l I n f o " / > < / a : K e y V a l u e O f D i a g r a m O b j e c t K e y a n y T y p e z b w N T n L X > < a : K e y V a l u e O f D i a g r a m O b j e c t K e y a n y T y p e z b w N T n L X > < a : K e y > < K e y > M e a s u r e s \ C o u n t   o f   O p e r a t o r \ T a g I n f o \ V a l u e 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 C o l u m n s \ B a t c h < / K e y > < / a : K e y > < a : V a l u e   i : t y p e = " M e a s u r e G r i d N o d e V i e w S t a t e " > < C o l u m n > 2 < / C o l u m n > < L a y e d O u t > t r u e < / L a y e d O u t > < / a : V a l u e > < / a : K e y V a l u e O f D i a g r a m O b j e c t K e y a n y T y p e z b w N T n L X > < a : K e y V a l u e O f D i a g r a m O b j e c t K e y a n y T y p e z b w N T n L X > < a : K e y > < K e y > C o l u m n s \ O p e r a t o r < / K e y > < / a : K e y > < a : V a l u e   i : t y p e = " M e a s u r e G r i d N o d e V i e w S t a t e " > < C o l u m n > 3 < / C o l u m n > < L a y e d O u t > t r u e < / L a y e d O u t > < / a : V a l u e > < / a : K e y V a l u e O f D i a g r a m O b j e c t K e y a n y T y p e z b w N T n L X > < a : K e y V a l u e O f D i a g r a m O b j e c t K e y a n y T y p e z b w N T n L X > < a : K e y > < K e y > C o l u m n s \ B a t c h   D u r a t i o n < / K e y > < / a : K e y > < a : V a l u e   i : t y p e = " M e a s u r e G r i d N o d e V i e w S t a t e " > < C o l u m n > 4 < / C o l u m n > < L a y e d O u t > t r u e < / L a y e d O u t > < / a : V a l u e > < / a : K e y V a l u e O f D i a g r a m O b j e c t K e y a n y T y p e z b w N T n L X > < a : K e y V a l u e O f D i a g r a m O b j e c t K e y a n y T y p e z b w N T n L X > < a : K e y > < K e y > L i n k s \ & l t ; C o l u m n s \ S u m   o f   B a t c h   D u r a t i o n & g t ; - & l t ; M e a s u r e s \ B a t c h   D u r a t i o n & g t ; < / K e y > < / a : K e y > < a : V a l u e   i : t y p e = " M e a s u r e G r i d V i e w S t a t e I D i a g r a m L i n k " / > < / a : K e y V a l u e O f D i a g r a m O b j e c t K e y a n y T y p e z b w N T n L X > < a : K e y V a l u e O f D i a g r a m O b j e c t K e y a n y T y p e z b w N T n L X > < a : K e y > < K e y > L i n k s \ & l t ; C o l u m n s \ S u m   o f   B a t c h   D u r a t i o n & g t ; - & l t ; M e a s u r e s \ B a t c h   D u r a t i o n & g t ; \ C O L U M N < / K e y > < / a : K e y > < a : V a l u e   i : t y p e = " M e a s u r e G r i d V i e w S t a t e I D i a g r a m L i n k E n d p o i n t " / > < / a : K e y V a l u e O f D i a g r a m O b j e c t K e y a n y T y p e z b w N T n L X > < a : K e y V a l u e O f D i a g r a m O b j e c t K e y a n y T y p e z b w N T n L X > < a : K e y > < K e y > L i n k s \ & l t ; C o l u m n s \ S u m   o f   B a t c h   D u r a t i o n & g t ; - & l t ; M e a s u r e s \ B a t c h   D u r a t i o n & g t ; \ M E A S U R E < / K e y > < / a : K e y > < a : V a l u e   i : t y p e = " M e a s u r e G r i d V i e w S t a t e I D i a g r a m L i n k E n d p o i n t " / > < / a : K e y V a l u e O f D i a g r a m O b j e c t K e y a n y T y p e z b w N T n L X > < a : K e y V a l u e O f D i a g r a m O b j e c t K e y a n y T y p e z b w N T n L X > < a : K e y > < K e y > L i n k s \ & l t ; C o l u m n s \ A v e r a g e   o f   B a t c h   D u r a t i o n & g t ; - & l t ; M e a s u r e s \ B a t c h   D u r a t i o n & g t ; < / K e y > < / a : K e y > < a : V a l u e   i : t y p e = " M e a s u r e G r i d V i e w S t a t e I D i a g r a m L i n k " / > < / a : K e y V a l u e O f D i a g r a m O b j e c t K e y a n y T y p e z b w N T n L X > < a : K e y V a l u e O f D i a g r a m O b j e c t K e y a n y T y p e z b w N T n L X > < a : K e y > < K e y > L i n k s \ & l t ; C o l u m n s \ A v e r a g e   o f   B a t c h   D u r a t i o n & g t ; - & l t ; M e a s u r e s \ B a t c h   D u r a t i o n & g t ; \ C O L U M N < / K e y > < / a : K e y > < a : V a l u e   i : t y p e = " M e a s u r e G r i d V i e w S t a t e I D i a g r a m L i n k E n d p o i n t " / > < / a : K e y V a l u e O f D i a g r a m O b j e c t K e y a n y T y p e z b w N T n L X > < a : K e y V a l u e O f D i a g r a m O b j e c t K e y a n y T y p e z b w N T n L X > < a : K e y > < K e y > L i n k s \ & l t ; C o l u m n s \ A v e r a g e   o f   B a t c h   D u r a t i o n & g t ; - & l t ; M e a s u r e s \ B a t c h   D u r a t i o n & g t ; \ M E A S U R E < / K e y > < / a : K e y > < a : V a l u e   i : t y p e = " M e a s u r e G r i d V i e w S t a t e I D i a g r a m L i n k E n d p o i n t " / > < / a : K e y V a l u e O f D i a g r a m O b j e c t K e y a n y T y p e z b w N T n L X > < a : K e y V a l u e O f D i a g r a m O b j e c t K e y a n y T y p e z b w N T n L X > < a : K e y > < K e y > L i n k s \ & l t ; C o l u m n s \ S u m   o f   B a t c h   2 & g t ; - & l t ; M e a s u r e s \ B a t c h & g t ; < / K e y > < / a : K e y > < a : V a l u e   i : t y p e = " M e a s u r e G r i d V i e w S t a t e I D i a g r a m L i n k " / > < / a : K e y V a l u e O f D i a g r a m O b j e c t K e y a n y T y p e z b w N T n L X > < a : K e y V a l u e O f D i a g r a m O b j e c t K e y a n y T y p e z b w N T n L X > < a : K e y > < K e y > L i n k s \ & l t ; C o l u m n s \ S u m   o f   B a t c h   2 & g t ; - & l t ; M e a s u r e s \ B a t c h & g t ; \ C O L U M N < / K e y > < / a : K e y > < a : V a l u e   i : t y p e = " M e a s u r e G r i d V i e w S t a t e I D i a g r a m L i n k E n d p o i n t " / > < / a : K e y V a l u e O f D i a g r a m O b j e c t K e y a n y T y p e z b w N T n L X > < a : K e y V a l u e O f D i a g r a m O b j e c t K e y a n y T y p e z b w N T n L X > < a : K e y > < K e y > L i n k s \ & l t ; C o l u m n s \ S u m   o f   B a t c h   2 & g t ; - & l t ; M e a s u r e s \ B a t c h & g t ; \ M E A S U R E < / K e y > < / a : K e y > < a : V a l u e   i : t y p e = " M e a s u r e G r i d V i e w S t a t e I D i a g r a m L i n k E n d p o i n t " / > < / a : K e y V a l u e O f D i a g r a m O b j e c t K e y a n y T y p e z b w N T n L X > < a : K e y V a l u e O f D i a g r a m O b j e c t K e y a n y T y p e z b w N T n L X > < a : K e y > < K e y > L i n k s \ & l t ; C o l u m n s \ C o u n t   o f   B a t c h & g t ; - & l t ; M e a s u r e s \ B a t c h & g t ; < / K e y > < / a : K e y > < a : V a l u e   i : t y p e = " M e a s u r e G r i d V i e w S t a t e I D i a g r a m L i n k " / > < / a : K e y V a l u e O f D i a g r a m O b j e c t K e y a n y T y p e z b w N T n L X > < a : K e y V a l u e O f D i a g r a m O b j e c t K e y a n y T y p e z b w N T n L X > < a : K e y > < K e y > L i n k s \ & l t ; C o l u m n s \ C o u n t   o f   B a t c h & g t ; - & l t ; M e a s u r e s \ B a t c h & g t ; \ C O L U M N < / K e y > < / a : K e y > < a : V a l u e   i : t y p e = " M e a s u r e G r i d V i e w S t a t e I D i a g r a m L i n k E n d p o i n t " / > < / a : K e y V a l u e O f D i a g r a m O b j e c t K e y a n y T y p e z b w N T n L X > < a : K e y V a l u e O f D i a g r a m O b j e c t K e y a n y T y p e z b w N T n L X > < a : K e y > < K e y > L i n k s \ & l t ; C o l u m n s \ C o u n t   o f   B a t c h & g t ; - & l t ; M e a s u r e s \ B a t c h & g t ; \ M E A S U R E < / K e y > < / a : K e y > < a : V a l u e   i : t y p e = " M e a s u r e G r i d V i e w S t a t e I D i a g r a m L i n k E n d p o i n t " / > < / a : K e y V a l u e O f D i a g r a m O b j e c t K e y a n y T y p e z b w N T n L X > < a : K e y V a l u e O f D i a g r a m O b j e c t K e y a n y T y p e z b w N T n L X > < a : K e y > < K e y > L i n k s \ & l t ; C o l u m n s \ C o u n t   o f   O p e r a t o r & g t ; - & l t ; M e a s u r e s \ O p e r a t o r & g t ; < / K e y > < / a : K e y > < a : V a l u e   i : t y p e = " M e a s u r e G r i d V i e w S t a t e I D i a g r a m L i n k " / > < / a : K e y V a l u e O f D i a g r a m O b j e c t K e y a n y T y p e z b w N T n L X > < a : K e y V a l u e O f D i a g r a m O b j e c t K e y a n y T y p e z b w N T n L X > < a : K e y > < K e y > L i n k s \ & l t ; C o l u m n s \ C o u n t   o f   O p e r a t o r & g t ; - & l t ; M e a s u r e s \ O p e r a t o r & g t ; \ C O L U M N < / K e y > < / a : K e y > < a : V a l u e   i : t y p e = " M e a s u r e G r i d V i e w S t a t e I D i a g r a m L i n k E n d p o i n t " / > < / a : K e y V a l u e O f D i a g r a m O b j e c t K e y a n y T y p e z b w N T n L X > < a : K e y V a l u e O f D i a g r a m O b j e c t K e y a n y T y p e z b w N T n L X > < a : K e y > < K e y > L i n k s \ & l t ; C o l u m n s \ C o u n t   o f   O p e r a t o r & g t ; - & l t ; M e a s u r e s \ O p e r a t o r & g t ; \ M E A S U R E < / K e y > < / a : K e y > < a : V a l u e   i : t y p e = " M e a s u r e G r i d V i e w S t a t e I D i a g r a m L i n k E n d p o i n t " / > < / a : K e y V a l u e O f D i a g r a m O b j e c t K e y a n y T y p e z b w N T n L X > < / V i e w S t a t e s > < / D i a g r a m M a n a g e r . S e r i a l i z a b l e D i a g r a m > < D i a g r a m M a n a g e r . S e r i a l i z a b l e D i a g r a m > < A d a p t e r   i : t y p e = " M e a s u r e D i a g r a m S a n d b o x A d a p t e r " > < T a b l e N a m e > D o w n t i m e   f a c t o r s 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 D o w n t i m e   f a c t o r s 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 F a c t o r   2 < / K e y > < / D i a g r a m O b j e c t K e y > < D i a g r a m O b j e c t K e y > < K e y > M e a s u r e s \ S u m   o f   F a c t o r   2 \ T a g I n f o \ F o r m u l a < / K e y > < / D i a g r a m O b j e c t K e y > < D i a g r a m O b j e c t K e y > < K e y > M e a s u r e s \ S u m   o f   F a c t o r   2 \ T a g I n f o \ V a l u e < / K e y > < / D i a g r a m O b j e c t K e y > < D i a g r a m O b j e c t K e y > < K e y > M e a s u r e s \ C o u n t   o f   F a c t o r < / K e y > < / D i a g r a m O b j e c t K e y > < D i a g r a m O b j e c t K e y > < K e y > M e a s u r e s \ C o u n t   o f   F a c t o r \ T a g I n f o \ F o r m u l a < / K e y > < / D i a g r a m O b j e c t K e y > < D i a g r a m O b j e c t K e y > < K e y > M e a s u r e s \ C o u n t   o f   F a c t o r \ T a g I n f o \ V a l u e < / K e y > < / D i a g r a m O b j e c t K e y > < D i a g r a m O b j e c t K e y > < K e y > C o l u m n s \ F a c t o r < / K e y > < / D i a g r a m O b j e c t K e y > < D i a g r a m O b j e c t K e y > < K e y > C o l u m n s \ D e s c r i p t i o n < / K e y > < / D i a g r a m O b j e c t K e y > < D i a g r a m O b j e c t K e y > < K e y > C o l u m n s \ O p e r a t o r   E r r o r < / K e y > < / D i a g r a m O b j e c t K e y > < D i a g r a m O b j e c t K e y > < K e y > L i n k s \ & l t ; C o l u m n s \ S u m   o f   F a c t o r   2 & g t ; - & l t ; M e a s u r e s \ F a c t o r & g t ; < / K e y > < / D i a g r a m O b j e c t K e y > < D i a g r a m O b j e c t K e y > < K e y > L i n k s \ & l t ; C o l u m n s \ S u m   o f   F a c t o r   2 & g t ; - & l t ; M e a s u r e s \ F a c t o r & g t ; \ C O L U M N < / K e y > < / D i a g r a m O b j e c t K e y > < D i a g r a m O b j e c t K e y > < K e y > L i n k s \ & l t ; C o l u m n s \ S u m   o f   F a c t o r   2 & g t ; - & l t ; M e a s u r e s \ F a c t o r & g t ; \ M E A S U R E < / K e y > < / D i a g r a m O b j e c t K e y > < D i a g r a m O b j e c t K e y > < K e y > L i n k s \ & l t ; C o l u m n s \ C o u n t   o f   F a c t o r & g t ; - & l t ; M e a s u r e s \ F a c t o r & g t ; < / K e y > < / D i a g r a m O b j e c t K e y > < D i a g r a m O b j e c t K e y > < K e y > L i n k s \ & l t ; C o l u m n s \ C o u n t   o f   F a c t o r & g t ; - & l t ; M e a s u r e s \ F a c t o r & g t ; \ C O L U M N < / K e y > < / D i a g r a m O b j e c t K e y > < D i a g r a m O b j e c t K e y > < K e y > L i n k s \ & l t ; C o l u m n s \ C o u n t   o f   F a c t o r & g t ; - & l t ; M e a s u r e s \ F a c t o r & g t ; \ M E A S U R E 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 F a c t o r   2 < / K e y > < / a : K e y > < a : V a l u e   i : t y p e = " M e a s u r e G r i d N o d e V i e w S t a t e " > < L a y e d O u t > t r u e < / L a y e d O u t > < W a s U I I n v i s i b l e > t r u e < / W a s U I I n v i s i b l e > < / a : V a l u e > < / a : K e y V a l u e O f D i a g r a m O b j e c t K e y a n y T y p e z b w N T n L X > < a : K e y V a l u e O f D i a g r a m O b j e c t K e y a n y T y p e z b w N T n L X > < a : K e y > < K e y > M e a s u r e s \ S u m   o f   F a c t o r   2 \ T a g I n f o \ F o r m u l a < / K e y > < / a : K e y > < a : V a l u e   i : t y p e = " M e a s u r e G r i d V i e w S t a t e I D i a g r a m T a g A d d i t i o n a l I n f o " / > < / a : K e y V a l u e O f D i a g r a m O b j e c t K e y a n y T y p e z b w N T n L X > < a : K e y V a l u e O f D i a g r a m O b j e c t K e y a n y T y p e z b w N T n L X > < a : K e y > < K e y > M e a s u r e s \ S u m   o f   F a c t o r   2 \ T a g I n f o \ V a l u e < / K e y > < / a : K e y > < a : V a l u e   i : t y p e = " M e a s u r e G r i d V i e w S t a t e I D i a g r a m T a g A d d i t i o n a l I n f o " / > < / a : K e y V a l u e O f D i a g r a m O b j e c t K e y a n y T y p e z b w N T n L X > < a : K e y V a l u e O f D i a g r a m O b j e c t K e y a n y T y p e z b w N T n L X > < a : K e y > < K e y > M e a s u r e s \ C o u n t   o f   F a c t o r < / K e y > < / a : K e y > < a : V a l u e   i : t y p e = " M e a s u r e G r i d N o d e V i e w S t a t e " > < L a y e d O u t > t r u e < / L a y e d O u t > < R o w > 1 < / R o w > < W a s U I I n v i s i b l e > t r u e < / W a s U I I n v i s i b l e > < / a : V a l u e > < / a : K e y V a l u e O f D i a g r a m O b j e c t K e y a n y T y p e z b w N T n L X > < a : K e y V a l u e O f D i a g r a m O b j e c t K e y a n y T y p e z b w N T n L X > < a : K e y > < K e y > M e a s u r e s \ C o u n t   o f   F a c t o r \ T a g I n f o \ F o r m u l a < / K e y > < / a : K e y > < a : V a l u e   i : t y p e = " M e a s u r e G r i d V i e w S t a t e I D i a g r a m T a g A d d i t i o n a l I n f o " / > < / a : K e y V a l u e O f D i a g r a m O b j e c t K e y a n y T y p e z b w N T n L X > < a : K e y V a l u e O f D i a g r a m O b j e c t K e y a n y T y p e z b w N T n L X > < a : K e y > < K e y > M e a s u r e s \ C o u n t   o f   F a c t o r \ T a g I n f o \ V a l u e < / K e y > < / a : K e y > < a : V a l u e   i : t y p e = " M e a s u r e G r i d V i e w S t a t e I D i a g r a m T a g A d d i t i o n a l I n f o " / > < / a : K e y V a l u e O f D i a g r a m O b j e c t K e y a n y T y p e z b w N T n L X > < a : K e y V a l u e O f D i a g r a m O b j e c t K e y a n y T y p e z b w N T n L X > < a : K e y > < K e y > C o l u m n s \ F a c t o r < / 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 C o l u m n s \ O p e r a t o r   E r r o r < / K e y > < / a : K e y > < a : V a l u e   i : t y p e = " M e a s u r e G r i d N o d e V i e w S t a t e " > < C o l u m n > 2 < / C o l u m n > < L a y e d O u t > t r u e < / L a y e d O u t > < / a : V a l u e > < / a : K e y V a l u e O f D i a g r a m O b j e c t K e y a n y T y p e z b w N T n L X > < a : K e y V a l u e O f D i a g r a m O b j e c t K e y a n y T y p e z b w N T n L X > < a : K e y > < K e y > L i n k s \ & l t ; C o l u m n s \ S u m   o f   F a c t o r   2 & g t ; - & l t ; M e a s u r e s \ F a c t o r & g t ; < / K e y > < / a : K e y > < a : V a l u e   i : t y p e = " M e a s u r e G r i d V i e w S t a t e I D i a g r a m L i n k " / > < / a : K e y V a l u e O f D i a g r a m O b j e c t K e y a n y T y p e z b w N T n L X > < a : K e y V a l u e O f D i a g r a m O b j e c t K e y a n y T y p e z b w N T n L X > < a : K e y > < K e y > L i n k s \ & l t ; C o l u m n s \ S u m   o f   F a c t o r   2 & g t ; - & l t ; M e a s u r e s \ F a c t o r & g t ; \ C O L U M N < / K e y > < / a : K e y > < a : V a l u e   i : t y p e = " M e a s u r e G r i d V i e w S t a t e I D i a g r a m L i n k E n d p o i n t " / > < / a : K e y V a l u e O f D i a g r a m O b j e c t K e y a n y T y p e z b w N T n L X > < a : K e y V a l u e O f D i a g r a m O b j e c t K e y a n y T y p e z b w N T n L X > < a : K e y > < K e y > L i n k s \ & l t ; C o l u m n s \ S u m   o f   F a c t o r   2 & g t ; - & l t ; M e a s u r e s \ F a c t o r & g t ; \ M E A S U R E < / K e y > < / a : K e y > < a : V a l u e   i : t y p e = " M e a s u r e G r i d V i e w S t a t e I D i a g r a m L i n k E n d p o i n t " / > < / a : K e y V a l u e O f D i a g r a m O b j e c t K e y a n y T y p e z b w N T n L X > < a : K e y V a l u e O f D i a g r a m O b j e c t K e y a n y T y p e z b w N T n L X > < a : K e y > < K e y > L i n k s \ & l t ; C o l u m n s \ C o u n t   o f   F a c t o r & g t ; - & l t ; M e a s u r e s \ F a c t o r & g t ; < / K e y > < / a : K e y > < a : V a l u e   i : t y p e = " M e a s u r e G r i d V i e w S t a t e I D i a g r a m L i n k " / > < / a : K e y V a l u e O f D i a g r a m O b j e c t K e y a n y T y p e z b w N T n L X > < a : K e y V a l u e O f D i a g r a m O b j e c t K e y a n y T y p e z b w N T n L X > < a : K e y > < K e y > L i n k s \ & l t ; C o l u m n s \ C o u n t   o f   F a c t o r & g t ; - & l t ; M e a s u r e s \ F a c t o r & g t ; \ C O L U M N < / K e y > < / a : K e y > < a : V a l u e   i : t y p e = " M e a s u r e G r i d V i e w S t a t e I D i a g r a m L i n k E n d p o i n t " / > < / a : K e y V a l u e O f D i a g r a m O b j e c t K e y a n y T y p e z b w N T n L X > < a : K e y V a l u e O f D i a g r a m O b j e c t K e y a n y T y p e z b w N T n L X > < a : K e y > < K e y > L i n k s \ & l t ; C o l u m n s \ C o u n t   o f   F a c t o r & g t ; - & l t ; M e a s u r e s \ F a c t o r & g t ; \ M E A S U R E < / K e y > < / a : K e y > < a : V a l u e   i : t y p e = " M e a s u r e G r i d V i e w S t a t e I D i a g r a m L i n k E n d p o i n t " / > < / a : K e y V a l u e O f D i a g r a m O b j e c t K e y a n y T y p e z b w N T n L X > < / V i e w S t a t e s > < / D i a g r a m M a n a g e r . S e r i a l i z a b l e D i a g r a m > < D i a g r a m M a n a g e r . S e r i a l i z a b l e D i a g r a m > < A d a p t e r   i : t y p e = " M e a s u r e D i a g r a m S a n d b o x A d a p t e r " > < T a b l e N a m e > L i n e   d o w n t i m e 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  d o w n t i m e 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 D o w n t i m e < / K e y > < / D i a g r a m O b j e c t K e y > < D i a g r a m O b j e c t K e y > < K e y > M e a s u r e s \ T o t a l   D o w n t i m e \ T a g I n f o \ F o r m u l a < / K e y > < / D i a g r a m O b j e c t K e y > < D i a g r a m O b j e c t K e y > < K e y > M e a s u r e s \ T o t a l   D o w n t i m e \ T a g I n f o \ V a l u e < / K e y > < / D i a g r a m O b j e c t K e y > < D i a g r a m O b j e c t K e y > < K e y > M e a s u r e s \ O p e r a t o r   E r r o r   D o w n t i m e   % < / K e y > < / D i a g r a m O b j e c t K e y > < D i a g r a m O b j e c t K e y > < K e y > M e a s u r e s \ O p e r a t o r   E r r o r   D o w n t i m e   % \ T a g I n f o \ F o r m u l a < / K e y > < / D i a g r a m O b j e c t K e y > < D i a g r a m O b j e c t K e y > < K e y > M e a s u r e s \ O p e r a t o r   E r r o r   D o w n t i m e   % \ T a g I n f o \ V a l u e < / K e y > < / D i a g r a m O b j e c t K e y > < D i a g r a m O b j e c t K e y > < K e y > M e a s u r e s \ N o n - O p e r a t o r   E r r o r   D o w n t i m e   % < / K e y > < / D i a g r a m O b j e c t K e y > < D i a g r a m O b j e c t K e y > < K e y > M e a s u r e s \ N o n - O p e r a t o r   E r r o r   D o w n t i m e   % \ T a g I n f o \ F o r m u l a < / K e y > < / D i a g r a m O b j e c t K e y > < D i a g r a m O b j e c t K e y > < K e y > M e a s u r e s \ N o n - O p e r a t o r   E r r o r   D o w n t i m e   % \ T a g I n f o \ V a l u e < / K e y > < / D i a g r a m O b j e c t K e y > < D i a g r a m O b j e c t K e y > < K e y > M e a s u r e s \ S u m   o f   D o w n t i m e < / K e y > < / D i a g r a m O b j e c t K e y > < D i a g r a m O b j e c t K e y > < K e y > M e a s u r e s \ S u m   o f   D o w n t i m e \ T a g I n f o \ F o r m u l a < / K e y > < / D i a g r a m O b j e c t K e y > < D i a g r a m O b j e c t K e y > < K e y > M e a s u r e s \ S u m   o f   D o w n t i m e \ T a g I n f o \ V a l u e < / K e y > < / D i a g r a m O b j e c t K e y > < D i a g r a m O b j e c t K e y > < K e y > M e a s u r e s \ C o u n t   o f   D o w n t i m e < / K e y > < / D i a g r a m O b j e c t K e y > < D i a g r a m O b j e c t K e y > < K e y > M e a s u r e s \ C o u n t   o f   D o w n t i m e \ T a g I n f o \ F o r m u l a < / K e y > < / D i a g r a m O b j e c t K e y > < D i a g r a m O b j e c t K e y > < K e y > M e a s u r e s \ C o u n t   o f   D o w n t i m e \ T a g I n f o \ V a l u e < / K e y > < / D i a g r a m O b j e c t K e y > < D i a g r a m O b j e c t K e y > < K e y > M e a s u r e s \ S u m   o f   B a t c h < / K e y > < / D i a g r a m O b j e c t K e y > < D i a g r a m O b j e c t K e y > < K e y > M e a s u r e s \ S u m   o f   B a t c h \ T a g I n f o \ F o r m u l a < / K e y > < / D i a g r a m O b j e c t K e y > < D i a g r a m O b j e c t K e y > < K e y > M e a s u r e s \ S u m   o f   B a t c h \ T a g I n f o \ V a l u e < / K e y > < / D i a g r a m O b j e c t K e y > < D i a g r a m O b j e c t K e y > < K e y > M e a s u r e s \ A v e r a g e   o f   D o w n t i m e < / K e y > < / D i a g r a m O b j e c t K e y > < D i a g r a m O b j e c t K e y > < K e y > M e a s u r e s \ A v e r a g e   o f   D o w n t i m e \ T a g I n f o \ F o r m u l a < / K e y > < / D i a g r a m O b j e c t K e y > < D i a g r a m O b j e c t K e y > < K e y > M e a s u r e s \ A v e r a g e   o f   D o w n t i m e \ T a g I n f o \ V a l u e < / K e y > < / D i a g r a m O b j e c t K e y > < D i a g r a m O b j e c t K e y > < K e y > M e a s u r e s \ S u m   o f   F a c t o r < / K e y > < / D i a g r a m O b j e c t K e y > < D i a g r a m O b j e c t K e y > < K e y > M e a s u r e s \ S u m   o f   F a c t o r \ T a g I n f o \ F o r m u l a < / K e y > < / D i a g r a m O b j e c t K e y > < D i a g r a m O b j e c t K e y > < K e y > M e a s u r e s \ S u m   o f   F a c t o r \ T a g I n f o \ V a l u e < / K e y > < / D i a g r a m O b j e c t K e y > < D i a g r a m O b j e c t K e y > < K e y > M e a s u r e s \ C o u n t   o f   F a c t o r   2 < / K e y > < / D i a g r a m O b j e c t K e y > < D i a g r a m O b j e c t K e y > < K e y > M e a s u r e s \ C o u n t   o f   F a c t o r   2 \ T a g I n f o \ F o r m u l a < / K e y > < / D i a g r a m O b j e c t K e y > < D i a g r a m O b j e c t K e y > < K e y > M e a s u r e s \ C o u n t   o f   F a c t o r   2 \ T a g I n f o \ V a l u e < / K e y > < / D i a g r a m O b j e c t K e y > < D i a g r a m O b j e c t K e y > < K e y > M e a s u r e s \ C o u n t   o f   B a t c h   2 < / K e y > < / D i a g r a m O b j e c t K e y > < D i a g r a m O b j e c t K e y > < K e y > M e a s u r e s \ C o u n t   o f   B a t c h   2 \ T a g I n f o \ F o r m u l a < / K e y > < / D i a g r a m O b j e c t K e y > < D i a g r a m O b j e c t K e y > < K e y > M e a s u r e s \ C o u n t   o f   B a t c h   2 \ T a g I n f o \ V a l u e < / K e y > < / D i a g r a m O b j e c t K e y > < D i a g r a m O b j e c t K e y > < K e y > C o l u m n s \ B a t c h < / K e y > < / D i a g r a m O b j e c t K e y > < D i a g r a m O b j e c t K e y > < K e y > C o l u m n s \ F a c t o r < / K e y > < / D i a g r a m O b j e c t K e y > < D i a g r a m O b j e c t K e y > < K e y > C o l u m n s \ D o w n t i m e < / K e y > < / D i a g r a m O b j e c t K e y > < D i a g r a m O b j e c t K e y > < K e y > L i n k s \ & l t ; C o l u m n s \ S u m   o f   D o w n t i m e & g t ; - & l t ; M e a s u r e s \ D o w n t i m e & g t ; < / K e y > < / D i a g r a m O b j e c t K e y > < D i a g r a m O b j e c t K e y > < K e y > L i n k s \ & l t ; C o l u m n s \ S u m   o f   D o w n t i m e & g t ; - & l t ; M e a s u r e s \ D o w n t i m e & g t ; \ C O L U M N < / K e y > < / D i a g r a m O b j e c t K e y > < D i a g r a m O b j e c t K e y > < K e y > L i n k s \ & l t ; C o l u m n s \ S u m   o f   D o w n t i m e & g t ; - & l t ; M e a s u r e s \ D o w n t i m e & g t ; \ M E A S U R E < / K e y > < / D i a g r a m O b j e c t K e y > < D i a g r a m O b j e c t K e y > < K e y > L i n k s \ & l t ; C o l u m n s \ C o u n t   o f   D o w n t i m e & g t ; - & l t ; M e a s u r e s \ D o w n t i m e & g t ; < / K e y > < / D i a g r a m O b j e c t K e y > < D i a g r a m O b j e c t K e y > < K e y > L i n k s \ & l t ; C o l u m n s \ C o u n t   o f   D o w n t i m e & g t ; - & l t ; M e a s u r e s \ D o w n t i m e & g t ; \ C O L U M N < / K e y > < / D i a g r a m O b j e c t K e y > < D i a g r a m O b j e c t K e y > < K e y > L i n k s \ & l t ; C o l u m n s \ C o u n t   o f   D o w n t i m e & g t ; - & l t ; M e a s u r e s \ D o w n t i m e & g t ; \ M E A S U R E < / K e y > < / D i a g r a m O b j e c t K e y > < D i a g r a m O b j e c t K e y > < K e y > L i n k s \ & l t ; C o l u m n s \ S u m   o f   B a t c h & g t ; - & l t ; M e a s u r e s \ B a t c h & g t ; < / K e y > < / D i a g r a m O b j e c t K e y > < D i a g r a m O b j e c t K e y > < K e y > L i n k s \ & l t ; C o l u m n s \ S u m   o f   B a t c h & g t ; - & l t ; M e a s u r e s \ B a t c h & g t ; \ C O L U M N < / K e y > < / D i a g r a m O b j e c t K e y > < D i a g r a m O b j e c t K e y > < K e y > L i n k s \ & l t ; C o l u m n s \ S u m   o f   B a t c h & g t ; - & l t ; M e a s u r e s \ B a t c h & g t ; \ M E A S U R E < / K e y > < / D i a g r a m O b j e c t K e y > < D i a g r a m O b j e c t K e y > < K e y > L i n k s \ & l t ; C o l u m n s \ A v e r a g e   o f   D o w n t i m e & g t ; - & l t ; M e a s u r e s \ D o w n t i m e & g t ; < / K e y > < / D i a g r a m O b j e c t K e y > < D i a g r a m O b j e c t K e y > < K e y > L i n k s \ & l t ; C o l u m n s \ A v e r a g e   o f   D o w n t i m e & g t ; - & l t ; M e a s u r e s \ D o w n t i m e & g t ; \ C O L U M N < / K e y > < / D i a g r a m O b j e c t K e y > < D i a g r a m O b j e c t K e y > < K e y > L i n k s \ & l t ; C o l u m n s \ A v e r a g e   o f   D o w n t i m e & g t ; - & l t ; M e a s u r e s \ D o w n t i m e & g t ; \ M E A S U R E < / K e y > < / D i a g r a m O b j e c t K e y > < D i a g r a m O b j e c t K e y > < K e y > L i n k s \ & l t ; C o l u m n s \ S u m   o f   F a c t o r & g t ; - & l t ; M e a s u r e s \ F a c t o r & g t ; < / K e y > < / D i a g r a m O b j e c t K e y > < D i a g r a m O b j e c t K e y > < K e y > L i n k s \ & l t ; C o l u m n s \ S u m   o f   F a c t o r & g t ; - & l t ; M e a s u r e s \ F a c t o r & g t ; \ C O L U M N < / K e y > < / D i a g r a m O b j e c t K e y > < D i a g r a m O b j e c t K e y > < K e y > L i n k s \ & l t ; C o l u m n s \ S u m   o f   F a c t o r & g t ; - & l t ; M e a s u r e s \ F a c t o r & g t ; \ M E A S U R E < / K e y > < / D i a g r a m O b j e c t K e y > < D i a g r a m O b j e c t K e y > < K e y > L i n k s \ & l t ; C o l u m n s \ C o u n t   o f   F a c t o r   2 & g t ; - & l t ; M e a s u r e s \ F a c t o r & g t ; < / K e y > < / D i a g r a m O b j e c t K e y > < D i a g r a m O b j e c t K e y > < K e y > L i n k s \ & l t ; C o l u m n s \ C o u n t   o f   F a c t o r   2 & g t ; - & l t ; M e a s u r e s \ F a c t o r & g t ; \ C O L U M N < / K e y > < / D i a g r a m O b j e c t K e y > < D i a g r a m O b j e c t K e y > < K e y > L i n k s \ & l t ; C o l u m n s \ C o u n t   o f   F a c t o r   2 & g t ; - & l t ; M e a s u r e s \ F a c t o r & g t ; \ M E A S U R E < / K e y > < / D i a g r a m O b j e c t K e y > < D i a g r a m O b j e c t K e y > < K e y > L i n k s \ & l t ; C o l u m n s \ C o u n t   o f   B a t c h   2 & g t ; - & l t ; M e a s u r e s \ B a t c h & g t ; < / K e y > < / D i a g r a m O b j e c t K e y > < D i a g r a m O b j e c t K e y > < K e y > L i n k s \ & l t ; C o l u m n s \ C o u n t   o f   B a t c h   2 & g t ; - & l t ; M e a s u r e s \ B a t c h & g t ; \ C O L U M N < / K e y > < / D i a g r a m O b j e c t K e y > < D i a g r a m O b j e c t K e y > < K e y > L i n k s \ & l t ; C o l u m n s \ C o u n t   o f   B a t c h   2 & g t ; - & l t ; M e a s u r e s \ B a t c h & g t ; \ M E A S U R E 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 D o w n t i m e < / K e y > < / a : K e y > < a : V a l u e   i : t y p e = " M e a s u r e G r i d N o d e V i e w S t a t e " > < L a y e d O u t > t r u e < / L a y e d O u t > < R o w > 1 < / R o w > < / a : V a l u e > < / a : K e y V a l u e O f D i a g r a m O b j e c t K e y a n y T y p e z b w N T n L X > < a : K e y V a l u e O f D i a g r a m O b j e c t K e y a n y T y p e z b w N T n L X > < a : K e y > < K e y > M e a s u r e s \ T o t a l   D o w n t i m e \ T a g I n f o \ F o r m u l a < / K e y > < / a : K e y > < a : V a l u e   i : t y p e = " M e a s u r e G r i d V i e w S t a t e I D i a g r a m T a g A d d i t i o n a l I n f o " / > < / a : K e y V a l u e O f D i a g r a m O b j e c t K e y a n y T y p e z b w N T n L X > < a : K e y V a l u e O f D i a g r a m O b j e c t K e y a n y T y p e z b w N T n L X > < a : K e y > < K e y > M e a s u r e s \ T o t a l   D o w n t i m e \ T a g I n f o \ V a l u e < / K e y > < / a : K e y > < a : V a l u e   i : t y p e = " M e a s u r e G r i d V i e w S t a t e I D i a g r a m T a g A d d i t i o n a l I n f o " / > < / a : K e y V a l u e O f D i a g r a m O b j e c t K e y a n y T y p e z b w N T n L X > < a : K e y V a l u e O f D i a g r a m O b j e c t K e y a n y T y p e z b w N T n L X > < a : K e y > < K e y > M e a s u r e s \ O p e r a t o r   E r r o r   D o w n t i m e   % < / K e y > < / a : K e y > < a : V a l u e   i : t y p e = " M e a s u r e G r i d N o d e V i e w S t a t e " > < L a y e d O u t > t r u e < / L a y e d O u t > < R o w > 2 < / R o w > < / a : V a l u e > < / a : K e y V a l u e O f D i a g r a m O b j e c t K e y a n y T y p e z b w N T n L X > < a : K e y V a l u e O f D i a g r a m O b j e c t K e y a n y T y p e z b w N T n L X > < a : K e y > < K e y > M e a s u r e s \ O p e r a t o r   E r r o r   D o w n t i m e   % \ T a g I n f o \ F o r m u l a < / K e y > < / a : K e y > < a : V a l u e   i : t y p e = " M e a s u r e G r i d V i e w S t a t e I D i a g r a m T a g A d d i t i o n a l I n f o " / > < / a : K e y V a l u e O f D i a g r a m O b j e c t K e y a n y T y p e z b w N T n L X > < a : K e y V a l u e O f D i a g r a m O b j e c t K e y a n y T y p e z b w N T n L X > < a : K e y > < K e y > M e a s u r e s \ O p e r a t o r   E r r o r   D o w n t i m e   % \ T a g I n f o \ V a l u e < / K e y > < / a : K e y > < a : V a l u e   i : t y p e = " M e a s u r e G r i d V i e w S t a t e I D i a g r a m T a g A d d i t i o n a l I n f o " / > < / a : K e y V a l u e O f D i a g r a m O b j e c t K e y a n y T y p e z b w N T n L X > < a : K e y V a l u e O f D i a g r a m O b j e c t K e y a n y T y p e z b w N T n L X > < a : K e y > < K e y > M e a s u r e s \ N o n - O p e r a t o r   E r r o r   D o w n t i m e   % < / K e y > < / a : K e y > < a : V a l u e   i : t y p e = " M e a s u r e G r i d N o d e V i e w S t a t e " > < L a y e d O u t > t r u e < / L a y e d O u t > < R o w > 3 < / R o w > < / a : V a l u e > < / a : K e y V a l u e O f D i a g r a m O b j e c t K e y a n y T y p e z b w N T n L X > < a : K e y V a l u e O f D i a g r a m O b j e c t K e y a n y T y p e z b w N T n L X > < a : K e y > < K e y > M e a s u r e s \ N o n - O p e r a t o r   E r r o r   D o w n t i m e   % \ T a g I n f o \ F o r m u l a < / K e y > < / a : K e y > < a : V a l u e   i : t y p e = " M e a s u r e G r i d V i e w S t a t e I D i a g r a m T a g A d d i t i o n a l I n f o " / > < / a : K e y V a l u e O f D i a g r a m O b j e c t K e y a n y T y p e z b w N T n L X > < a : K e y V a l u e O f D i a g r a m O b j e c t K e y a n y T y p e z b w N T n L X > < a : K e y > < K e y > M e a s u r e s \ N o n - O p e r a t o r   E r r o r   D o w n t i m e   % \ T a g I n f o \ V a l u e < / K e y > < / a : K e y > < a : V a l u e   i : t y p e = " M e a s u r e G r i d V i e w S t a t e I D i a g r a m T a g A d d i t i o n a l I n f o " / > < / a : K e y V a l u e O f D i a g r a m O b j e c t K e y a n y T y p e z b w N T n L X > < a : K e y V a l u e O f D i a g r a m O b j e c t K e y a n y T y p e z b w N T n L X > < a : K e y > < K e y > M e a s u r e s \ S u m   o f   D o w n t i m e < / K e y > < / a : K e y > < a : V a l u e   i : t y p e = " M e a s u r e G r i d N o d e V i e w S t a t e " > < C o l u m n > 2 < / C o l u m n > < L a y e d O u t > t r u e < / L a y e d O u t > < W a s U I I n v i s i b l e > t r u e < / W a s U I I n v i s i b l e > < / a : V a l u e > < / a : K e y V a l u e O f D i a g r a m O b j e c t K e y a n y T y p e z b w N T n L X > < a : K e y V a l u e O f D i a g r a m O b j e c t K e y a n y T y p e z b w N T n L X > < a : K e y > < K e y > M e a s u r e s \ S u m   o f   D o w n t i m e \ T a g I n f o \ F o r m u l a < / K e y > < / a : K e y > < a : V a l u e   i : t y p e = " M e a s u r e G r i d V i e w S t a t e I D i a g r a m T a g A d d i t i o n a l I n f o " / > < / a : K e y V a l u e O f D i a g r a m O b j e c t K e y a n y T y p e z b w N T n L X > < a : K e y V a l u e O f D i a g r a m O b j e c t K e y a n y T y p e z b w N T n L X > < a : K e y > < K e y > M e a s u r e s \ S u m   o f   D o w n t i m e \ T a g I n f o \ V a l u e < / K e y > < / a : K e y > < a : V a l u e   i : t y p e = " M e a s u r e G r i d V i e w S t a t e I D i a g r a m T a g A d d i t i o n a l I n f o " / > < / a : K e y V a l u e O f D i a g r a m O b j e c t K e y a n y T y p e z b w N T n L X > < a : K e y V a l u e O f D i a g r a m O b j e c t K e y a n y T y p e z b w N T n L X > < a : K e y > < K e y > M e a s u r e s \ C o u n t   o f   D o w n t i m e < / K e y > < / a : K e y > < a : V a l u e   i : t y p e = " M e a s u r e G r i d N o d e V i e w S t a t e " > < C o l u m n > 2 < / C o l u m n > < L a y e d O u t > t r u e < / L a y e d O u t > < R o w > 1 < / R o w > < W a s U I I n v i s i b l e > t r u e < / W a s U I I n v i s i b l e > < / a : V a l u e > < / a : K e y V a l u e O f D i a g r a m O b j e c t K e y a n y T y p e z b w N T n L X > < a : K e y V a l u e O f D i a g r a m O b j e c t K e y a n y T y p e z b w N T n L X > < a : K e y > < K e y > M e a s u r e s \ C o u n t   o f   D o w n t i m e \ T a g I n f o \ F o r m u l a < / K e y > < / a : K e y > < a : V a l u e   i : t y p e = " M e a s u r e G r i d V i e w S t a t e I D i a g r a m T a g A d d i t i o n a l I n f o " / > < / a : K e y V a l u e O f D i a g r a m O b j e c t K e y a n y T y p e z b w N T n L X > < a : K e y V a l u e O f D i a g r a m O b j e c t K e y a n y T y p e z b w N T n L X > < a : K e y > < K e y > M e a s u r e s \ C o u n t   o f   D o w n t i m e \ T a g I n f o \ V a l u e < / K e y > < / a : K e y > < a : V a l u e   i : t y p e = " M e a s u r e G r i d V i e w S t a t e I D i a g r a m T a g A d d i t i o n a l I n f o " / > < / a : K e y V a l u e O f D i a g r a m O b j e c t K e y a n y T y p e z b w N T n L X > < a : K e y V a l u e O f D i a g r a m O b j e c t K e y a n y T y p e z b w N T n L X > < a : K e y > < K e y > M e a s u r e s \ S u m   o f   B a t c h < / K e y > < / a : K e y > < a : V a l u e   i : t y p e = " M e a s u r e G r i d N o d e V i e w S t a t e " > < L a y e d O u t > t r u e < / L a y e d O u t > < W a s U I I n v i s i b l e > t r u e < / W a s U I I n v i s i b l e > < / a : V a l u e > < / a : K e y V a l u e O f D i a g r a m O b j e c t K e y a n y T y p e z b w N T n L X > < a : K e y V a l u e O f D i a g r a m O b j e c t K e y a n y T y p e z b w N T n L X > < a : K e y > < K e y > M e a s u r e s \ S u m   o f   B a t c h \ T a g I n f o \ F o r m u l a < / K e y > < / a : K e y > < a : V a l u e   i : t y p e = " M e a s u r e G r i d V i e w S t a t e I D i a g r a m T a g A d d i t i o n a l I n f o " / > < / a : K e y V a l u e O f D i a g r a m O b j e c t K e y a n y T y p e z b w N T n L X > < a : K e y V a l u e O f D i a g r a m O b j e c t K e y a n y T y p e z b w N T n L X > < a : K e y > < K e y > M e a s u r e s \ S u m   o f   B a t c h \ T a g I n f o \ V a l u e < / K e y > < / a : K e y > < a : V a l u e   i : t y p e = " M e a s u r e G r i d V i e w S t a t e I D i a g r a m T a g A d d i t i o n a l I n f o " / > < / a : K e y V a l u e O f D i a g r a m O b j e c t K e y a n y T y p e z b w N T n L X > < a : K e y V a l u e O f D i a g r a m O b j e c t K e y a n y T y p e z b w N T n L X > < a : K e y > < K e y > M e a s u r e s \ A v e r a g e   o f   D o w n t i m e < / K e y > < / a : K e y > < a : V a l u e   i : t y p e = " M e a s u r e G r i d N o d e V i e w S t a t e " > < C o l u m n > 2 < / C o l u m n > < L a y e d O u t > t r u e < / L a y e d O u t > < R o w > 2 < / R o w > < W a s U I I n v i s i b l e > t r u e < / W a s U I I n v i s i b l e > < / a : V a l u e > < / a : K e y V a l u e O f D i a g r a m O b j e c t K e y a n y T y p e z b w N T n L X > < a : K e y V a l u e O f D i a g r a m O b j e c t K e y a n y T y p e z b w N T n L X > < a : K e y > < K e y > M e a s u r e s \ A v e r a g e   o f   D o w n t i m e \ T a g I n f o \ F o r m u l a < / K e y > < / a : K e y > < a : V a l u e   i : t y p e = " M e a s u r e G r i d V i e w S t a t e I D i a g r a m T a g A d d i t i o n a l I n f o " / > < / a : K e y V a l u e O f D i a g r a m O b j e c t K e y a n y T y p e z b w N T n L X > < a : K e y V a l u e O f D i a g r a m O b j e c t K e y a n y T y p e z b w N T n L X > < a : K e y > < K e y > M e a s u r e s \ A v e r a g e   o f   D o w n t i m e \ T a g I n f o \ V a l u e < / K e y > < / a : K e y > < a : V a l u e   i : t y p e = " M e a s u r e G r i d V i e w S t a t e I D i a g r a m T a g A d d i t i o n a l I n f o " / > < / a : K e y V a l u e O f D i a g r a m O b j e c t K e y a n y T y p e z b w N T n L X > < a : K e y V a l u e O f D i a g r a m O b j e c t K e y a n y T y p e z b w N T n L X > < a : K e y > < K e y > M e a s u r e s \ S u m   o f   F a c t o r < / K e y > < / a : K e y > < a : V a l u e   i : t y p e = " M e a s u r e G r i d N o d e V i e w S t a t e " > < C o l u m n > 1 < / C o l u m n > < L a y e d O u t > t r u e < / L a y e d O u t > < W a s U I I n v i s i b l e > t r u e < / W a s U I I n v i s i b l e > < / a : V a l u e > < / a : K e y V a l u e O f D i a g r a m O b j e c t K e y a n y T y p e z b w N T n L X > < a : K e y V a l u e O f D i a g r a m O b j e c t K e y a n y T y p e z b w N T n L X > < a : K e y > < K e y > M e a s u r e s \ S u m   o f   F a c t o r \ T a g I n f o \ F o r m u l a < / K e y > < / a : K e y > < a : V a l u e   i : t y p e = " M e a s u r e G r i d V i e w S t a t e I D i a g r a m T a g A d d i t i o n a l I n f o " / > < / a : K e y V a l u e O f D i a g r a m O b j e c t K e y a n y T y p e z b w N T n L X > < a : K e y V a l u e O f D i a g r a m O b j e c t K e y a n y T y p e z b w N T n L X > < a : K e y > < K e y > M e a s u r e s \ S u m   o f   F a c t o r \ T a g I n f o \ V a l u e < / K e y > < / a : K e y > < a : V a l u e   i : t y p e = " M e a s u r e G r i d V i e w S t a t e I D i a g r a m T a g A d d i t i o n a l I n f o " / > < / a : K e y V a l u e O f D i a g r a m O b j e c t K e y a n y T y p e z b w N T n L X > < a : K e y V a l u e O f D i a g r a m O b j e c t K e y a n y T y p e z b w N T n L X > < a : K e y > < K e y > M e a s u r e s \ C o u n t   o f   F a c t o r   2 < / K e y > < / a : K e y > < a : V a l u e   i : t y p e = " M e a s u r e G r i d N o d e V i e w S t a t e " > < C o l u m n > 1 < / C o l u m n > < L a y e d O u t > t r u e < / L a y e d O u t > < W a s U I I n v i s i b l e > t r u e < / W a s U I I n v i s i b l e > < / a : V a l u e > < / a : K e y V a l u e O f D i a g r a m O b j e c t K e y a n y T y p e z b w N T n L X > < a : K e y V a l u e O f D i a g r a m O b j e c t K e y a n y T y p e z b w N T n L X > < a : K e y > < K e y > M e a s u r e s \ C o u n t   o f   F a c t o r   2 \ T a g I n f o \ F o r m u l a < / K e y > < / a : K e y > < a : V a l u e   i : t y p e = " M e a s u r e G r i d V i e w S t a t e I D i a g r a m T a g A d d i t i o n a l I n f o " / > < / a : K e y V a l u e O f D i a g r a m O b j e c t K e y a n y T y p e z b w N T n L X > < a : K e y V a l u e O f D i a g r a m O b j e c t K e y a n y T y p e z b w N T n L X > < a : K e y > < K e y > M e a s u r e s \ C o u n t   o f   F a c t o r   2 \ T a g I n f o \ V a l u e < / K e y > < / a : K e y > < a : V a l u e   i : t y p e = " M e a s u r e G r i d V i e w S t a t e I D i a g r a m T a g A d d i t i o n a l I n f o " / > < / a : K e y V a l u e O f D i a g r a m O b j e c t K e y a n y T y p e z b w N T n L X > < a : K e y V a l u e O f D i a g r a m O b j e c t K e y a n y T y p e z b w N T n L X > < a : K e y > < K e y > M e a s u r e s \ C o u n t   o f   B a t c h   2 < / K e y > < / a : K e y > < a : V a l u e   i : t y p e = " M e a s u r e G r i d N o d e V i e w S t a t e " > < L a y e d O u t > t r u e < / L a y e d O u t > < W a s U I I n v i s i b l e > t r u e < / W a s U I I n v i s i b l e > < / a : V a l u e > < / a : K e y V a l u e O f D i a g r a m O b j e c t K e y a n y T y p e z b w N T n L X > < a : K e y V a l u e O f D i a g r a m O b j e c t K e y a n y T y p e z b w N T n L X > < a : K e y > < K e y > M e a s u r e s \ C o u n t   o f   B a t c h   2 \ T a g I n f o \ F o r m u l a < / K e y > < / a : K e y > < a : V a l u e   i : t y p e = " M e a s u r e G r i d V i e w S t a t e I D i a g r a m T a g A d d i t i o n a l I n f o " / > < / a : K e y V a l u e O f D i a g r a m O b j e c t K e y a n y T y p e z b w N T n L X > < a : K e y V a l u e O f D i a g r a m O b j e c t K e y a n y T y p e z b w N T n L X > < a : K e y > < K e y > M e a s u r e s \ C o u n t   o f   B a t c h   2 \ T a g I n f o \ V a l u e < / K e y > < / a : K e y > < a : V a l u e   i : t y p e = " M e a s u r e G r i d V i e w S t a t e I D i a g r a m T a g A d d i t i o n a l I n f o " / > < / a : K e y V a l u e O f D i a g r a m O b j e c t K e y a n y T y p e z b w N T n L X > < a : K e y V a l u e O f D i a g r a m O b j e c t K e y a n y T y p e z b w N T n L X > < a : K e y > < K e y > C o l u m n s \ B a t c h < / K e y > < / a : K e y > < a : V a l u e   i : t y p e = " M e a s u r e G r i d N o d e V i e w S t a t e " > < L a y e d O u t > t r u e < / L a y e d O u t > < / a : V a l u e > < / a : K e y V a l u e O f D i a g r a m O b j e c t K e y a n y T y p e z b w N T n L X > < a : K e y V a l u e O f D i a g r a m O b j e c t K e y a n y T y p e z b w N T n L X > < a : K e y > < K e y > C o l u m n s \ F a c t o r < / K e y > < / a : K e y > < a : V a l u e   i : t y p e = " M e a s u r e G r i d N o d e V i e w S t a t e " > < C o l u m n > 1 < / C o l u m n > < L a y e d O u t > t r u e < / L a y e d O u t > < / a : V a l u e > < / a : K e y V a l u e O f D i a g r a m O b j e c t K e y a n y T y p e z b w N T n L X > < a : K e y V a l u e O f D i a g r a m O b j e c t K e y a n y T y p e z b w N T n L X > < a : K e y > < K e y > C o l u m n s \ D o w n t i m e < / K e y > < / a : K e y > < a : V a l u e   i : t y p e = " M e a s u r e G r i d N o d e V i e w S t a t e " > < C o l u m n > 2 < / C o l u m n > < L a y e d O u t > t r u e < / L a y e d O u t > < / a : V a l u e > < / a : K e y V a l u e O f D i a g r a m O b j e c t K e y a n y T y p e z b w N T n L X > < a : K e y V a l u e O f D i a g r a m O b j e c t K e y a n y T y p e z b w N T n L X > < a : K e y > < K e y > L i n k s \ & l t ; C o l u m n s \ S u m   o f   D o w n t i m e & g t ; - & l t ; M e a s u r e s \ D o w n t i m e & g t ; < / K e y > < / a : K e y > < a : V a l u e   i : t y p e = " M e a s u r e G r i d V i e w S t a t e I D i a g r a m L i n k " / > < / a : K e y V a l u e O f D i a g r a m O b j e c t K e y a n y T y p e z b w N T n L X > < a : K e y V a l u e O f D i a g r a m O b j e c t K e y a n y T y p e z b w N T n L X > < a : K e y > < K e y > L i n k s \ & l t ; C o l u m n s \ S u m   o f   D o w n t i m e & g t ; - & l t ; M e a s u r e s \ D o w n t i m e & g t ; \ C O L U M N < / K e y > < / a : K e y > < a : V a l u e   i : t y p e = " M e a s u r e G r i d V i e w S t a t e I D i a g r a m L i n k E n d p o i n t " / > < / a : K e y V a l u e O f D i a g r a m O b j e c t K e y a n y T y p e z b w N T n L X > < a : K e y V a l u e O f D i a g r a m O b j e c t K e y a n y T y p e z b w N T n L X > < a : K e y > < K e y > L i n k s \ & l t ; C o l u m n s \ S u m   o f   D o w n t i m e & g t ; - & l t ; M e a s u r e s \ D o w n t i m e & g t ; \ M E A S U R E < / K e y > < / a : K e y > < a : V a l u e   i : t y p e = " M e a s u r e G r i d V i e w S t a t e I D i a g r a m L i n k E n d p o i n t " / > < / a : K e y V a l u e O f D i a g r a m O b j e c t K e y a n y T y p e z b w N T n L X > < a : K e y V a l u e O f D i a g r a m O b j e c t K e y a n y T y p e z b w N T n L X > < a : K e y > < K e y > L i n k s \ & l t ; C o l u m n s \ C o u n t   o f   D o w n t i m e & g t ; - & l t ; M e a s u r e s \ D o w n t i m e & g t ; < / K e y > < / a : K e y > < a : V a l u e   i : t y p e = " M e a s u r e G r i d V i e w S t a t e I D i a g r a m L i n k " / > < / a : K e y V a l u e O f D i a g r a m O b j e c t K e y a n y T y p e z b w N T n L X > < a : K e y V a l u e O f D i a g r a m O b j e c t K e y a n y T y p e z b w N T n L X > < a : K e y > < K e y > L i n k s \ & l t ; C o l u m n s \ C o u n t   o f   D o w n t i m e & g t ; - & l t ; M e a s u r e s \ D o w n t i m e & g t ; \ C O L U M N < / K e y > < / a : K e y > < a : V a l u e   i : t y p e = " M e a s u r e G r i d V i e w S t a t e I D i a g r a m L i n k E n d p o i n t " / > < / a : K e y V a l u e O f D i a g r a m O b j e c t K e y a n y T y p e z b w N T n L X > < a : K e y V a l u e O f D i a g r a m O b j e c t K e y a n y T y p e z b w N T n L X > < a : K e y > < K e y > L i n k s \ & l t ; C o l u m n s \ C o u n t   o f   D o w n t i m e & g t ; - & l t ; M e a s u r e s \ D o w n t i m e & g t ; \ M E A S U R E < / K e y > < / a : K e y > < a : V a l u e   i : t y p e = " M e a s u r e G r i d V i e w S t a t e I D i a g r a m L i n k E n d p o i n t " / > < / a : K e y V a l u e O f D i a g r a m O b j e c t K e y a n y T y p e z b w N T n L X > < a : K e y V a l u e O f D i a g r a m O b j e c t K e y a n y T y p e z b w N T n L X > < a : K e y > < K e y > L i n k s \ & l t ; C o l u m n s \ S u m   o f   B a t c h & g t ; - & l t ; M e a s u r e s \ B a t c h & g t ; < / K e y > < / a : K e y > < a : V a l u e   i : t y p e = " M e a s u r e G r i d V i e w S t a t e I D i a g r a m L i n k " / > < / a : K e y V a l u e O f D i a g r a m O b j e c t K e y a n y T y p e z b w N T n L X > < a : K e y V a l u e O f D i a g r a m O b j e c t K e y a n y T y p e z b w N T n L X > < a : K e y > < K e y > L i n k s \ & l t ; C o l u m n s \ S u m   o f   B a t c h & g t ; - & l t ; M e a s u r e s \ B a t c h & g t ; \ C O L U M N < / K e y > < / a : K e y > < a : V a l u e   i : t y p e = " M e a s u r e G r i d V i e w S t a t e I D i a g r a m L i n k E n d p o i n t " / > < / a : K e y V a l u e O f D i a g r a m O b j e c t K e y a n y T y p e z b w N T n L X > < a : K e y V a l u e O f D i a g r a m O b j e c t K e y a n y T y p e z b w N T n L X > < a : K e y > < K e y > L i n k s \ & l t ; C o l u m n s \ S u m   o f   B a t c h & g t ; - & l t ; M e a s u r e s \ B a t c h & g t ; \ M E A S U R E < / K e y > < / a : K e y > < a : V a l u e   i : t y p e = " M e a s u r e G r i d V i e w S t a t e I D i a g r a m L i n k E n d p o i n t " / > < / a : K e y V a l u e O f D i a g r a m O b j e c t K e y a n y T y p e z b w N T n L X > < a : K e y V a l u e O f D i a g r a m O b j e c t K e y a n y T y p e z b w N T n L X > < a : K e y > < K e y > L i n k s \ & l t ; C o l u m n s \ A v e r a g e   o f   D o w n t i m e & g t ; - & l t ; M e a s u r e s \ D o w n t i m e & g t ; < / K e y > < / a : K e y > < a : V a l u e   i : t y p e = " M e a s u r e G r i d V i e w S t a t e I D i a g r a m L i n k " / > < / a : K e y V a l u e O f D i a g r a m O b j e c t K e y a n y T y p e z b w N T n L X > < a : K e y V a l u e O f D i a g r a m O b j e c t K e y a n y T y p e z b w N T n L X > < a : K e y > < K e y > L i n k s \ & l t ; C o l u m n s \ A v e r a g e   o f   D o w n t i m e & g t ; - & l t ; M e a s u r e s \ D o w n t i m e & g t ; \ C O L U M N < / K e y > < / a : K e y > < a : V a l u e   i : t y p e = " M e a s u r e G r i d V i e w S t a t e I D i a g r a m L i n k E n d p o i n t " / > < / a : K e y V a l u e O f D i a g r a m O b j e c t K e y a n y T y p e z b w N T n L X > < a : K e y V a l u e O f D i a g r a m O b j e c t K e y a n y T y p e z b w N T n L X > < a : K e y > < K e y > L i n k s \ & l t ; C o l u m n s \ A v e r a g e   o f   D o w n t i m e & g t ; - & l t ; M e a s u r e s \ D o w n t i m e & g t ; \ M E A S U R E < / K e y > < / a : K e y > < a : V a l u e   i : t y p e = " M e a s u r e G r i d V i e w S t a t e I D i a g r a m L i n k E n d p o i n t " / > < / a : K e y V a l u e O f D i a g r a m O b j e c t K e y a n y T y p e z b w N T n L X > < a : K e y V a l u e O f D i a g r a m O b j e c t K e y a n y T y p e z b w N T n L X > < a : K e y > < K e y > L i n k s \ & l t ; C o l u m n s \ S u m   o f   F a c t o r & g t ; - & l t ; M e a s u r e s \ F a c t o r & g t ; < / K e y > < / a : K e y > < a : V a l u e   i : t y p e = " M e a s u r e G r i d V i e w S t a t e I D i a g r a m L i n k " / > < / a : K e y V a l u e O f D i a g r a m O b j e c t K e y a n y T y p e z b w N T n L X > < a : K e y V a l u e O f D i a g r a m O b j e c t K e y a n y T y p e z b w N T n L X > < a : K e y > < K e y > L i n k s \ & l t ; C o l u m n s \ S u m   o f   F a c t o r & g t ; - & l t ; M e a s u r e s \ F a c t o r & g t ; \ C O L U M N < / K e y > < / a : K e y > < a : V a l u e   i : t y p e = " M e a s u r e G r i d V i e w S t a t e I D i a g r a m L i n k E n d p o i n t " / > < / a : K e y V a l u e O f D i a g r a m O b j e c t K e y a n y T y p e z b w N T n L X > < a : K e y V a l u e O f D i a g r a m O b j e c t K e y a n y T y p e z b w N T n L X > < a : K e y > < K e y > L i n k s \ & l t ; C o l u m n s \ S u m   o f   F a c t o r & g t ; - & l t ; M e a s u r e s \ F a c t o r & g t ; \ M E A S U R E < / K e y > < / a : K e y > < a : V a l u e   i : t y p e = " M e a s u r e G r i d V i e w S t a t e I D i a g r a m L i n k E n d p o i n t " / > < / a : K e y V a l u e O f D i a g r a m O b j e c t K e y a n y T y p e z b w N T n L X > < a : K e y V a l u e O f D i a g r a m O b j e c t K e y a n y T y p e z b w N T n L X > < a : K e y > < K e y > L i n k s \ & l t ; C o l u m n s \ C o u n t   o f   F a c t o r   2 & g t ; - & l t ; M e a s u r e s \ F a c t o r & g t ; < / K e y > < / a : K e y > < a : V a l u e   i : t y p e = " M e a s u r e G r i d V i e w S t a t e I D i a g r a m L i n k " / > < / a : K e y V a l u e O f D i a g r a m O b j e c t K e y a n y T y p e z b w N T n L X > < a : K e y V a l u e O f D i a g r a m O b j e c t K e y a n y T y p e z b w N T n L X > < a : K e y > < K e y > L i n k s \ & l t ; C o l u m n s \ C o u n t   o f   F a c t o r   2 & g t ; - & l t ; M e a s u r e s \ F a c t o r & g t ; \ C O L U M N < / K e y > < / a : K e y > < a : V a l u e   i : t y p e = " M e a s u r e G r i d V i e w S t a t e I D i a g r a m L i n k E n d p o i n t " / > < / a : K e y V a l u e O f D i a g r a m O b j e c t K e y a n y T y p e z b w N T n L X > < a : K e y V a l u e O f D i a g r a m O b j e c t K e y a n y T y p e z b w N T n L X > < a : K e y > < K e y > L i n k s \ & l t ; C o l u m n s \ C o u n t   o f   F a c t o r   2 & g t ; - & l t ; M e a s u r e s \ F a c t o r & g t ; \ M E A S U R E < / K e y > < / a : K e y > < a : V a l u e   i : t y p e = " M e a s u r e G r i d V i e w S t a t e I D i a g r a m L i n k E n d p o i n t " / > < / a : K e y V a l u e O f D i a g r a m O b j e c t K e y a n y T y p e z b w N T n L X > < a : K e y V a l u e O f D i a g r a m O b j e c t K e y a n y T y p e z b w N T n L X > < a : K e y > < K e y > L i n k s \ & l t ; C o l u m n s \ C o u n t   o f   B a t c h   2 & g t ; - & l t ; M e a s u r e s \ B a t c h & g t ; < / K e y > < / a : K e y > < a : V a l u e   i : t y p e = " M e a s u r e G r i d V i e w S t a t e I D i a g r a m L i n k " / > < / a : K e y V a l u e O f D i a g r a m O b j e c t K e y a n y T y p e z b w N T n L X > < a : K e y V a l u e O f D i a g r a m O b j e c t K e y a n y T y p e z b w N T n L X > < a : K e y > < K e y > L i n k s \ & l t ; C o l u m n s \ C o u n t   o f   B a t c h   2 & g t ; - & l t ; M e a s u r e s \ B a t c h & g t ; \ C O L U M N < / K e y > < / a : K e y > < a : V a l u e   i : t y p e = " M e a s u r e G r i d V i e w S t a t e I D i a g r a m L i n k E n d p o i n t " / > < / a : K e y V a l u e O f D i a g r a m O b j e c t K e y a n y T y p e z b w N T n L X > < a : K e y V a l u e O f D i a g r a m O b j e c t K e y a n y T y p e z b w N T n L X > < a : K e y > < K e y > L i n k s \ & l t ; C o l u m n s \ C o u n t   o f   B a t c h   2 & g t ; - & l t ; M e a s u r e s \ B a t c h & g t ; \ M E A S U R E 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T a b l e O r d e r " > < C u s t o m C o n t e n t > < ! [ C D A T A [ D o w n t i m e   f a c t o r s _ 3 4 2 0 4 8 2 1 - c f 9 6 - 4 c 3 f - a b a 3 - 4 7 0 5 5 8 7 e c f 1 3 , L i n e   d o w n t i m e _ 6 5 3 2 3 6 0 1 - 5 1 4 d - 4 f 6 0 - 9 b 7 f - 0 1 b d f 4 b a 3 2 a f , L i n e   p r o d u c t i v i t y _ 7 1 5 c 3 b a e - 0 3 3 2 - 4 4 c 7 - b 2 a d - 2 0 1 3 0 8 d c 3 2 d 9 , P r o d u c t s _ b 8 7 4 d 7 a d - a 6 7 b - 4 d 9 6 - b 4 c 5 - 9 7 8 3 f 1 e 9 b 0 0 3 ] ] > < / 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L i n e   d o w n t i m e _ 6 5 3 2 3 6 0 1 - 5 1 4 d - 4 f 6 0 - 9 b 7 f - 0 1 b d f 4 b a 3 2 a f ] ] > < / C u s t o m C o n t e n t > < / G e m i n i > 
</file>

<file path=customXml/item9.xml>��< ? x m l   v e r s i o n = " 1 . 0 "   e n c o d i n g = " U T F - 1 6 " ? > < G e m i n i   x m l n s = " h t t p : / / g e m i n i / p i v o t c u s t o m i z a t i o n / T a b l e X M L _ P r o d u c t s _ b 8 7 4 d 7 a d - a 6 7 b - 4 d 9 6 - b 4 c 5 - 9 7 8 3 f 1 e 9 b 0 0 3 " > < 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 8 7 < / i n t > < / v a l u e > < / i t e m > < i t e m > < k e y > < s t r i n g > F l a v o r < / s t r i n g > < / k e y > < v a l u e > < i n t > 7 6 < / i n t > < / v a l u e > < / i t e m > < i t e m > < k e y > < s t r i n g > S i z e < / s t r i n g > < / k e y > < v a l u e > < i n t > 6 4 < / i n t > < / v a l u e > < / i t e m > < i t e m > < k e y > < s t r i n g > M i n   b a t c h   t i m e < / s t r i n g > < / k e y > < v a l u e > < i n t > 1 3 1 < / i n t > < / v a l u e > < / i t e m > < / C o l u m n W i d t h s > < C o l u m n D i s p l a y I n d e x > < i t e m > < k e y > < s t r i n g > P r o d u c t < / s t r i n g > < / k e y > < v a l u e > < i n t > 0 < / i n t > < / v a l u e > < / i t e m > < i t e m > < k e y > < s t r i n g > F l a v o r < / s t r i n g > < / k e y > < v a l u e > < i n t > 1 < / i n t > < / v a l u e > < / i t e m > < i t e m > < k e y > < s t r i n g > S i z e < / s t r i n g > < / k e y > < v a l u e > < i n t > 2 < / i n t > < / v a l u e > < / i t e m > < i t e m > < k e y > < s t r i n g > M i n   b a t c h   t i m e 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B19D115-D69C-4B41-A4A6-5BC81DA53A2D}">
  <ds:schemaRefs/>
</ds:datastoreItem>
</file>

<file path=customXml/itemProps10.xml><?xml version="1.0" encoding="utf-8"?>
<ds:datastoreItem xmlns:ds="http://schemas.openxmlformats.org/officeDocument/2006/customXml" ds:itemID="{A416C495-C8AA-4577-B6C7-712C6E3E749E}">
  <ds:schemaRefs/>
</ds:datastoreItem>
</file>

<file path=customXml/itemProps11.xml><?xml version="1.0" encoding="utf-8"?>
<ds:datastoreItem xmlns:ds="http://schemas.openxmlformats.org/officeDocument/2006/customXml" ds:itemID="{BEFED94E-43EC-4918-AC7D-0861317A594D}">
  <ds:schemaRefs/>
</ds:datastoreItem>
</file>

<file path=customXml/itemProps12.xml><?xml version="1.0" encoding="utf-8"?>
<ds:datastoreItem xmlns:ds="http://schemas.openxmlformats.org/officeDocument/2006/customXml" ds:itemID="{288C0C10-53F9-455B-A00B-B087FA87E126}">
  <ds:schemaRefs/>
</ds:datastoreItem>
</file>

<file path=customXml/itemProps13.xml><?xml version="1.0" encoding="utf-8"?>
<ds:datastoreItem xmlns:ds="http://schemas.openxmlformats.org/officeDocument/2006/customXml" ds:itemID="{7D154CB1-0BBC-4DBB-8CD3-AA6C87515F86}">
  <ds:schemaRefs/>
</ds:datastoreItem>
</file>

<file path=customXml/itemProps14.xml><?xml version="1.0" encoding="utf-8"?>
<ds:datastoreItem xmlns:ds="http://schemas.openxmlformats.org/officeDocument/2006/customXml" ds:itemID="{64202E34-42F5-482C-975D-F6EE7AD3D2E6}">
  <ds:schemaRefs/>
</ds:datastoreItem>
</file>

<file path=customXml/itemProps15.xml><?xml version="1.0" encoding="utf-8"?>
<ds:datastoreItem xmlns:ds="http://schemas.openxmlformats.org/officeDocument/2006/customXml" ds:itemID="{AD931C40-541E-4F14-9973-69AA4EC7421C}">
  <ds:schemaRefs/>
</ds:datastoreItem>
</file>

<file path=customXml/itemProps16.xml><?xml version="1.0" encoding="utf-8"?>
<ds:datastoreItem xmlns:ds="http://schemas.openxmlformats.org/officeDocument/2006/customXml" ds:itemID="{CAA85931-747D-4DAF-A29D-F9319CEBEC18}">
  <ds:schemaRefs/>
</ds:datastoreItem>
</file>

<file path=customXml/itemProps17.xml><?xml version="1.0" encoding="utf-8"?>
<ds:datastoreItem xmlns:ds="http://schemas.openxmlformats.org/officeDocument/2006/customXml" ds:itemID="{C009845F-8EB0-44CC-AA7C-1CD594D2B33D}">
  <ds:schemaRefs/>
</ds:datastoreItem>
</file>

<file path=customXml/itemProps18.xml><?xml version="1.0" encoding="utf-8"?>
<ds:datastoreItem xmlns:ds="http://schemas.openxmlformats.org/officeDocument/2006/customXml" ds:itemID="{A4A4BCFC-1840-45E3-B1EC-5EE66DB033F3}">
  <ds:schemaRefs/>
</ds:datastoreItem>
</file>

<file path=customXml/itemProps19.xml><?xml version="1.0" encoding="utf-8"?>
<ds:datastoreItem xmlns:ds="http://schemas.openxmlformats.org/officeDocument/2006/customXml" ds:itemID="{52F73272-7082-47ED-8CF8-35F41E4C607A}">
  <ds:schemaRefs/>
</ds:datastoreItem>
</file>

<file path=customXml/itemProps2.xml><?xml version="1.0" encoding="utf-8"?>
<ds:datastoreItem xmlns:ds="http://schemas.openxmlformats.org/officeDocument/2006/customXml" ds:itemID="{F500272F-8F1E-4268-84E4-58B1829F02DB}">
  <ds:schemaRefs/>
</ds:datastoreItem>
</file>

<file path=customXml/itemProps20.xml><?xml version="1.0" encoding="utf-8"?>
<ds:datastoreItem xmlns:ds="http://schemas.openxmlformats.org/officeDocument/2006/customXml" ds:itemID="{9A9A2ABC-B728-489D-BFDF-8D261FC38288}">
  <ds:schemaRefs/>
</ds:datastoreItem>
</file>

<file path=customXml/itemProps21.xml><?xml version="1.0" encoding="utf-8"?>
<ds:datastoreItem xmlns:ds="http://schemas.openxmlformats.org/officeDocument/2006/customXml" ds:itemID="{8F1BDD53-AFDD-4319-BB7F-65A88EA9AC4D}">
  <ds:schemaRefs/>
</ds:datastoreItem>
</file>

<file path=customXml/itemProps22.xml><?xml version="1.0" encoding="utf-8"?>
<ds:datastoreItem xmlns:ds="http://schemas.openxmlformats.org/officeDocument/2006/customXml" ds:itemID="{9416C131-2CAE-4FB4-8875-F9E9F635EB61}">
  <ds:schemaRefs/>
</ds:datastoreItem>
</file>

<file path=customXml/itemProps23.xml><?xml version="1.0" encoding="utf-8"?>
<ds:datastoreItem xmlns:ds="http://schemas.openxmlformats.org/officeDocument/2006/customXml" ds:itemID="{68E69C24-F922-453A-BF9D-6CD2BFE65A06}">
  <ds:schemaRefs/>
</ds:datastoreItem>
</file>

<file path=customXml/itemProps24.xml><?xml version="1.0" encoding="utf-8"?>
<ds:datastoreItem xmlns:ds="http://schemas.openxmlformats.org/officeDocument/2006/customXml" ds:itemID="{DBCDF942-1863-4010-B072-8D530AF23117}">
  <ds:schemaRefs/>
</ds:datastoreItem>
</file>

<file path=customXml/itemProps25.xml><?xml version="1.0" encoding="utf-8"?>
<ds:datastoreItem xmlns:ds="http://schemas.openxmlformats.org/officeDocument/2006/customXml" ds:itemID="{E44FD6AE-5A73-4D4E-9780-D161E7485738}">
  <ds:schemaRefs/>
</ds:datastoreItem>
</file>

<file path=customXml/itemProps26.xml><?xml version="1.0" encoding="utf-8"?>
<ds:datastoreItem xmlns:ds="http://schemas.openxmlformats.org/officeDocument/2006/customXml" ds:itemID="{67B5F4E2-14AF-4F9D-9155-E37DA903484E}">
  <ds:schemaRefs/>
</ds:datastoreItem>
</file>

<file path=customXml/itemProps27.xml><?xml version="1.0" encoding="utf-8"?>
<ds:datastoreItem xmlns:ds="http://schemas.openxmlformats.org/officeDocument/2006/customXml" ds:itemID="{CCEF3520-E5EE-4E04-90FC-44E95EEF292F}">
  <ds:schemaRefs/>
</ds:datastoreItem>
</file>

<file path=customXml/itemProps28.xml><?xml version="1.0" encoding="utf-8"?>
<ds:datastoreItem xmlns:ds="http://schemas.openxmlformats.org/officeDocument/2006/customXml" ds:itemID="{57B8DC22-D3DC-44C8-8C88-DE48F5D50547}">
  <ds:schemaRefs/>
</ds:datastoreItem>
</file>

<file path=customXml/itemProps29.xml><?xml version="1.0" encoding="utf-8"?>
<ds:datastoreItem xmlns:ds="http://schemas.openxmlformats.org/officeDocument/2006/customXml" ds:itemID="{C391507B-3F38-4102-9DBB-FABF7AC18AEA}">
  <ds:schemaRefs>
    <ds:schemaRef ds:uri="http://schemas.microsoft.com/DataMashup"/>
  </ds:schemaRefs>
</ds:datastoreItem>
</file>

<file path=customXml/itemProps3.xml><?xml version="1.0" encoding="utf-8"?>
<ds:datastoreItem xmlns:ds="http://schemas.openxmlformats.org/officeDocument/2006/customXml" ds:itemID="{F0FCC902-358C-4D91-8F3D-1FEC90EEBF5B}">
  <ds:schemaRefs/>
</ds:datastoreItem>
</file>

<file path=customXml/itemProps4.xml><?xml version="1.0" encoding="utf-8"?>
<ds:datastoreItem xmlns:ds="http://schemas.openxmlformats.org/officeDocument/2006/customXml" ds:itemID="{4A1B46D1-69A2-4917-B5D5-F4CEA63C65DD}">
  <ds:schemaRefs/>
</ds:datastoreItem>
</file>

<file path=customXml/itemProps5.xml><?xml version="1.0" encoding="utf-8"?>
<ds:datastoreItem xmlns:ds="http://schemas.openxmlformats.org/officeDocument/2006/customXml" ds:itemID="{CC159E24-5D12-4A43-A8DC-754B3D58BDE4}">
  <ds:schemaRefs/>
</ds:datastoreItem>
</file>

<file path=customXml/itemProps6.xml><?xml version="1.0" encoding="utf-8"?>
<ds:datastoreItem xmlns:ds="http://schemas.openxmlformats.org/officeDocument/2006/customXml" ds:itemID="{F7FA2312-03AA-4203-B9BB-54D930E5E78F}">
  <ds:schemaRefs/>
</ds:datastoreItem>
</file>

<file path=customXml/itemProps7.xml><?xml version="1.0" encoding="utf-8"?>
<ds:datastoreItem xmlns:ds="http://schemas.openxmlformats.org/officeDocument/2006/customXml" ds:itemID="{2DF0ABD2-D32A-451E-B2C3-8E898939C3EB}">
  <ds:schemaRefs/>
</ds:datastoreItem>
</file>

<file path=customXml/itemProps8.xml><?xml version="1.0" encoding="utf-8"?>
<ds:datastoreItem xmlns:ds="http://schemas.openxmlformats.org/officeDocument/2006/customXml" ds:itemID="{2983EEAB-66F9-4291-B75A-9E50A942613E}">
  <ds:schemaRefs/>
</ds:datastoreItem>
</file>

<file path=customXml/itemProps9.xml><?xml version="1.0" encoding="utf-8"?>
<ds:datastoreItem xmlns:ds="http://schemas.openxmlformats.org/officeDocument/2006/customXml" ds:itemID="{352E062E-A483-4B8C-A070-C6BC97E33F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Outliers</vt:lpstr>
      <vt:lpstr>Dashboard</vt:lpstr>
      <vt:lpstr>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محمد محمد السيد حسن</cp:lastModifiedBy>
  <dcterms:created xsi:type="dcterms:W3CDTF">2015-06-05T18:17:20Z</dcterms:created>
  <dcterms:modified xsi:type="dcterms:W3CDTF">2025-06-19T12:22:38Z</dcterms:modified>
</cp:coreProperties>
</file>