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webextensions/webextension1.xml" ContentType="application/vnd.ms-office.webextension+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Github2\Data-Analysis-Projects\Sales Dashboard Using Excel\"/>
    </mc:Choice>
  </mc:AlternateContent>
  <xr:revisionPtr revIDLastSave="0" documentId="13_ncr:1_{CF8D24F0-D893-4190-839C-C09859A03B23}" xr6:coauthVersionLast="47" xr6:coauthVersionMax="47" xr10:uidLastSave="{00000000-0000-0000-0000-000000000000}"/>
  <bookViews>
    <workbookView xWindow="20370" yWindow="-120" windowWidth="29040" windowHeight="15840" activeTab="6" xr2:uid="{00000000-000D-0000-FFFF-FFFF00000000}"/>
  </bookViews>
  <sheets>
    <sheet name="Analysis 01" sheetId="1" r:id="rId1"/>
    <sheet name="Analysis 02" sheetId="4" r:id="rId2"/>
    <sheet name="Analysis 03" sheetId="7" r:id="rId3"/>
    <sheet name="Wafle Chart" sheetId="5" r:id="rId4"/>
    <sheet name="Time Frame" sheetId="3" r:id="rId5"/>
    <sheet name="Store Dashboard" sheetId="2" r:id="rId6"/>
    <sheet name="Profit View" sheetId="6" r:id="rId7"/>
  </sheets>
  <definedNames>
    <definedName name="large_1">'Analysis 02'!$J$20</definedName>
    <definedName name="large_2">'Analysis 02'!$J$21</definedName>
    <definedName name="Slicer_Month">#N/A</definedName>
    <definedName name="Slicer_Store_Name">#N/A</definedName>
  </definedNames>
  <calcPr calcId="191029"/>
  <pivotCaches>
    <pivotCache cacheId="169" r:id="rId8"/>
    <pivotCache cacheId="172" r:id="rId9"/>
    <pivotCache cacheId="175" r:id="rId10"/>
    <pivotCache cacheId="178" r:id="rId11"/>
    <pivotCache cacheId="181" r:id="rId12"/>
    <pivotCache cacheId="185" r:id="rId13"/>
    <pivotCache cacheId="188" r:id="rId14"/>
    <pivotCache cacheId="191" r:id="rId15"/>
    <pivotCache cacheId="194" r:id="rId16"/>
    <pivotCache cacheId="197" r:id="rId17"/>
    <pivotCache cacheId="200" r:id="rId18"/>
    <pivotCache cacheId="203" r:id="rId19"/>
    <pivotCache cacheId="218" r:id="rId20"/>
  </pivotCaches>
  <extLst>
    <ext xmlns:x14="http://schemas.microsoft.com/office/spreadsheetml/2009/9/main" uri="{876F7934-8845-4945-9796-88D515C7AA90}">
      <x14:pivotCaches>
        <pivotCache cacheId="168" r:id="rId21"/>
        <pivotCache cacheId="184"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_bc031e16-6443-43d8-9ed1-6d3151796aa3" name="Dim_Customer" connection="Query - Dim_Customer"/>
          <x15:modelTable id="Fact_Table_c843fd8f-048e-4cad-9ec8-cb92984d8c15" name="Fact_Table" connection="Query - Fact_Table"/>
          <x15:modelTable id="monthly_store_targets_6a8d166e-b683-4fa8-b65f-3e866d7ebaa4" name="monthly_store_targets" connection="Query - monthly_store_targets"/>
          <x15:modelTable id="Dim_Products_df85cc14-45f8-46a1-b4c7-85c7f1796e9a" name="Dim_Products" connection="Query - Dim_Products"/>
          <x15:modelTable id="Dim_SalesPerson_6a9fefde-533b-4850-9d9f-362288e6e13c" name="Dim_SalesPerson" connection="Query - Dim_SalesPerson"/>
          <x15:modelTable id="Dim_Date_b29bd91f-57b5-408a-8ebc-f58a3bf8c8fc" name="Dim_Date" connection="Query - Dim_Date"/>
          <x15:modelTable id="Calculated Measures_7ef720ec-e4fa-49a6-b699-f188bedee4a4" name="Calculated Measures" connection="Query - Calculated Measures"/>
        </x15:modelTables>
        <x15:modelRelationships>
          <x15:modelRelationship fromTable="Fact_Table" fromColumn="Customer ID" toTable="Dim_Customer" toColumn="Customer ID"/>
          <x15:modelRelationship fromTable="Fact_Table" fromColumn="Sales Person ID" toTable="Dim_SalesPerson" toColumn="Sales Person ID"/>
          <x15:modelRelationship fromTable="Fact_Table" fromColumn="Order Date" toTable="Dim_Date" toColumn="Order Date"/>
          <x15:modelRelationship fromTable="Fact_Table" fromColumn="Product ID" toTable="Dim_Products" toColumn="Product ID"/>
          <x15:modelRelationship fromTable="monthly_store_targets" fromColumn="Date" toTable="Dim_Date" toColumn="Order Date"/>
          <x15:modelRelationship fromTable="monthly_store_targets" fromColumn="Store ID" toTable="Dim_SalesPerson"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7" l="1"/>
  <c r="N22" i="7"/>
  <c r="N21" i="7"/>
  <c r="G22" i="7"/>
  <c r="H22" i="7"/>
  <c r="G23" i="7"/>
  <c r="H23" i="7"/>
  <c r="G24" i="7"/>
  <c r="H24" i="7"/>
  <c r="G25" i="7"/>
  <c r="H25" i="7"/>
  <c r="G26" i="7"/>
  <c r="H26" i="7"/>
  <c r="H21" i="7"/>
  <c r="G21" i="7"/>
  <c r="C22" i="7"/>
  <c r="D22" i="7"/>
  <c r="C23" i="7"/>
  <c r="D23" i="7"/>
  <c r="C24" i="7"/>
  <c r="D24" i="7"/>
  <c r="C25" i="7"/>
  <c r="D25" i="7"/>
  <c r="C26" i="7"/>
  <c r="D26" i="7"/>
  <c r="D21" i="7"/>
  <c r="C21" i="7"/>
  <c r="AP18" i="4"/>
  <c r="AQ18" i="4"/>
  <c r="AP19" i="4"/>
  <c r="AQ19" i="4"/>
  <c r="AP20" i="4"/>
  <c r="AQ20" i="4"/>
  <c r="AP21" i="4"/>
  <c r="AQ21" i="4"/>
  <c r="AP22" i="4"/>
  <c r="AQ22" i="4"/>
  <c r="AP23" i="4"/>
  <c r="AQ23" i="4"/>
  <c r="AP24" i="4"/>
  <c r="AQ24" i="4"/>
  <c r="AQ17" i="4"/>
  <c r="AP17" i="4"/>
  <c r="AH17" i="4"/>
  <c r="AI17" i="4"/>
  <c r="AH18" i="4"/>
  <c r="AI18" i="4"/>
  <c r="AH19" i="4"/>
  <c r="AI19" i="4"/>
  <c r="AH20" i="4"/>
  <c r="AI20" i="4"/>
  <c r="AI16" i="4"/>
  <c r="AH16" i="4"/>
  <c r="D5" i="5"/>
  <c r="D4" i="5"/>
  <c r="W9" i="4"/>
  <c r="W6" i="4"/>
  <c r="I6" i="4"/>
  <c r="O6" i="4" s="1"/>
  <c r="J6" i="4"/>
  <c r="K6" i="4"/>
  <c r="I7" i="4"/>
  <c r="O7" i="4" s="1"/>
  <c r="J7" i="4"/>
  <c r="K7" i="4"/>
  <c r="I8" i="4"/>
  <c r="O8" i="4" s="1"/>
  <c r="J8" i="4"/>
  <c r="K8" i="4"/>
  <c r="I9" i="4"/>
  <c r="O9" i="4" s="1"/>
  <c r="J9" i="4"/>
  <c r="K9" i="4"/>
  <c r="I10" i="4"/>
  <c r="O10" i="4" s="1"/>
  <c r="J10" i="4"/>
  <c r="K10" i="4"/>
  <c r="I11" i="4"/>
  <c r="O11" i="4" s="1"/>
  <c r="J11" i="4"/>
  <c r="K11" i="4"/>
  <c r="I12" i="4"/>
  <c r="O12" i="4" s="1"/>
  <c r="J12" i="4"/>
  <c r="K12" i="4"/>
  <c r="I13" i="4"/>
  <c r="O13" i="4" s="1"/>
  <c r="J13" i="4"/>
  <c r="K13" i="4"/>
  <c r="I14" i="4"/>
  <c r="O14" i="4" s="1"/>
  <c r="J14" i="4"/>
  <c r="K14" i="4"/>
  <c r="I15" i="4"/>
  <c r="O15" i="4" s="1"/>
  <c r="J15" i="4"/>
  <c r="K15" i="4"/>
  <c r="I16" i="4"/>
  <c r="O16" i="4" s="1"/>
  <c r="J16" i="4"/>
  <c r="K16" i="4"/>
  <c r="I17" i="4"/>
  <c r="O17" i="4" s="1"/>
  <c r="J17" i="4"/>
  <c r="K17" i="4"/>
  <c r="J5" i="4"/>
  <c r="K5" i="4"/>
  <c r="I5" i="4"/>
  <c r="O5" i="4" s="1"/>
  <c r="G14" i="1"/>
  <c r="F14" i="1"/>
  <c r="U6" i="1"/>
  <c r="V6" i="1"/>
  <c r="W6" i="1"/>
  <c r="U7" i="1"/>
  <c r="V7" i="1"/>
  <c r="W7" i="1"/>
  <c r="U8" i="1"/>
  <c r="V8" i="1"/>
  <c r="W8" i="1"/>
  <c r="U9" i="1"/>
  <c r="V9" i="1"/>
  <c r="W9" i="1"/>
  <c r="U10" i="1"/>
  <c r="V10" i="1"/>
  <c r="W10" i="1"/>
  <c r="U11" i="1"/>
  <c r="V11" i="1"/>
  <c r="W11" i="1"/>
  <c r="U12" i="1"/>
  <c r="V12" i="1"/>
  <c r="W12" i="1"/>
  <c r="U13" i="1"/>
  <c r="V13" i="1"/>
  <c r="W13" i="1"/>
  <c r="U14" i="1"/>
  <c r="V14" i="1"/>
  <c r="W14" i="1"/>
  <c r="U15" i="1"/>
  <c r="V15" i="1"/>
  <c r="W15" i="1"/>
  <c r="V5" i="1"/>
  <c r="W5" i="1"/>
  <c r="U5" i="1"/>
  <c r="AS20" i="4" l="1"/>
  <c r="K21" i="7"/>
  <c r="L23" i="7"/>
  <c r="L21" i="7"/>
  <c r="K25" i="7"/>
  <c r="K23" i="7"/>
  <c r="L25" i="7"/>
  <c r="L26" i="7"/>
  <c r="L24" i="7"/>
  <c r="L22" i="7"/>
  <c r="K26" i="7"/>
  <c r="K24" i="7"/>
  <c r="K22" i="7"/>
  <c r="AS24" i="4"/>
  <c r="AR24" i="4" s="1"/>
  <c r="AR20" i="4"/>
  <c r="AS21" i="4"/>
  <c r="AR21" i="4" s="1"/>
  <c r="AS23" i="4"/>
  <c r="AR23" i="4" s="1"/>
  <c r="AS19" i="4"/>
  <c r="AR19" i="4" s="1"/>
  <c r="AS22" i="4"/>
  <c r="AR22" i="4" s="1"/>
  <c r="AS18" i="4"/>
  <c r="AK18" i="4"/>
  <c r="AJ18" i="4" s="1"/>
  <c r="AK17" i="4"/>
  <c r="AK20" i="4"/>
  <c r="AJ20" i="4" s="1"/>
  <c r="AK19" i="4"/>
  <c r="AJ19" i="4" s="1"/>
  <c r="P6" i="4"/>
  <c r="P15" i="4"/>
  <c r="P11" i="4"/>
  <c r="P10" i="4"/>
  <c r="J20" i="4"/>
  <c r="P7" i="4"/>
  <c r="P17" i="4"/>
  <c r="P14" i="4"/>
  <c r="P13" i="4"/>
  <c r="P9" i="4"/>
  <c r="J21" i="4"/>
  <c r="L11" i="4" s="1"/>
  <c r="P8" i="4"/>
  <c r="P16" i="4"/>
  <c r="P12" i="4"/>
  <c r="F20" i="1"/>
  <c r="I14" i="1"/>
  <c r="AR18" i="4" l="1"/>
  <c r="AP28" i="4"/>
  <c r="AJ17" i="4"/>
  <c r="AH26" i="4"/>
  <c r="L10" i="4"/>
  <c r="L8" i="4"/>
  <c r="L17" i="4"/>
  <c r="L14" i="4"/>
  <c r="L12" i="4"/>
  <c r="L16" i="4"/>
  <c r="L13" i="4"/>
  <c r="L7" i="4"/>
  <c r="L15" i="4"/>
  <c r="L9" i="4"/>
  <c r="L6" i="4"/>
  <c r="H16" i="1"/>
  <c r="H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685F8C-944A-4E41-A700-F0D1EFDBD9F0}" name="Query - Calculated Measures" description="Connection to the 'Calculated Measures' query in the workbook." type="100" refreshedVersion="8" minRefreshableVersion="5">
    <extLst>
      <ext xmlns:x15="http://schemas.microsoft.com/office/spreadsheetml/2010/11/main" uri="{DE250136-89BD-433C-8126-D09CA5730AF9}">
        <x15:connection id="61348d8e-e47f-4ee3-869f-3da1d9024ea4"/>
      </ext>
    </extLst>
  </connection>
  <connection id="2" xr16:uid="{A34D0BBE-F45B-49D7-96CC-03C92BCBECDC}" name="Query - Dim_Customer" description="Connection to the 'Dim_Customer' query in the workbook." type="100" refreshedVersion="8" minRefreshableVersion="5">
    <extLst>
      <ext xmlns:x15="http://schemas.microsoft.com/office/spreadsheetml/2010/11/main" uri="{DE250136-89BD-433C-8126-D09CA5730AF9}">
        <x15:connection id="26682ff2-bdf5-4238-bf86-af3cab7f51ba">
          <x15:oledbPr connection="Provider=Microsoft.Mashup.OleDb.1;Data Source=$Workbook$;Location=Dim_Customer;Extended Properties=&quot;&quot;">
            <x15:dbTables>
              <x15:dbTable name="Dim_Customer"/>
            </x15:dbTables>
          </x15:oledbPr>
        </x15:connection>
      </ext>
    </extLst>
  </connection>
  <connection id="3" xr16:uid="{A1D10B3C-EEAA-44CD-BEEB-F2301B525251}" name="Query - Dim_Date" description="Connection to the 'Dim_Date' query in the workbook." type="100" refreshedVersion="8" minRefreshableVersion="5">
    <extLst>
      <ext xmlns:x15="http://schemas.microsoft.com/office/spreadsheetml/2010/11/main" uri="{DE250136-89BD-433C-8126-D09CA5730AF9}">
        <x15:connection id="17c668f7-c4a2-4bab-8f13-3310d361602b">
          <x15:oledbPr connection="Provider=Microsoft.Mashup.OleDb.1;Data Source=$Workbook$;Location=Dim_Date;Extended Properties=&quot;&quot;">
            <x15:dbTables>
              <x15:dbTable name="Dim_Date"/>
            </x15:dbTables>
          </x15:oledbPr>
        </x15:connection>
      </ext>
    </extLst>
  </connection>
  <connection id="4" xr16:uid="{F88F6EA8-0EE8-4E81-B533-232458DFB039}" name="Query - Dim_Products" description="Connection to the 'Dim_Products' query in the workbook." type="100" refreshedVersion="8" minRefreshableVersion="5">
    <extLst>
      <ext xmlns:x15="http://schemas.microsoft.com/office/spreadsheetml/2010/11/main" uri="{DE250136-89BD-433C-8126-D09CA5730AF9}">
        <x15:connection id="b4e222cf-7b8c-4ecf-8a57-2e58d8aed01e">
          <x15:oledbPr connection="Provider=Microsoft.Mashup.OleDb.1;Data Source=$Workbook$;Location=Dim_Products;Extended Properties=&quot;&quot;">
            <x15:dbTables>
              <x15:dbTable name="Dim_Products"/>
            </x15:dbTables>
          </x15:oledbPr>
        </x15:connection>
      </ext>
    </extLst>
  </connection>
  <connection id="5" xr16:uid="{F5A14772-9085-403C-AB81-ADA3CB947CDC}" name="Query - Dim_SalesPerson" description="Connection to the 'Dim_SalesPerson' query in the workbook." type="100" refreshedVersion="8" minRefreshableVersion="5">
    <extLst>
      <ext xmlns:x15="http://schemas.microsoft.com/office/spreadsheetml/2010/11/main" uri="{DE250136-89BD-433C-8126-D09CA5730AF9}">
        <x15:connection id="97d939e4-0d7c-4e51-9ce5-5e80b8c7054d">
          <x15:oledbPr connection="Provider=Microsoft.Mashup.OleDb.1;Data Source=$Workbook$;Location=Dim_SalesPerson;Extended Properties=&quot;&quot;">
            <x15:dbTables>
              <x15:dbTable name="Dim_SalesPerson"/>
            </x15:dbTables>
          </x15:oledbPr>
        </x15:connection>
      </ext>
    </extLst>
  </connection>
  <connection id="6" xr16:uid="{375AF270-8B3F-4738-B107-DF16E069904C}" name="Query - Fact_Table" description="Connection to the 'Fact_Table' query in the workbook." type="100" refreshedVersion="8" minRefreshableVersion="5">
    <extLst>
      <ext xmlns:x15="http://schemas.microsoft.com/office/spreadsheetml/2010/11/main" uri="{DE250136-89BD-433C-8126-D09CA5730AF9}">
        <x15:connection id="6d58bdeb-f77c-4577-8d0e-566e5c25ad8d">
          <x15:oledbPr connection="Provider=Microsoft.Mashup.OleDb.1;Data Source=$Workbook$;Location=Fact_Table;Extended Properties=&quot;&quot;">
            <x15:dbTables>
              <x15:dbTable name="Fact_Table"/>
            </x15:dbTables>
          </x15:oledbPr>
        </x15:connection>
      </ext>
    </extLst>
  </connection>
  <connection id="7" xr16:uid="{6C68B888-F8DD-4408-AA2A-2A8134621A2C}"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6d7181ac-a8e3-4dca-9bd2-506c0b75c54e">
          <x15:oledbPr connection="Provider=Microsoft.Mashup.OleDb.1;Data Source=$Workbook$;Location=monthly_store_targets;Extended Properties=&quot;&quot;">
            <x15:dbTables>
              <x15:dbTable name="monthly_store_targets"/>
            </x15:dbTables>
          </x15:oledbPr>
        </x15:connection>
      </ext>
    </extLst>
  </connection>
  <connection id="8" xr16:uid="{D8782112-EFA3-4F5D-B509-FC9F08BF1B6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<sst xmlns="http://schemas.openxmlformats.org/spreadsheetml/2006/main" count="151" uniqueCount="97">
  <si>
    <t>Total Revenue</t>
  </si>
  <si>
    <t>COGS</t>
  </si>
  <si>
    <t>Total Profit</t>
  </si>
  <si>
    <t>Profit Margin</t>
  </si>
  <si>
    <t># Transactions</t>
  </si>
  <si>
    <t>Total Refund</t>
  </si>
  <si>
    <t>Refund Rate</t>
  </si>
  <si>
    <t>Grand Total</t>
  </si>
  <si>
    <t># Products</t>
  </si>
  <si>
    <t>Total Qty</t>
  </si>
  <si>
    <t>Qty Returned</t>
  </si>
  <si>
    <t>Total Target</t>
  </si>
  <si>
    <t xml:space="preserve"> </t>
  </si>
  <si>
    <t>Barron-Fleming</t>
  </si>
  <si>
    <t>Berg-Trujillo</t>
  </si>
  <si>
    <t>Lee-Myers</t>
  </si>
  <si>
    <t>Lopez</t>
  </si>
  <si>
    <t>Martinez</t>
  </si>
  <si>
    <t>Miller</t>
  </si>
  <si>
    <t>Myers-Lopez</t>
  </si>
  <si>
    <t>Novak PLC</t>
  </si>
  <si>
    <t>Thomas</t>
  </si>
  <si>
    <t>Valdez</t>
  </si>
  <si>
    <t>Store Name</t>
  </si>
  <si>
    <t>Month</t>
  </si>
  <si>
    <t>Apr</t>
  </si>
  <si>
    <t>Aug</t>
  </si>
  <si>
    <t>Dec</t>
  </si>
  <si>
    <t>Feb</t>
  </si>
  <si>
    <t>Jan</t>
  </si>
  <si>
    <t>Jul</t>
  </si>
  <si>
    <t>Jun</t>
  </si>
  <si>
    <t>Mar</t>
  </si>
  <si>
    <t>May</t>
  </si>
  <si>
    <t>Nov</t>
  </si>
  <si>
    <t>Oct</t>
  </si>
  <si>
    <t>Sep</t>
  </si>
  <si>
    <t>Revenue</t>
  </si>
  <si>
    <t>Target</t>
  </si>
  <si>
    <t>Variance</t>
  </si>
  <si>
    <t>Pct</t>
  </si>
  <si>
    <t>Highlight</t>
  </si>
  <si>
    <t>large-1</t>
  </si>
  <si>
    <t>large-2</t>
  </si>
  <si>
    <t>DayType</t>
  </si>
  <si>
    <t>Weekday</t>
  </si>
  <si>
    <t>Weekend</t>
  </si>
  <si>
    <t>Total Revenue2</t>
  </si>
  <si>
    <t>Quarter</t>
  </si>
  <si>
    <t>Q-1</t>
  </si>
  <si>
    <t>Q-2</t>
  </si>
  <si>
    <t>Q-3</t>
  </si>
  <si>
    <t>Q-4</t>
  </si>
  <si>
    <t>Link to the above chart</t>
  </si>
  <si>
    <t>Average</t>
  </si>
  <si>
    <t>Caption</t>
  </si>
  <si>
    <t>Fri</t>
  </si>
  <si>
    <t>Mon</t>
  </si>
  <si>
    <t>Sat</t>
  </si>
  <si>
    <t>Sun</t>
  </si>
  <si>
    <t>Thu</t>
  </si>
  <si>
    <t>Tue</t>
  </si>
  <si>
    <t>Wed</t>
  </si>
  <si>
    <t>Option</t>
  </si>
  <si>
    <t>Combo Box</t>
  </si>
  <si>
    <t>Location</t>
  </si>
  <si>
    <t>Customer</t>
  </si>
  <si>
    <t>Bobby Abbott</t>
  </si>
  <si>
    <t>Christine Hawkins</t>
  </si>
  <si>
    <t>Jeffery Powell</t>
  </si>
  <si>
    <t>John Brown</t>
  </si>
  <si>
    <t>Judith Simmons</t>
  </si>
  <si>
    <t>Kristine Barrett</t>
  </si>
  <si>
    <t>Laura Gross</t>
  </si>
  <si>
    <t>Lisa West</t>
  </si>
  <si>
    <t>Paul Noble</t>
  </si>
  <si>
    <t>Travis Ewing</t>
  </si>
  <si>
    <t>Full Name</t>
  </si>
  <si>
    <t>Top 5 Customers</t>
  </si>
  <si>
    <t>Bottom 5 Customers</t>
  </si>
  <si>
    <t>California</t>
  </si>
  <si>
    <t>Florida</t>
  </si>
  <si>
    <t>Indiana</t>
  </si>
  <si>
    <t>Maryland</t>
  </si>
  <si>
    <t>Michigan</t>
  </si>
  <si>
    <t>Missouri</t>
  </si>
  <si>
    <t>New York</t>
  </si>
  <si>
    <t>Virginia</t>
  </si>
  <si>
    <t>Washington</t>
  </si>
  <si>
    <t>Wisconsin</t>
  </si>
  <si>
    <t>Top 5 Locations</t>
  </si>
  <si>
    <t>Bottom 5 Locations</t>
  </si>
  <si>
    <t>Customer Table</t>
  </si>
  <si>
    <t>Location Table</t>
  </si>
  <si>
    <t>Chart</t>
  </si>
  <si>
    <t># Customers</t>
  </si>
  <si>
    <t>#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</si>
</sst>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4" formatCode="_(&quot;$&quot;* #,##0.00_);_(&quot;$&quot;* \(#,##0.00\);_(&quot;$&quot;* &quot;-&quot;??_);_(@_)"/>
    <numFmt numFmtId="164" formatCode="\$#,##0;\(\$#,##0\);\$#,##0"/>
    <numFmt numFmtId="165" formatCode="0.00%;\-0.00%;0.00%"/>
    <numFmt numFmtId="166" formatCode="_(&quot;$&quot;* #,##0_);_(&quot;$&quot;* \(#,##0\);_(&quot;$&quot;* &quot;-&quot;??_);_(@_)"/>
    <numFmt numFmtId="167" formatCode="[&gt;=1000000]\ &quot;$&quot;0.0,,&quot;M&quot;;[&gt;=1000]\ \ &quot;$&quot;0.0,&quot;K&quot;;0"/>
    <numFmt numFmtId="168" formatCode="[&gt;=1000000]\ 0.0,,&quot;M&quot;;[&gt;=1000]\ \ 0.0,&quot;K&quot;;0"/>
    <numFmt numFmtId="169" formatCode="\+0.00%;\-0.00%"/>
    <numFmt numFmtId="170" formatCode="[&gt;=1000000]\ &quot;$&quot;0,,&quot;M&quot;;[&gt;=1000]\ \ &quot;$&quot;0,&quot;K&quot;;0"/>
    <numFmt numFmtId="171" formatCode="0.0%"/>
    <numFmt numFmtId="172" formatCode="\+0.0%;\-0.0%"/>
    <numFmt numFmtId="173" formatCode=";;"/>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1"/>
      <color theme="1" tint="0.249977111117893"/>
      <name val="Calibri"/>
      <family val="2"/>
      <scheme val="minor"/>
    </font>
    <font>
      <sz val="8"/>
      <name val="Segoe UI"/>
      <family val="2"/>
    </font>
    <font>
      <i/>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rgb="FFC0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top style="medium">
        <color theme="0" tint="-4.9989318521683403E-2"/>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164" fontId="0" fillId="0" borderId="0" xfId="0" applyNumberFormat="1"/>
    <xf numFmtId="165" fontId="0" fillId="0" borderId="0" xfId="0" applyNumberFormat="1"/>
    <xf numFmtId="0" fontId="0" fillId="0" borderId="0" xfId="0" pivotButton="1"/>
    <xf numFmtId="0" fontId="0" fillId="2" borderId="0" xfId="0" applyFill="1"/>
    <xf numFmtId="0" fontId="0" fillId="3" borderId="0" xfId="0" applyFill="1"/>
    <xf numFmtId="166" fontId="0" fillId="0" borderId="0" xfId="1" applyNumberFormat="1" applyFont="1"/>
    <xf numFmtId="167" fontId="0" fillId="0" borderId="0" xfId="0" applyNumberFormat="1"/>
    <xf numFmtId="168" fontId="0" fillId="0" borderId="0" xfId="0" applyNumberFormat="1"/>
    <xf numFmtId="0" fontId="2" fillId="0" borderId="0" xfId="0" applyFont="1"/>
    <xf numFmtId="10" fontId="0" fillId="0" borderId="0" xfId="2" applyNumberFormat="1" applyFont="1"/>
    <xf numFmtId="0" fontId="0" fillId="4" borderId="0" xfId="0" applyFill="1"/>
    <xf numFmtId="0" fontId="0" fillId="5" borderId="0" xfId="0" applyFill="1"/>
    <xf numFmtId="169" fontId="3" fillId="0" borderId="0" xfId="2" applyNumberFormat="1" applyFont="1" applyAlignment="1">
      <alignment horizontal="center" vertical="center"/>
    </xf>
    <xf numFmtId="169" fontId="0" fillId="0" borderId="0" xfId="0" applyNumberFormat="1"/>
    <xf numFmtId="170" fontId="0" fillId="0" borderId="0" xfId="0" applyNumberFormat="1"/>
    <xf numFmtId="0" fontId="0" fillId="0" borderId="1" xfId="0" applyBorder="1"/>
    <xf numFmtId="170" fontId="0" fillId="0" borderId="1" xfId="0" applyNumberFormat="1" applyBorder="1"/>
    <xf numFmtId="0" fontId="0" fillId="0" borderId="2" xfId="0" applyBorder="1"/>
    <xf numFmtId="170" fontId="0" fillId="0" borderId="2" xfId="0" applyNumberFormat="1" applyBorder="1"/>
    <xf numFmtId="171" fontId="0" fillId="0" borderId="0" xfId="2" applyNumberFormat="1" applyFont="1"/>
    <xf numFmtId="172" fontId="0" fillId="0" borderId="0" xfId="2" applyNumberFormat="1" applyFont="1"/>
    <xf numFmtId="0" fontId="3" fillId="0" borderId="0" xfId="0" applyFont="1"/>
    <xf numFmtId="0" fontId="0" fillId="6" borderId="0" xfId="0" applyFill="1"/>
    <xf numFmtId="10" fontId="0" fillId="0" borderId="0" xfId="0" applyNumberFormat="1"/>
    <xf numFmtId="173" fontId="0" fillId="7" borderId="3" xfId="0" applyNumberFormat="1" applyFill="1" applyBorder="1"/>
    <xf numFmtId="173" fontId="0" fillId="7" borderId="4" xfId="0" applyNumberFormat="1" applyFill="1" applyBorder="1"/>
    <xf numFmtId="173" fontId="0" fillId="7" borderId="5" xfId="0" applyNumberFormat="1" applyFill="1" applyBorder="1"/>
    <xf numFmtId="173" fontId="0" fillId="7" borderId="6" xfId="0" applyNumberFormat="1" applyFill="1" applyBorder="1"/>
    <xf numFmtId="173" fontId="0" fillId="7" borderId="7" xfId="0" applyNumberFormat="1" applyFill="1" applyBorder="1"/>
    <xf numFmtId="173" fontId="0" fillId="7" borderId="8" xfId="0" applyNumberFormat="1" applyFill="1" applyBorder="1"/>
    <xf numFmtId="173" fontId="0" fillId="7" borderId="9" xfId="0" applyNumberFormat="1" applyFill="1" applyBorder="1"/>
    <xf numFmtId="173" fontId="0" fillId="7" borderId="10" xfId="0" applyNumberFormat="1" applyFill="1" applyBorder="1"/>
    <xf numFmtId="173" fontId="0" fillId="7" borderId="11" xfId="0" applyNumberFormat="1" applyFill="1" applyBorder="1"/>
    <xf numFmtId="9" fontId="0" fillId="0" borderId="0" xfId="0" applyNumberFormat="1"/>
    <xf numFmtId="0" fontId="4" fillId="3" borderId="0" xfId="0" applyFont="1" applyFill="1"/>
    <xf numFmtId="44" fontId="0" fillId="0" borderId="0" xfId="1" applyFont="1"/>
    <xf numFmtId="172" fontId="0" fillId="0" borderId="0" xfId="0" applyNumberFormat="1"/>
    <xf numFmtId="0" fontId="6" fillId="0" borderId="0" xfId="0" applyFont="1"/>
    <xf numFmtId="0" fontId="0" fillId="8" borderId="1" xfId="0" applyFont="1" applyFill="1" applyBorder="1"/>
    <xf numFmtId="3" fontId="0" fillId="0" borderId="0" xfId="0" applyNumberFormat="1"/>
  </cellXfs>
  <cellStyles count="3">
    <cellStyle name="Currency" xfId="1" builtinId="4"/>
    <cellStyle name="Normal" xfId="0" builtinId="0"/>
    <cellStyle name="Percent" xfId="2" builtinId="5"/>
  </cellStyles>
  <dxfs count="31">
    <dxf>
      <numFmt numFmtId="167" formatCode="[&gt;=1000000]\ &quot;$&quot;0.0,,&quot;M&quot;;[&gt;=1000]\ \ &quot;$&quot;0.0,&quot;K&quot;;0"/>
    </dxf>
    <dxf>
      <font>
        <color rgb="FF00B0F0"/>
      </font>
      <fill>
        <patternFill>
          <bgColor theme="0" tint="-0.499984740745262"/>
        </patternFill>
      </fill>
    </dxf>
    <dxf>
      <font>
        <color rgb="FF00B0F0"/>
      </font>
    </dxf>
    <dxf>
      <font>
        <color rgb="FF00B0F0"/>
      </font>
      <fill>
        <patternFill>
          <bgColor rgb="FF00B0F0"/>
        </patternFill>
      </fill>
    </dxf>
    <dxf>
      <font>
        <color rgb="FF70AD47"/>
      </font>
    </dxf>
    <dxf>
      <font>
        <color rgb="FFFF0000"/>
      </font>
    </dxf>
    <dxf>
      <font>
        <color rgb="FFFF0000"/>
      </font>
      <fill>
        <patternFill patternType="none">
          <bgColor auto="1"/>
        </patternFill>
      </fill>
    </dxf>
    <dxf>
      <font>
        <color theme="9" tint="0.39994506668294322"/>
      </font>
    </dxf>
    <dxf>
      <font>
        <color rgb="FFFF0000"/>
      </font>
      <fill>
        <patternFill patternType="none">
          <bgColor auto="1"/>
        </patternFill>
      </fill>
    </dxf>
    <dxf>
      <font>
        <color rgb="FF70AD47"/>
      </font>
    </dxf>
    <dxf>
      <numFmt numFmtId="14" formatCode="0.00%"/>
    </dxf>
    <dxf>
      <numFmt numFmtId="172" formatCode="\+0.0%;\-0.0%"/>
    </dxf>
    <dxf>
      <numFmt numFmtId="170" formatCode="[&gt;=1000000]\ &quot;$&quot;0,,&quot;M&quot;;[&gt;=1000]\ \ &quot;$&quot;0,&quot;K&quot;;0"/>
    </dxf>
    <dxf>
      <numFmt numFmtId="172" formatCode="\+0.0%;\-0.0%"/>
    </dxf>
    <dxf>
      <numFmt numFmtId="14" formatCode="0.00%"/>
    </dxf>
    <dxf>
      <numFmt numFmtId="170" formatCode="[&gt;=1000000]\ &quot;$&quot;0,,&quot;M&quot;;[&gt;=1000]\ \ &quot;$&quot;0,&quot;K&quot;;0"/>
    </dxf>
    <dxf>
      <numFmt numFmtId="170" formatCode="[&gt;=1000000]\ &quot;$&quot;0,,&quot;M&quot;;[&gt;=1000]\ \ &quot;$&quot;0,&quot;K&quot;;0"/>
    </dxf>
    <dxf>
      <numFmt numFmtId="170" formatCode="[&gt;=1000000]\ &quot;$&quot;0,,&quot;M&quot;;[&gt;=1000]\ \ &quot;$&quot;0,&quot;K&quot;;0"/>
    </dxf>
    <dxf>
      <numFmt numFmtId="14" formatCode="0.00%"/>
    </dxf>
    <dxf>
      <numFmt numFmtId="170" formatCode="[&gt;=1000000]\ &quot;$&quot;0,,&quot;M&quot;;[&gt;=1000]\ \ &quot;$&quot;0,&quot;K&quot;;0"/>
    </dxf>
    <dxf>
      <numFmt numFmtId="168" formatCode="[&gt;=1000000]\ 0.0,,&quot;M&quot;;[&gt;=1000]\ \ 0.0,&quot;K&quot;;0"/>
    </dxf>
    <dxf>
      <numFmt numFmtId="168" formatCode="[&gt;=1000000]\ 0.0,,&quot;M&quot;;[&gt;=1000]\ \ 0.0,&quot;K&quot;;0"/>
    </dxf>
    <dxf>
      <numFmt numFmtId="168" formatCode="[&gt;=1000000]\ 0.0,,&quot;M&quot;;[&gt;=1000]\ \ 0.0,&quot;K&quot;;0"/>
    </dxf>
    <dxf>
      <numFmt numFmtId="168" formatCode="[&gt;=1000000]\ 0.0,,&quot;M&quot;;[&gt;=1000]\ \ 0.0,&quot;K&quot;;0"/>
    </dxf>
    <dxf>
      <numFmt numFmtId="167" formatCode="[&gt;=1000000]\ &quot;$&quot;0.0,,&quot;M&quot;;[&gt;=1000]\ \ &quot;$&quot;0.0,&quot;K&quot;;0"/>
    </dxf>
    <dxf>
      <numFmt numFmtId="167" formatCode="[&gt;=1000000]\ &quot;$&quot;0.0,,&quot;M&quot;;[&gt;=1000]\ \ &quot;$&quot;0.0,&quot;K&quot;;0"/>
    </dxf>
    <dxf>
      <numFmt numFmtId="167" formatCode="[&gt;=1000000]\ &quot;$&quot;0.0,,&quot;M&quot;;[&gt;=1000]\ \ &quot;$&quot;0.0,&quot;K&quot;;0"/>
    </dxf>
    <dxf>
      <numFmt numFmtId="167" formatCode="[&gt;=1000000]\ &quot;$&quot;0.0,,&quot;M&quot;;[&gt;=1000]\ \ &quot;$&quot;0.0,&quot;K&quot;;0"/>
    </dxf>
    <dxf>
      <numFmt numFmtId="167" formatCode="[&gt;=1000000]\ &quot;$&quot;0.0,,&quot;M&quot;;[&gt;=1000]\ \ &quot;$&quot;0.0,&quot;K&quot;;0"/>
    </dxf>
    <dxf>
      <font>
        <b/>
        <i/>
        <sz val="12"/>
        <color theme="1" tint="0.34998626667073579"/>
      </font>
      <fill>
        <patternFill>
          <bgColor theme="0"/>
        </patternFill>
      </fill>
      <border diagonalUp="0" diagonalDown="0">
        <left/>
        <right/>
        <top/>
        <bottom/>
        <vertical/>
        <horizontal/>
      </border>
    </dxf>
    <dxf>
      <font>
        <b/>
        <i val="0"/>
        <sz val="12"/>
        <color theme="1"/>
      </font>
      <fill>
        <patternFill>
          <bgColor theme="0"/>
        </patternFill>
      </fill>
      <border diagonalUp="0" diagonalDown="0">
        <left/>
        <right/>
        <top/>
        <bottom/>
        <vertical/>
        <horizontal/>
      </border>
    </dxf>
  </dxfs>
  <tableStyles count="1" defaultTableStyle="TableStyleMedium2" defaultPivotStyle="PivotStyleLight16">
    <tableStyle name="SlicerStyleLight1 2" pivot="0" table="0" count="10" xr9:uid="{945F05F2-CA80-4F8F-B79D-73B111F51BF3}">
      <tableStyleElement type="wholeTable" dxfId="30"/>
      <tableStyleElement type="headerRow" dxfId="29"/>
    </tableStyle>
  </tableStyles>
  <colors>
    <mruColors>
      <color rgb="FF333F50"/>
      <color rgb="FF00B0F0"/>
      <color rgb="FF70AD47"/>
      <color rgb="FFAFDF6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2"/>
            <color theme="1" tint="0.24994659260841701"/>
          </font>
          <fill>
            <patternFill patternType="solid">
              <fgColor theme="4" tint="0.59999389629810485"/>
              <bgColor theme="0"/>
            </patternFill>
          </fill>
          <border diagonalUp="0" diagonalDown="0">
            <left/>
            <right/>
            <top/>
            <bottom style="medium">
              <color theme="0" tint="-0.3499862666707357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0" tint="-0.499984740745262"/>
          </font>
          <fill>
            <patternFill patternType="solid">
              <fgColor rgb="FFFFFFFF"/>
              <bgColor theme="0"/>
            </patternFill>
          </fill>
          <border diagonalUp="0" diagonalDown="0">
            <left/>
            <right/>
            <top/>
            <bottom style="medium">
              <color theme="0" tint="-0.14996795556505021"/>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owerPivotData" Target="model/item.data"/><Relationship Id="rId11" Type="http://schemas.openxmlformats.org/officeDocument/2006/relationships/pivotCacheDefinition" Target="pivotCache/pivotCacheDefinition4.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pivotCacheDefinition" Target="pivotCache/pivotCacheDefinition1.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pivotCacheDefinition" Target="pivotCache/pivotCacheDefinition13.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3.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'Analysis 02'!$J$5</c:f>
              <c:strCache>
                <c:ptCount val="1"/>
                <c:pt idx="0">
                  <c:v>Total Revenue</c:v>
                </c:pt>
              </c:strCache>
            </c:strRef>
          </c:tx>
          <c:spPr>
            <a:ln w="28575" cap="rnd">
              <a:solidFill>
                <a:srgbClr val="0070C0"/>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0"/>
              <c:tx>
                <c:rich>
                  <a:bodyPr/>
                  <a:lstStyle/>
                  <a:p>
                    <a:fld id="{EDA33438-A0A4-4ED1-95F7-BB6538BE81A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A88-42E8-874F-0C39F8D7EDC5}"/>
                </c:ext>
              </c:extLst>
            </c:dLbl>
            <c:dLbl>
              <c:idx val="1"/>
              <c:tx>
                <c:rich>
                  <a:bodyPr/>
                  <a:lstStyle/>
                  <a:p>
                    <a:fld id="{BE2C972A-80C8-4AB8-BA14-8451026BC28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A88-42E8-874F-0C39F8D7EDC5}"/>
                </c:ext>
              </c:extLst>
            </c:dLbl>
            <c:dLbl>
              <c:idx val="2"/>
              <c:tx>
                <c:rich>
                  <a:bodyPr/>
                  <a:lstStyle/>
                  <a:p>
                    <a:fld id="{AC75189E-EF89-40DB-85B2-2925217AD15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A88-42E8-874F-0C39F8D7EDC5}"/>
                </c:ext>
              </c:extLst>
            </c:dLbl>
            <c:dLbl>
              <c:idx val="3"/>
              <c:tx>
                <c:rich>
                  <a:bodyPr/>
                  <a:lstStyle/>
                  <a:p>
                    <a:fld id="{A4EC3F82-2E36-4FEF-BCCD-D6FBCBD723D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A88-42E8-874F-0C39F8D7EDC5}"/>
                </c:ext>
              </c:extLst>
            </c:dLbl>
            <c:dLbl>
              <c:idx val="4"/>
              <c:tx>
                <c:rich>
                  <a:bodyPr/>
                  <a:lstStyle/>
                  <a:p>
                    <a:fld id="{D62FB77C-2174-4099-A987-35E5F41FABD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A88-42E8-874F-0C39F8D7EDC5}"/>
                </c:ext>
              </c:extLst>
            </c:dLbl>
            <c:dLbl>
              <c:idx val="5"/>
              <c:tx>
                <c:rich>
                  <a:bodyPr/>
                  <a:lstStyle/>
                  <a:p>
                    <a:fld id="{A587ED78-AF48-4384-9AE8-A8FFF4E9BCA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A88-42E8-874F-0C39F8D7EDC5}"/>
                </c:ext>
              </c:extLst>
            </c:dLbl>
            <c:dLbl>
              <c:idx val="6"/>
              <c:tx>
                <c:rich>
                  <a:bodyPr/>
                  <a:lstStyle/>
                  <a:p>
                    <a:fld id="{D00AE80D-D55A-48EA-AC25-254CD998F1E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A88-42E8-874F-0C39F8D7EDC5}"/>
                </c:ext>
              </c:extLst>
            </c:dLbl>
            <c:dLbl>
              <c:idx val="7"/>
              <c:tx>
                <c:rich>
                  <a:bodyPr/>
                  <a:lstStyle/>
                  <a:p>
                    <a:fld id="{F735CFFD-A5C6-4023-AF94-FCEBC99D9DD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A88-42E8-874F-0C39F8D7EDC5}"/>
                </c:ext>
              </c:extLst>
            </c:dLbl>
            <c:dLbl>
              <c:idx val="8"/>
              <c:tx>
                <c:rich>
                  <a:bodyPr/>
                  <a:lstStyle/>
                  <a:p>
                    <a:fld id="{9993D06F-EAAA-4931-A1B7-592CD0B599E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A88-42E8-874F-0C39F8D7EDC5}"/>
                </c:ext>
              </c:extLst>
            </c:dLbl>
            <c:dLbl>
              <c:idx val="9"/>
              <c:tx>
                <c:rich>
                  <a:bodyPr/>
                  <a:lstStyle/>
                  <a:p>
                    <a:fld id="{91EAE0F8-DFBE-4A20-8CF0-6C9537F5239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A88-42E8-874F-0C39F8D7EDC5}"/>
                </c:ext>
              </c:extLst>
            </c:dLbl>
            <c:dLbl>
              <c:idx val="10"/>
              <c:tx>
                <c:rich>
                  <a:bodyPr/>
                  <a:lstStyle/>
                  <a:p>
                    <a:fld id="{A1FA5908-60EC-45DA-B84A-4399EB12CEC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A88-42E8-874F-0C39F8D7EDC5}"/>
                </c:ext>
              </c:extLst>
            </c:dLbl>
            <c:dLbl>
              <c:idx val="11"/>
              <c:tx>
                <c:rich>
                  <a:bodyPr/>
                  <a:lstStyle/>
                  <a:p>
                    <a:fld id="{F6B16239-945F-4B63-9817-019A7FD0D84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A88-42E8-874F-0C39F8D7ED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02'!$I$6:$I$17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02'!$J$6:$J$17</c:f>
              <c:numCache>
                <c:formatCode>[&gt;=1000000]\ "$"0,,"M";[&gt;=1000]\ \ "$"0,"K";0</c:formatCode>
                <c:ptCount val="12"/>
                <c:pt idx="0">
                  <c:v>42045.250000000022</c:v>
                </c:pt>
                <c:pt idx="1">
                  <c:v>43620.430000000008</c:v>
                </c:pt>
                <c:pt idx="2">
                  <c:v>39016.389999999985</c:v>
                </c:pt>
                <c:pt idx="3">
                  <c:v>45000.26999999999</c:v>
                </c:pt>
                <c:pt idx="4">
                  <c:v>48364.929999999978</c:v>
                </c:pt>
                <c:pt idx="5">
                  <c:v>46637.770000000011</c:v>
                </c:pt>
                <c:pt idx="6">
                  <c:v>42560.379999999983</c:v>
                </c:pt>
                <c:pt idx="7">
                  <c:v>53278.679999999978</c:v>
                </c:pt>
                <c:pt idx="8">
                  <c:v>43627.720000000008</c:v>
                </c:pt>
                <c:pt idx="9">
                  <c:v>41538.959999999992</c:v>
                </c:pt>
                <c:pt idx="10">
                  <c:v>42859.630000000019</c:v>
                </c:pt>
                <c:pt idx="11">
                  <c:v>47925.489999999991</c:v>
                </c:pt>
              </c:numCache>
            </c:numRef>
          </c:val>
          <c:smooth val="1"/>
          <c:extLst>
            <c:ext xmlns:c15="http://schemas.microsoft.com/office/drawing/2012/chart" uri="{02D57815-91ED-43cb-92C2-25804820EDAC}">
              <c15:datalabelsRange>
                <c15:f>'Analysis 02'!$L$6:$L$17</c15:f>
                <c15:dlblRangeCache>
                  <c:ptCount val="12"/>
                  <c:pt idx="4">
                    <c:v>  $48K</c:v>
                  </c:pt>
                  <c:pt idx="7">
                    <c:v>  $53K</c:v>
                  </c:pt>
                </c15:dlblRangeCache>
              </c15:datalabelsRange>
            </c:ext>
            <c:ext xmlns:c16="http://schemas.microsoft.com/office/drawing/2014/chart" uri="{C3380CC4-5D6E-409C-BE32-E72D297353CC}">
              <c16:uniqueId val="{0000000C-BA88-42E8-874F-0C39F8D7EDC5}"/>
            </c:ext>
          </c:extLst>
        </c:ser>
        <c:ser>
          <c:idx val="1"/>
          <c:order val="1"/>
          <c:tx>
            <c:strRef>
              <c:f>'Analysis 02'!$K$5</c:f>
              <c:strCache>
                <c:ptCount val="1"/>
                <c:pt idx="0">
                  <c:v>Total Target</c:v>
                </c:pt>
              </c:strCache>
            </c:strRef>
          </c:tx>
          <c:spPr>
            <a:ln w="28575" cap="rnd">
              <a:solidFill>
                <a:schemeClr val="tx2">
                  <a:lumMod val="40000"/>
                  <a:lumOff val="60000"/>
                </a:schemeClr>
              </a:solidFill>
              <a:round/>
            </a:ln>
            <a:effectLst/>
          </c:spPr>
          <c:marker>
            <c:symbol val="none"/>
          </c:marker>
          <c:cat>
            <c:strRef>
              <c:f>'Analysis 02'!$I$6:$I$17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02'!$K$6:$K$17</c:f>
              <c:numCache>
                <c:formatCode>[&gt;=1000000]\ "$"0,,"M";[&gt;=1000]\ \ "$"0,"K";0</c:formatCode>
                <c:ptCount val="12"/>
                <c:pt idx="0">
                  <c:v>36736</c:v>
                </c:pt>
                <c:pt idx="1">
                  <c:v>38508</c:v>
                </c:pt>
                <c:pt idx="2">
                  <c:v>50913</c:v>
                </c:pt>
                <c:pt idx="3">
                  <c:v>56763</c:v>
                </c:pt>
                <c:pt idx="4">
                  <c:v>59901</c:v>
                </c:pt>
                <c:pt idx="5">
                  <c:v>44127</c:v>
                </c:pt>
                <c:pt idx="6">
                  <c:v>48225</c:v>
                </c:pt>
                <c:pt idx="7">
                  <c:v>48133</c:v>
                </c:pt>
                <c:pt idx="8">
                  <c:v>56656</c:v>
                </c:pt>
                <c:pt idx="9">
                  <c:v>54877</c:v>
                </c:pt>
                <c:pt idx="10">
                  <c:v>49762</c:v>
                </c:pt>
                <c:pt idx="11">
                  <c:v>56706</c:v>
                </c:pt>
              </c:numCache>
            </c:numRef>
          </c:val>
          <c:smooth val="1"/>
          <c:extLst>
            <c:ext xmlns:c16="http://schemas.microsoft.com/office/drawing/2014/chart" uri="{C3380CC4-5D6E-409C-BE32-E72D297353CC}">
              <c16:uniqueId val="{0000000D-BA88-42E8-874F-0C39F8D7EDC5}"/>
            </c:ext>
          </c:extLst>
        </c:ser>
        <c:dLbls>
          <c:showLegendKey val="0"/>
          <c:showVal val="0"/>
          <c:showCatName val="0"/>
          <c:showSerName val="0"/>
          <c:showPercent val="0"/>
          <c:showBubbleSize val="0"/>
        </c:dLbls>
        <c:marker val="1"/>
        <c:smooth val="0"/>
        <c:axId val="1940524272"/>
        <c:axId val="1940515632"/>
      </c:lineChart>
      <c:catAx>
        <c:axId val="19405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0515632"/>
        <c:crosses val="autoZero"/>
        <c:auto val="1"/>
        <c:lblAlgn val="ctr"/>
        <c:lblOffset val="100"/>
        <c:noMultiLvlLbl val="0"/>
      </c:catAx>
      <c:valAx>
        <c:axId val="1940515632"/>
        <c:scaling>
          <c:orientation val="minMax"/>
        </c:scaling>
        <c:delete val="0"/>
        <c:axPos val="l"/>
        <c:numFmt formatCode="[&gt;=1000000]\ &quot;$&quot;0,,&quot;M&quot;;[&gt;=1000]\ \ &quot;$&quot;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2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02'!$P$5</c:f>
              <c:strCache>
                <c:ptCount val="1"/>
                <c:pt idx="0">
                  <c:v>Variance</c:v>
                </c:pt>
              </c:strCache>
            </c:strRef>
          </c:tx>
          <c:spPr>
            <a:solidFill>
              <a:srgbClr val="70AD47"/>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02'!$O$6:$O$17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02'!$P$6:$P$17</c:f>
              <c:numCache>
                <c:formatCode>\+0.0%;\-0.0%</c:formatCode>
                <c:ptCount val="12"/>
                <c:pt idx="0">
                  <c:v>0.14452444468641173</c:v>
                </c:pt>
                <c:pt idx="1">
                  <c:v>0.13276280253453848</c:v>
                </c:pt>
                <c:pt idx="2">
                  <c:v>-0.23366546854437992</c:v>
                </c:pt>
                <c:pt idx="3">
                  <c:v>-0.20722530521642638</c:v>
                </c:pt>
                <c:pt idx="4">
                  <c:v>-0.19258559957262852</c:v>
                </c:pt>
                <c:pt idx="5">
                  <c:v>5.6898724137149845E-2</c:v>
                </c:pt>
                <c:pt idx="6">
                  <c:v>-0.11746231207879766</c:v>
                </c:pt>
                <c:pt idx="7">
                  <c:v>0.10690544948372174</c:v>
                </c:pt>
                <c:pt idx="8">
                  <c:v>-0.22995410900875443</c:v>
                </c:pt>
                <c:pt idx="9">
                  <c:v>-0.24305337390892373</c:v>
                </c:pt>
                <c:pt idx="10">
                  <c:v>-0.13870764840641414</c:v>
                </c:pt>
                <c:pt idx="11">
                  <c:v>-0.15484269742178974</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CA86-4343-B667-B1B8CAE4A081}"/>
            </c:ext>
          </c:extLst>
        </c:ser>
        <c:dLbls>
          <c:dLblPos val="outEnd"/>
          <c:showLegendKey val="0"/>
          <c:showVal val="1"/>
          <c:showCatName val="0"/>
          <c:showSerName val="0"/>
          <c:showPercent val="0"/>
          <c:showBubbleSize val="0"/>
        </c:dLbls>
        <c:gapWidth val="59"/>
        <c:overlap val="-27"/>
        <c:axId val="1940508912"/>
        <c:axId val="1940524752"/>
      </c:barChart>
      <c:catAx>
        <c:axId val="1940508912"/>
        <c:scaling>
          <c:orientation val="minMax"/>
        </c:scaling>
        <c:delete val="1"/>
        <c:axPos val="b"/>
        <c:numFmt formatCode="General" sourceLinked="1"/>
        <c:majorTickMark val="none"/>
        <c:minorTickMark val="none"/>
        <c:tickLblPos val="nextTo"/>
        <c:crossAx val="1940524752"/>
        <c:crosses val="autoZero"/>
        <c:auto val="1"/>
        <c:lblAlgn val="ctr"/>
        <c:lblOffset val="100"/>
        <c:noMultiLvlLbl val="0"/>
      </c:catAx>
      <c:valAx>
        <c:axId val="1940524752"/>
        <c:scaling>
          <c:orientation val="minMax"/>
        </c:scaling>
        <c:delete val="1"/>
        <c:axPos val="l"/>
        <c:numFmt formatCode="\+0.0%;\-0.0%" sourceLinked="1"/>
        <c:majorTickMark val="none"/>
        <c:minorTickMark val="none"/>
        <c:tickLblPos val="nextTo"/>
        <c:crossAx val="19405089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311827956989246E-2"/>
          <c:y val="0.20761034012342716"/>
          <c:w val="0.90537634408602152"/>
          <c:h val="0.63702836146030695"/>
        </c:manualLayout>
      </c:layout>
      <c:barChart>
        <c:barDir val="col"/>
        <c:grouping val="clustered"/>
        <c:varyColors val="0"/>
        <c:ser>
          <c:idx val="0"/>
          <c:order val="0"/>
          <c:tx>
            <c:strRef>
              <c:f>'Analysis 02'!$AI$16</c:f>
              <c:strCache>
                <c:ptCount val="1"/>
                <c:pt idx="0">
                  <c:v>Total Revenue</c:v>
                </c:pt>
              </c:strCache>
            </c:strRef>
          </c:tx>
          <c:spPr>
            <a:solidFill>
              <a:schemeClr val="accent1">
                <a:lumMod val="60000"/>
                <a:lumOff val="40000"/>
              </a:schemeClr>
            </a:solidFill>
            <a:ln>
              <a:noFill/>
            </a:ln>
            <a:effectLst/>
          </c:spPr>
          <c:invertIfNegative val="0"/>
          <c:dLbls>
            <c:dLbl>
              <c:idx val="0"/>
              <c:tx>
                <c:rich>
                  <a:bodyPr/>
                  <a:lstStyle/>
                  <a:p>
                    <a:fld id="{E48E5870-CBB9-4EA0-AC5C-A82FCFF8C3E7}" type="CELLRANGE">
                      <a:rPr lang="en-US"/>
                      <a:pPr/>
                      <a:t>[CELLRANGE]</a:t>
                    </a:fld>
                    <a:endParaRPr lang="en-US" baseline="0"/>
                  </a:p>
                  <a:p>
                    <a:fld id="{8EC6711A-884E-49D8-B42C-56A1CAA921E8}"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A194-415A-8B32-08FE48A5DE93}"/>
                </c:ext>
              </c:extLst>
            </c:dLbl>
            <c:dLbl>
              <c:idx val="1"/>
              <c:tx>
                <c:rich>
                  <a:bodyPr/>
                  <a:lstStyle/>
                  <a:p>
                    <a:fld id="{0BD8B2CA-9207-4F69-951D-7F7F973FC6AE}" type="CELLRANGE">
                      <a:rPr lang="en-US"/>
                      <a:pPr/>
                      <a:t>[CELLRANGE]</a:t>
                    </a:fld>
                    <a:endParaRPr lang="en-US" baseline="0"/>
                  </a:p>
                  <a:p>
                    <a:fld id="{308EF824-CC53-4FCD-A982-DC3AB1E68D1D}"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A194-415A-8B32-08FE48A5DE93}"/>
                </c:ext>
              </c:extLst>
            </c:dLbl>
            <c:dLbl>
              <c:idx val="2"/>
              <c:tx>
                <c:rich>
                  <a:bodyPr/>
                  <a:lstStyle/>
                  <a:p>
                    <a:fld id="{94702CEE-3798-471A-A686-0DE360D430F6}" type="CELLRANGE">
                      <a:rPr lang="en-US"/>
                      <a:pPr/>
                      <a:t>[CELLRANGE]</a:t>
                    </a:fld>
                    <a:endParaRPr lang="en-US" baseline="0"/>
                  </a:p>
                  <a:p>
                    <a:fld id="{9B52E1B7-8D92-4D06-8D87-FCF82BD748FF}"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A194-415A-8B32-08FE48A5DE93}"/>
                </c:ext>
              </c:extLst>
            </c:dLbl>
            <c:dLbl>
              <c:idx val="3"/>
              <c:tx>
                <c:rich>
                  <a:bodyPr/>
                  <a:lstStyle/>
                  <a:p>
                    <a:fld id="{05E9C980-4940-452D-AC7A-44EB911EDE5C}" type="CELLRANGE">
                      <a:rPr lang="en-US"/>
                      <a:pPr/>
                      <a:t>[CELLRANGE]</a:t>
                    </a:fld>
                    <a:endParaRPr lang="en-US" baseline="0"/>
                  </a:p>
                  <a:p>
                    <a:fld id="{F6758249-AEA6-4FDE-9965-B7D9685D5CCE}"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A194-415A-8B32-08FE48A5DE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02'!$AH$17:$AH$20</c:f>
              <c:strCache>
                <c:ptCount val="4"/>
                <c:pt idx="0">
                  <c:v>Q-1</c:v>
                </c:pt>
                <c:pt idx="1">
                  <c:v>Q-2</c:v>
                </c:pt>
                <c:pt idx="2">
                  <c:v>Q-3</c:v>
                </c:pt>
                <c:pt idx="3">
                  <c:v>Q-4</c:v>
                </c:pt>
              </c:strCache>
            </c:strRef>
          </c:cat>
          <c:val>
            <c:numRef>
              <c:f>'Analysis 02'!$AI$17:$AI$20</c:f>
              <c:numCache>
                <c:formatCode>[&gt;=1000000]\ "$"0,,"M";[&gt;=1000]\ \ "$"0,"K";0</c:formatCode>
                <c:ptCount val="4"/>
                <c:pt idx="0">
                  <c:v>124682.06999999998</c:v>
                </c:pt>
                <c:pt idx="1">
                  <c:v>140002.97000000006</c:v>
                </c:pt>
                <c:pt idx="2">
                  <c:v>139466.77999999991</c:v>
                </c:pt>
                <c:pt idx="3">
                  <c:v>132324.08000000005</c:v>
                </c:pt>
              </c:numCache>
            </c:numRef>
          </c:val>
          <c:extLst>
            <c:ext xmlns:c15="http://schemas.microsoft.com/office/drawing/2012/chart" uri="{02D57815-91ED-43cb-92C2-25804820EDAC}">
              <c15:datalabelsRange>
                <c15:f>'Analysis 02'!$AJ$6:$AJ$9</c15:f>
                <c15:dlblRangeCache>
                  <c:ptCount val="4"/>
                  <c:pt idx="1">
                    <c:v>+12.3%</c:v>
                  </c:pt>
                  <c:pt idx="2">
                    <c:v>-0.4%</c:v>
                  </c:pt>
                  <c:pt idx="3">
                    <c:v>-5.1%</c:v>
                  </c:pt>
                </c15:dlblRangeCache>
              </c15:datalabelsRange>
            </c:ext>
            <c:ext xmlns:c16="http://schemas.microsoft.com/office/drawing/2014/chart" uri="{C3380CC4-5D6E-409C-BE32-E72D297353CC}">
              <c16:uniqueId val="{00000004-A194-415A-8B32-08FE48A5DE93}"/>
            </c:ext>
          </c:extLst>
        </c:ser>
        <c:ser>
          <c:idx val="1"/>
          <c:order val="1"/>
          <c:tx>
            <c:strRef>
              <c:f>'Analysis 02'!$AJ$16</c:f>
              <c:strCache>
                <c:ptCount val="1"/>
                <c:pt idx="0">
                  <c:v>Highlight</c:v>
                </c:pt>
              </c:strCache>
            </c:strRef>
          </c:tx>
          <c:spPr>
            <a:solidFill>
              <a:srgbClr val="00B0F0"/>
            </a:solidFill>
            <a:ln>
              <a:noFill/>
            </a:ln>
            <a:effectLst/>
          </c:spPr>
          <c:invertIfNegative val="0"/>
          <c:val>
            <c:numRef>
              <c:f>'Analysis 02'!$AJ$17:$AJ$20</c:f>
              <c:numCache>
                <c:formatCode>[&gt;=1000000]\ "$"0,,"M";[&gt;=1000]\ \ "$"0,"K";0</c:formatCode>
                <c:ptCount val="4"/>
                <c:pt idx="0">
                  <c:v>0</c:v>
                </c:pt>
                <c:pt idx="1">
                  <c:v>140002.97000000006</c:v>
                </c:pt>
                <c:pt idx="2">
                  <c:v>139466.77999999991</c:v>
                </c:pt>
                <c:pt idx="3">
                  <c:v>0</c:v>
                </c:pt>
              </c:numCache>
            </c:numRef>
          </c:val>
          <c:extLst>
            <c:ext xmlns:c16="http://schemas.microsoft.com/office/drawing/2014/chart" uri="{C3380CC4-5D6E-409C-BE32-E72D297353CC}">
              <c16:uniqueId val="{00000005-A194-415A-8B32-08FE48A5DE93}"/>
            </c:ext>
          </c:extLst>
        </c:ser>
        <c:dLbls>
          <c:showLegendKey val="0"/>
          <c:showVal val="0"/>
          <c:showCatName val="0"/>
          <c:showSerName val="0"/>
          <c:showPercent val="0"/>
          <c:showBubbleSize val="0"/>
        </c:dLbls>
        <c:gapWidth val="141"/>
        <c:overlap val="100"/>
        <c:axId val="1319876159"/>
        <c:axId val="1319874719"/>
      </c:barChart>
      <c:lineChart>
        <c:grouping val="standard"/>
        <c:varyColors val="0"/>
        <c:ser>
          <c:idx val="2"/>
          <c:order val="2"/>
          <c:tx>
            <c:strRef>
              <c:f>'Analysis 02'!$AK$16</c:f>
              <c:strCache>
                <c:ptCount val="1"/>
                <c:pt idx="0">
                  <c:v>Average</c:v>
                </c:pt>
              </c:strCache>
            </c:strRef>
          </c:tx>
          <c:spPr>
            <a:ln w="25400" cap="rnd" cmpd="tri">
              <a:solidFill>
                <a:schemeClr val="accent3"/>
              </a:solidFill>
              <a:prstDash val="lgDash"/>
              <a:round/>
            </a:ln>
            <a:effectLst/>
          </c:spPr>
          <c:marker>
            <c:symbol val="none"/>
          </c:marker>
          <c:val>
            <c:numRef>
              <c:f>'Analysis 02'!$AK$17:$AK$20</c:f>
              <c:numCache>
                <c:formatCode>[&gt;=1000000]\ "$"0,,"M";[&gt;=1000]\ \ "$"0,"K";0</c:formatCode>
                <c:ptCount val="4"/>
                <c:pt idx="0">
                  <c:v>134118.97500000001</c:v>
                </c:pt>
                <c:pt idx="1">
                  <c:v>134118.97500000001</c:v>
                </c:pt>
                <c:pt idx="2">
                  <c:v>134118.97500000001</c:v>
                </c:pt>
                <c:pt idx="3">
                  <c:v>134118.97500000001</c:v>
                </c:pt>
              </c:numCache>
            </c:numRef>
          </c:val>
          <c:smooth val="0"/>
          <c:extLst>
            <c:ext xmlns:c16="http://schemas.microsoft.com/office/drawing/2014/chart" uri="{C3380CC4-5D6E-409C-BE32-E72D297353CC}">
              <c16:uniqueId val="{00000006-A194-415A-8B32-08FE48A5DE93}"/>
            </c:ext>
          </c:extLst>
        </c:ser>
        <c:dLbls>
          <c:showLegendKey val="0"/>
          <c:showVal val="0"/>
          <c:showCatName val="0"/>
          <c:showSerName val="0"/>
          <c:showPercent val="0"/>
          <c:showBubbleSize val="0"/>
        </c:dLbls>
        <c:marker val="1"/>
        <c:smooth val="0"/>
        <c:axId val="1319876159"/>
        <c:axId val="1319874719"/>
      </c:lineChart>
      <c:catAx>
        <c:axId val="131987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9874719"/>
        <c:crosses val="autoZero"/>
        <c:auto val="1"/>
        <c:lblAlgn val="ctr"/>
        <c:lblOffset val="100"/>
        <c:noMultiLvlLbl val="0"/>
      </c:catAx>
      <c:valAx>
        <c:axId val="1319874719"/>
        <c:scaling>
          <c:orientation val="minMax"/>
        </c:scaling>
        <c:delete val="1"/>
        <c:axPos val="l"/>
        <c:numFmt formatCode="[&gt;=1000000]\ &quot;$&quot;0,,&quot;M&quot;;[&gt;=1000]\ \ &quot;$&quot;0,&quot;K&quot;;0" sourceLinked="1"/>
        <c:majorTickMark val="none"/>
        <c:minorTickMark val="none"/>
        <c:tickLblPos val="nextTo"/>
        <c:crossAx val="131987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10861877684969752"/>
          <c:w val="0.93888888888888888"/>
          <c:h val="0.76488463216222269"/>
        </c:manualLayout>
      </c:layout>
      <c:barChart>
        <c:barDir val="col"/>
        <c:grouping val="clustered"/>
        <c:varyColors val="0"/>
        <c:ser>
          <c:idx val="0"/>
          <c:order val="0"/>
          <c:tx>
            <c:strRef>
              <c:f>'Analysis 02'!$AQ$17</c:f>
              <c:strCache>
                <c:ptCount val="1"/>
                <c:pt idx="0">
                  <c:v>Total Revenue</c:v>
                </c:pt>
              </c:strCache>
            </c:strRef>
          </c:tx>
          <c:spPr>
            <a:solidFill>
              <a:schemeClr val="accent1">
                <a:lumMod val="60000"/>
                <a:lumOff val="40000"/>
              </a:schemeClr>
            </a:solidFill>
            <a:ln>
              <a:noFill/>
            </a:ln>
            <a:effectLst/>
          </c:spPr>
          <c:invertIfNegative val="0"/>
          <c:dLbls>
            <c:dLbl>
              <c:idx val="0"/>
              <c:tx>
                <c:rich>
                  <a:bodyPr/>
                  <a:lstStyle/>
                  <a:p>
                    <a:fld id="{6C338825-740C-46CB-91D5-315901AC9871}" type="CELLRANGE">
                      <a:rPr lang="en-US"/>
                      <a:pPr/>
                      <a:t>[CELLRANGE]</a:t>
                    </a:fld>
                    <a:endParaRPr lang="en-US" baseline="0"/>
                  </a:p>
                  <a:p>
                    <a:fld id="{D25E14CD-F5B9-4229-AE60-F7371282D728}"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C31C-4C6E-AC0B-8E13544D2167}"/>
                </c:ext>
              </c:extLst>
            </c:dLbl>
            <c:dLbl>
              <c:idx val="1"/>
              <c:tx>
                <c:rich>
                  <a:bodyPr/>
                  <a:lstStyle/>
                  <a:p>
                    <a:fld id="{C5F4B301-5287-4977-84C5-3259CACB044E}" type="CELLRANGE">
                      <a:rPr lang="en-US"/>
                      <a:pPr/>
                      <a:t>[CELLRANGE]</a:t>
                    </a:fld>
                    <a:endParaRPr lang="en-US" baseline="0"/>
                  </a:p>
                  <a:p>
                    <a:fld id="{A88F4910-900F-412B-9846-F18A5C9D77BC}"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C31C-4C6E-AC0B-8E13544D2167}"/>
                </c:ext>
              </c:extLst>
            </c:dLbl>
            <c:dLbl>
              <c:idx val="2"/>
              <c:tx>
                <c:rich>
                  <a:bodyPr/>
                  <a:lstStyle/>
                  <a:p>
                    <a:fld id="{103F87BF-7185-421B-9117-5AB67CC7810E}" type="CELLRANGE">
                      <a:rPr lang="en-US"/>
                      <a:pPr/>
                      <a:t>[CELLRANGE]</a:t>
                    </a:fld>
                    <a:endParaRPr lang="en-US" baseline="0"/>
                  </a:p>
                  <a:p>
                    <a:fld id="{3D939046-4477-4E4E-A93B-CD5EF83DDBE0}"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C31C-4C6E-AC0B-8E13544D2167}"/>
                </c:ext>
              </c:extLst>
            </c:dLbl>
            <c:dLbl>
              <c:idx val="3"/>
              <c:tx>
                <c:rich>
                  <a:bodyPr/>
                  <a:lstStyle/>
                  <a:p>
                    <a:fld id="{73C59DC0-2BEE-47A9-AB5B-AE213F374A3D}" type="CELLRANGE">
                      <a:rPr lang="en-US"/>
                      <a:pPr/>
                      <a:t>[CELLRANGE]</a:t>
                    </a:fld>
                    <a:endParaRPr lang="en-US" baseline="0"/>
                  </a:p>
                  <a:p>
                    <a:fld id="{DEAA21D5-90F1-4009-8843-83E9E5BC9488}"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C31C-4C6E-AC0B-8E13544D2167}"/>
                </c:ext>
              </c:extLst>
            </c:dLbl>
            <c:dLbl>
              <c:idx val="4"/>
              <c:layout>
                <c:manualLayout>
                  <c:x val="-8.2480305425278136E-17"/>
                  <c:y val="-2.7936509333158822E-2"/>
                </c:manualLayout>
              </c:layout>
              <c:tx>
                <c:rich>
                  <a:bodyPr/>
                  <a:lstStyle/>
                  <a:p>
                    <a:fld id="{6259DB15-FCCF-4E9C-8D64-7054D2ADBFC0}" type="CELLRANGE">
                      <a:rPr lang="en-US"/>
                      <a:pPr/>
                      <a:t>[CELLRANGE]</a:t>
                    </a:fld>
                    <a:endParaRPr lang="en-US" baseline="0"/>
                  </a:p>
                  <a:p>
                    <a:fld id="{3BD07128-D577-4452-8EDF-7B4FDEA94FCB}"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C31C-4C6E-AC0B-8E13544D2167}"/>
                </c:ext>
              </c:extLst>
            </c:dLbl>
            <c:dLbl>
              <c:idx val="5"/>
              <c:layout>
                <c:manualLayout>
                  <c:x val="-8.2480305425278136E-17"/>
                  <c:y val="-5.5873018666317678E-2"/>
                </c:manualLayout>
              </c:layout>
              <c:tx>
                <c:rich>
                  <a:bodyPr/>
                  <a:lstStyle/>
                  <a:p>
                    <a:fld id="{119D4B96-05D2-47A7-B891-3A927BF73994}" type="CELLRANGE">
                      <a:rPr lang="en-US"/>
                      <a:pPr/>
                      <a:t>[CELLRANGE]</a:t>
                    </a:fld>
                    <a:endParaRPr lang="en-US" baseline="0"/>
                  </a:p>
                  <a:p>
                    <a:fld id="{36127808-84E7-494A-804B-753C08528EA0}"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C31C-4C6E-AC0B-8E13544D2167}"/>
                </c:ext>
              </c:extLst>
            </c:dLbl>
            <c:dLbl>
              <c:idx val="6"/>
              <c:tx>
                <c:rich>
                  <a:bodyPr/>
                  <a:lstStyle/>
                  <a:p>
                    <a:fld id="{3A8526DD-2570-43D6-8FA0-AC0ADFC406AA}" type="CELLRANGE">
                      <a:rPr lang="en-US"/>
                      <a:pPr/>
                      <a:t>[CELLRANGE]</a:t>
                    </a:fld>
                    <a:endParaRPr lang="en-US" baseline="0"/>
                  </a:p>
                  <a:p>
                    <a:fld id="{FBF70E3B-C959-4F42-9217-1031F4274E2A}"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C31C-4C6E-AC0B-8E13544D21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'Analysis 02'!$AP$18:$AP$24</c:f>
              <c:strCache>
                <c:ptCount val="7"/>
                <c:pt idx="0">
                  <c:v>Sun</c:v>
                </c:pt>
                <c:pt idx="1">
                  <c:v>Mon</c:v>
                </c:pt>
                <c:pt idx="2">
                  <c:v>Tue</c:v>
                </c:pt>
                <c:pt idx="3">
                  <c:v>Wed</c:v>
                </c:pt>
                <c:pt idx="4">
                  <c:v>Thu</c:v>
                </c:pt>
                <c:pt idx="5">
                  <c:v>Fri</c:v>
                </c:pt>
                <c:pt idx="6">
                  <c:v>Sat</c:v>
                </c:pt>
              </c:strCache>
            </c:strRef>
          </c:cat>
          <c:val>
            <c:numRef>
              <c:f>'Analysis 02'!$AQ$18:$AQ$24</c:f>
              <c:numCache>
                <c:formatCode>[&gt;=1000000]\ "$"0,,"M";[&gt;=1000]\ \ "$"0,"K";0</c:formatCode>
                <c:ptCount val="7"/>
                <c:pt idx="0">
                  <c:v>71491.549999999974</c:v>
                </c:pt>
                <c:pt idx="1">
                  <c:v>81049.47</c:v>
                </c:pt>
                <c:pt idx="2">
                  <c:v>76415.98</c:v>
                </c:pt>
                <c:pt idx="3">
                  <c:v>73798.88999999997</c:v>
                </c:pt>
                <c:pt idx="4">
                  <c:v>77076.509999999951</c:v>
                </c:pt>
                <c:pt idx="5">
                  <c:v>72329.39</c:v>
                </c:pt>
                <c:pt idx="6">
                  <c:v>84314.110000000044</c:v>
                </c:pt>
              </c:numCache>
            </c:numRef>
          </c:val>
          <c:extLst>
            <c:ext xmlns:c15="http://schemas.microsoft.com/office/drawing/2012/chart" uri="{02D57815-91ED-43cb-92C2-25804820EDAC}">
              <c15:datalabelsRange>
                <c15:f>'Analysis 02'!$AR$6:$AR$12</c15:f>
                <c15:dlblRangeCache>
                  <c:ptCount val="7"/>
                  <c:pt idx="1">
                    <c:v>13.37%</c:v>
                  </c:pt>
                  <c:pt idx="2">
                    <c:v>-5.72%</c:v>
                  </c:pt>
                  <c:pt idx="3">
                    <c:v>-3.42%</c:v>
                  </c:pt>
                  <c:pt idx="4">
                    <c:v>4.44%</c:v>
                  </c:pt>
                  <c:pt idx="5">
                    <c:v>-6.16%</c:v>
                  </c:pt>
                  <c:pt idx="6">
                    <c:v>16.57%</c:v>
                  </c:pt>
                </c15:dlblRangeCache>
              </c15:datalabelsRange>
            </c:ext>
            <c:ext xmlns:c16="http://schemas.microsoft.com/office/drawing/2014/chart" uri="{C3380CC4-5D6E-409C-BE32-E72D297353CC}">
              <c16:uniqueId val="{00000007-C31C-4C6E-AC0B-8E13544D2167}"/>
            </c:ext>
          </c:extLst>
        </c:ser>
        <c:ser>
          <c:idx val="1"/>
          <c:order val="1"/>
          <c:tx>
            <c:strRef>
              <c:f>'Analysis 02'!$AR$17</c:f>
              <c:strCache>
                <c:ptCount val="1"/>
                <c:pt idx="0">
                  <c:v>Highlight</c:v>
                </c:pt>
              </c:strCache>
            </c:strRef>
          </c:tx>
          <c:spPr>
            <a:solidFill>
              <a:srgbClr val="00B0F0"/>
            </a:solidFill>
            <a:ln>
              <a:noFill/>
            </a:ln>
            <a:effectLst/>
          </c:spPr>
          <c:invertIfNegative val="0"/>
          <c:val>
            <c:numRef>
              <c:f>'Analysis 02'!$AR$18:$AR$24</c:f>
              <c:numCache>
                <c:formatCode>[&gt;=1000000]\ "$"0,,"M";[&gt;=1000]\ \ "$"0,"K";0</c:formatCode>
                <c:ptCount val="7"/>
                <c:pt idx="0">
                  <c:v>0</c:v>
                </c:pt>
                <c:pt idx="1">
                  <c:v>81049.47</c:v>
                </c:pt>
                <c:pt idx="2">
                  <c:v>0</c:v>
                </c:pt>
                <c:pt idx="3">
                  <c:v>0</c:v>
                </c:pt>
                <c:pt idx="4">
                  <c:v>77076.509999999951</c:v>
                </c:pt>
                <c:pt idx="5">
                  <c:v>0</c:v>
                </c:pt>
                <c:pt idx="6">
                  <c:v>84314.110000000044</c:v>
                </c:pt>
              </c:numCache>
            </c:numRef>
          </c:val>
          <c:extLst>
            <c:ext xmlns:c16="http://schemas.microsoft.com/office/drawing/2014/chart" uri="{C3380CC4-5D6E-409C-BE32-E72D297353CC}">
              <c16:uniqueId val="{00000008-C31C-4C6E-AC0B-8E13544D2167}"/>
            </c:ext>
          </c:extLst>
        </c:ser>
        <c:dLbls>
          <c:showLegendKey val="0"/>
          <c:showVal val="0"/>
          <c:showCatName val="0"/>
          <c:showSerName val="0"/>
          <c:showPercent val="0"/>
          <c:showBubbleSize val="0"/>
        </c:dLbls>
        <c:gapWidth val="89"/>
        <c:overlap val="100"/>
        <c:axId val="1319908799"/>
        <c:axId val="1319892959"/>
      </c:barChart>
      <c:lineChart>
        <c:grouping val="standard"/>
        <c:varyColors val="0"/>
        <c:ser>
          <c:idx val="2"/>
          <c:order val="2"/>
          <c:tx>
            <c:strRef>
              <c:f>'Analysis 02'!$AS$17</c:f>
              <c:strCache>
                <c:ptCount val="1"/>
                <c:pt idx="0">
                  <c:v>Average</c:v>
                </c:pt>
              </c:strCache>
            </c:strRef>
          </c:tx>
          <c:spPr>
            <a:ln w="25400" cap="rnd">
              <a:solidFill>
                <a:schemeClr val="bg1">
                  <a:lumMod val="65000"/>
                </a:schemeClr>
              </a:solidFill>
              <a:prstDash val="lgDash"/>
              <a:round/>
            </a:ln>
            <a:effectLst/>
          </c:spPr>
          <c:marker>
            <c:symbol val="none"/>
          </c:marker>
          <c:val>
            <c:numRef>
              <c:f>'Analysis 02'!$AS$18:$AS$24</c:f>
              <c:numCache>
                <c:formatCode>[&gt;=1000000]\ "$"0,,"M";[&gt;=1000]\ \ "$"0,"K";0</c:formatCode>
                <c:ptCount val="7"/>
                <c:pt idx="0">
                  <c:v>76639.414285714272</c:v>
                </c:pt>
                <c:pt idx="1">
                  <c:v>76639.414285714272</c:v>
                </c:pt>
                <c:pt idx="2">
                  <c:v>76639.414285714272</c:v>
                </c:pt>
                <c:pt idx="3">
                  <c:v>76639.414285714272</c:v>
                </c:pt>
                <c:pt idx="4">
                  <c:v>76639.414285714272</c:v>
                </c:pt>
                <c:pt idx="5">
                  <c:v>76639.414285714272</c:v>
                </c:pt>
                <c:pt idx="6">
                  <c:v>76639.414285714272</c:v>
                </c:pt>
              </c:numCache>
            </c:numRef>
          </c:val>
          <c:smooth val="0"/>
          <c:extLst>
            <c:ext xmlns:c16="http://schemas.microsoft.com/office/drawing/2014/chart" uri="{C3380CC4-5D6E-409C-BE32-E72D297353CC}">
              <c16:uniqueId val="{00000009-C31C-4C6E-AC0B-8E13544D2167}"/>
            </c:ext>
          </c:extLst>
        </c:ser>
        <c:dLbls>
          <c:showLegendKey val="0"/>
          <c:showVal val="0"/>
          <c:showCatName val="0"/>
          <c:showSerName val="0"/>
          <c:showPercent val="0"/>
          <c:showBubbleSize val="0"/>
        </c:dLbls>
        <c:marker val="1"/>
        <c:smooth val="0"/>
        <c:axId val="1319908799"/>
        <c:axId val="1319892959"/>
      </c:lineChart>
      <c:catAx>
        <c:axId val="131990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9892959"/>
        <c:crosses val="autoZero"/>
        <c:auto val="1"/>
        <c:lblAlgn val="ctr"/>
        <c:lblOffset val="100"/>
        <c:noMultiLvlLbl val="0"/>
      </c:catAx>
      <c:valAx>
        <c:axId val="1319892959"/>
        <c:scaling>
          <c:orientation val="minMax"/>
        </c:scaling>
        <c:delete val="1"/>
        <c:axPos val="l"/>
        <c:numFmt formatCode="[&gt;=1000000]\ &quot;$&quot;0,,&quot;M&quot;;[&gt;=1000]\ \ &quot;$&quot;0,&quot;K&quot;;0" sourceLinked="1"/>
        <c:majorTickMark val="none"/>
        <c:minorTickMark val="none"/>
        <c:tickLblPos val="nextTo"/>
        <c:crossAx val="131990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03'!$L$21</c:f>
              <c:strCache>
                <c:ptCount val="1"/>
                <c:pt idx="0">
                  <c:v>Total Profit</c:v>
                </c:pt>
              </c:strCache>
            </c:strRef>
          </c:tx>
          <c:spPr>
            <a:solidFill>
              <a:schemeClr val="accent1"/>
            </a:solidFill>
            <a:ln>
              <a:noFill/>
            </a:ln>
            <a:effectLst/>
          </c:spPr>
          <c:invertIfNegative val="0"/>
          <c:cat>
            <c:strRef>
              <c:f>'Analysis 03'!$K$22:$K$26</c:f>
              <c:strCache>
                <c:ptCount val="5"/>
                <c:pt idx="0">
                  <c:v>Washington</c:v>
                </c:pt>
                <c:pt idx="1">
                  <c:v>California</c:v>
                </c:pt>
                <c:pt idx="2">
                  <c:v>Michigan</c:v>
                </c:pt>
                <c:pt idx="3">
                  <c:v>Virginia</c:v>
                </c:pt>
                <c:pt idx="4">
                  <c:v>Missouri</c:v>
                </c:pt>
              </c:strCache>
            </c:strRef>
          </c:cat>
          <c:val>
            <c:numRef>
              <c:f>'Analysis 03'!$L$22:$L$26</c:f>
              <c:numCache>
                <c:formatCode>\$#,##0;\(\$#,##0\);\$#,##0</c:formatCode>
                <c:ptCount val="5"/>
                <c:pt idx="0">
                  <c:v>134907.56</c:v>
                </c:pt>
                <c:pt idx="1">
                  <c:v>132555.79000000024</c:v>
                </c:pt>
                <c:pt idx="2">
                  <c:v>132061.01999999973</c:v>
                </c:pt>
                <c:pt idx="3">
                  <c:v>131335.97000000015</c:v>
                </c:pt>
                <c:pt idx="4">
                  <c:v>128176.22000000032</c:v>
                </c:pt>
              </c:numCache>
            </c:numRef>
          </c:val>
          <c:extLst>
            <c:ext xmlns:c16="http://schemas.microsoft.com/office/drawing/2014/chart" uri="{C3380CC4-5D6E-409C-BE32-E72D297353CC}">
              <c16:uniqueId val="{00000000-2AC0-4E5E-892C-28CB573560E5}"/>
            </c:ext>
          </c:extLst>
        </c:ser>
        <c:dLbls>
          <c:showLegendKey val="0"/>
          <c:showVal val="0"/>
          <c:showCatName val="0"/>
          <c:showSerName val="0"/>
          <c:showPercent val="0"/>
          <c:showBubbleSize val="0"/>
        </c:dLbls>
        <c:gapWidth val="219"/>
        <c:overlap val="-27"/>
        <c:axId val="1990342511"/>
        <c:axId val="1990344431"/>
      </c:barChart>
      <c:catAx>
        <c:axId val="199034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44431"/>
        <c:crosses val="autoZero"/>
        <c:auto val="1"/>
        <c:lblAlgn val="ctr"/>
        <c:lblOffset val="100"/>
        <c:noMultiLvlLbl val="0"/>
      </c:catAx>
      <c:valAx>
        <c:axId val="1990344431"/>
        <c:scaling>
          <c:orientation val="minMax"/>
        </c:scaling>
        <c:delete val="1"/>
        <c:axPos val="l"/>
        <c:numFmt formatCode="\$#,##0;\(\$#,##0\);\$#,##0" sourceLinked="1"/>
        <c:majorTickMark val="none"/>
        <c:minorTickMark val="none"/>
        <c:tickLblPos val="nextTo"/>
        <c:crossAx val="1990342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Analysis 03'!$I$5"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Drop" dropStyle="combo" dx="22" fmlaLink="'Analysis 03'!$I$6" fmlaRange="'Analysis 03'!$K$5:$K$6"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image" Target="../media/image3.emf"/><Relationship Id="rId4" Type="http://schemas.openxmlformats.org/officeDocument/2006/relationships/image" Target="../media/image2.emf"/></Relationships>
</file>

<file path=xl/drawings/_rels/drawing2.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png"/><Relationship Id="rId1" Type="http://schemas.microsoft.com/office/2011/relationships/webextension" Target="../webextensions/webextension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5.xml"/><Relationship Id="rId5" Type="http://schemas.openxmlformats.org/officeDocument/2006/relationships/image" Target="../media/image13.png"/><Relationship Id="rId4"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20</xdr:col>
      <xdr:colOff>125960</xdr:colOff>
      <xdr:row>0</xdr:row>
      <xdr:rowOff>0</xdr:rowOff>
    </xdr:from>
    <xdr:to>
      <xdr:col>28</xdr:col>
      <xdr:colOff>244741</xdr:colOff>
      <xdr:row>42</xdr:row>
      <xdr:rowOff>103908</xdr:rowOff>
    </xdr:to>
    <xdr:sp macro="" textlink="">
      <xdr:nvSpPr>
        <xdr:cNvPr id="2" name="Moon 1">
          <a:extLst>
            <a:ext uri="{FF2B5EF4-FFF2-40B4-BE49-F238E27FC236}">
              <a16:creationId xmlns:a16="http://schemas.microsoft.com/office/drawing/2014/main" id="{31EA67FC-D36A-4327-ADAE-B04C0898632A}"/>
            </a:ext>
          </a:extLst>
        </xdr:cNvPr>
        <xdr:cNvSpPr/>
      </xdr:nvSpPr>
      <xdr:spPr>
        <a:xfrm flipH="1">
          <a:off x="12248687" y="0"/>
          <a:ext cx="4967872" cy="8104908"/>
        </a:xfrm>
        <a:prstGeom prst="moon">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562560</xdr:colOff>
      <xdr:row>4</xdr:row>
      <xdr:rowOff>95250</xdr:rowOff>
    </xdr:from>
    <xdr:to>
      <xdr:col>20</xdr:col>
      <xdr:colOff>485775</xdr:colOff>
      <xdr:row>39</xdr:row>
      <xdr:rowOff>112568</xdr:rowOff>
    </xdr:to>
    <xdr:sp macro="" textlink="">
      <xdr:nvSpPr>
        <xdr:cNvPr id="3" name="Rectangle: Diagonal Corners Rounded 2">
          <a:extLst>
            <a:ext uri="{FF2B5EF4-FFF2-40B4-BE49-F238E27FC236}">
              <a16:creationId xmlns:a16="http://schemas.microsoft.com/office/drawing/2014/main" id="{562F42DF-432F-4BD7-8BFB-316EA2B82104}"/>
            </a:ext>
          </a:extLst>
        </xdr:cNvPr>
        <xdr:cNvSpPr/>
      </xdr:nvSpPr>
      <xdr:spPr>
        <a:xfrm>
          <a:off x="6623924" y="857250"/>
          <a:ext cx="5984578" cy="6684818"/>
        </a:xfrm>
        <a:custGeom>
          <a:avLst/>
          <a:gdLst>
            <a:gd name="connsiteX0" fmla="*/ 997403 w 5984297"/>
            <a:gd name="connsiteY0" fmla="*/ 0 h 6267450"/>
            <a:gd name="connsiteX1" fmla="*/ 5984297 w 5984297"/>
            <a:gd name="connsiteY1" fmla="*/ 0 h 6267450"/>
            <a:gd name="connsiteX2" fmla="*/ 5984297 w 5984297"/>
            <a:gd name="connsiteY2" fmla="*/ 0 h 6267450"/>
            <a:gd name="connsiteX3" fmla="*/ 5984297 w 5984297"/>
            <a:gd name="connsiteY3" fmla="*/ 5270047 h 6267450"/>
            <a:gd name="connsiteX4" fmla="*/ 4986894 w 5984297"/>
            <a:gd name="connsiteY4" fmla="*/ 6267450 h 6267450"/>
            <a:gd name="connsiteX5" fmla="*/ 0 w 5984297"/>
            <a:gd name="connsiteY5" fmla="*/ 6267450 h 6267450"/>
            <a:gd name="connsiteX6" fmla="*/ 0 w 5984297"/>
            <a:gd name="connsiteY6" fmla="*/ 6267450 h 6267450"/>
            <a:gd name="connsiteX7" fmla="*/ 0 w 5984297"/>
            <a:gd name="connsiteY7" fmla="*/ 997403 h 6267450"/>
            <a:gd name="connsiteX8" fmla="*/ 997403 w 5984297"/>
            <a:gd name="connsiteY8" fmla="*/ 0 h 6267450"/>
            <a:gd name="connsiteX0" fmla="*/ 521434 w 5984578"/>
            <a:gd name="connsiteY0" fmla="*/ 8659 h 6267450"/>
            <a:gd name="connsiteX1" fmla="*/ 5984578 w 5984578"/>
            <a:gd name="connsiteY1" fmla="*/ 0 h 6267450"/>
            <a:gd name="connsiteX2" fmla="*/ 5984578 w 5984578"/>
            <a:gd name="connsiteY2" fmla="*/ 0 h 6267450"/>
            <a:gd name="connsiteX3" fmla="*/ 5984578 w 5984578"/>
            <a:gd name="connsiteY3" fmla="*/ 5270047 h 6267450"/>
            <a:gd name="connsiteX4" fmla="*/ 4987175 w 5984578"/>
            <a:gd name="connsiteY4" fmla="*/ 6267450 h 6267450"/>
            <a:gd name="connsiteX5" fmla="*/ 281 w 5984578"/>
            <a:gd name="connsiteY5" fmla="*/ 6267450 h 6267450"/>
            <a:gd name="connsiteX6" fmla="*/ 281 w 5984578"/>
            <a:gd name="connsiteY6" fmla="*/ 6267450 h 6267450"/>
            <a:gd name="connsiteX7" fmla="*/ 281 w 5984578"/>
            <a:gd name="connsiteY7" fmla="*/ 997403 h 6267450"/>
            <a:gd name="connsiteX8" fmla="*/ 521434 w 5984578"/>
            <a:gd name="connsiteY8" fmla="*/ 8659 h 62674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984578" h="6267450">
              <a:moveTo>
                <a:pt x="521434" y="8659"/>
              </a:moveTo>
              <a:lnTo>
                <a:pt x="5984578" y="0"/>
              </a:lnTo>
              <a:lnTo>
                <a:pt x="5984578" y="0"/>
              </a:lnTo>
              <a:lnTo>
                <a:pt x="5984578" y="5270047"/>
              </a:lnTo>
              <a:cubicBezTo>
                <a:pt x="5984578" y="5820897"/>
                <a:pt x="5538025" y="6267450"/>
                <a:pt x="4987175" y="6267450"/>
              </a:cubicBezTo>
              <a:lnTo>
                <a:pt x="281" y="6267450"/>
              </a:lnTo>
              <a:lnTo>
                <a:pt x="281" y="6267450"/>
              </a:lnTo>
              <a:lnTo>
                <a:pt x="281" y="997403"/>
              </a:lnTo>
              <a:cubicBezTo>
                <a:pt x="281" y="446553"/>
                <a:pt x="-29416" y="8659"/>
                <a:pt x="521434" y="8659"/>
              </a:cubicBez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170987</xdr:colOff>
      <xdr:row>0</xdr:row>
      <xdr:rowOff>0</xdr:rowOff>
    </xdr:from>
    <xdr:to>
      <xdr:col>28</xdr:col>
      <xdr:colOff>289768</xdr:colOff>
      <xdr:row>42</xdr:row>
      <xdr:rowOff>103908</xdr:rowOff>
    </xdr:to>
    <xdr:sp macro="" textlink="">
      <xdr:nvSpPr>
        <xdr:cNvPr id="5" name="Moon 4">
          <a:extLst>
            <a:ext uri="{FF2B5EF4-FFF2-40B4-BE49-F238E27FC236}">
              <a16:creationId xmlns:a16="http://schemas.microsoft.com/office/drawing/2014/main" id="{D07D7260-3591-4261-9564-2CCF04E9AAD9}"/>
            </a:ext>
          </a:extLst>
        </xdr:cNvPr>
        <xdr:cNvSpPr/>
      </xdr:nvSpPr>
      <xdr:spPr>
        <a:xfrm flipH="1">
          <a:off x="12293714" y="0"/>
          <a:ext cx="4967872" cy="8104908"/>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242455</xdr:colOff>
      <xdr:row>1</xdr:row>
      <xdr:rowOff>76200</xdr:rowOff>
    </xdr:from>
    <xdr:to>
      <xdr:col>20</xdr:col>
      <xdr:colOff>502228</xdr:colOff>
      <xdr:row>4</xdr:row>
      <xdr:rowOff>16764</xdr:rowOff>
    </xdr:to>
    <xdr:sp macro="" textlink="">
      <xdr:nvSpPr>
        <xdr:cNvPr id="6" name="Rectangle: Rounded Corners 5">
          <a:extLst>
            <a:ext uri="{FF2B5EF4-FFF2-40B4-BE49-F238E27FC236}">
              <a16:creationId xmlns:a16="http://schemas.microsoft.com/office/drawing/2014/main" id="{682A735B-21AB-419F-815E-5722D66B8F57}"/>
            </a:ext>
          </a:extLst>
        </xdr:cNvPr>
        <xdr:cNvSpPr/>
      </xdr:nvSpPr>
      <xdr:spPr>
        <a:xfrm>
          <a:off x="242455" y="266700"/>
          <a:ext cx="12382500" cy="512064"/>
        </a:xfrm>
        <a:prstGeom prst="roundRect">
          <a:avLst/>
        </a:prstGeom>
        <a:gradFill flip="none" rotWithShape="1">
          <a:gsLst>
            <a:gs pos="0">
              <a:schemeClr val="bg1"/>
            </a:gs>
            <a:gs pos="50000">
              <a:schemeClr val="bg1">
                <a:lumMod val="95000"/>
                <a:alpha val="60000"/>
              </a:schemeClr>
            </a:gs>
            <a:gs pos="100000">
              <a:schemeClr val="bg1"/>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103909</xdr:colOff>
      <xdr:row>26</xdr:row>
      <xdr:rowOff>86591</xdr:rowOff>
    </xdr:from>
    <xdr:to>
      <xdr:col>20</xdr:col>
      <xdr:colOff>303069</xdr:colOff>
      <xdr:row>37</xdr:row>
      <xdr:rowOff>8659</xdr:rowOff>
    </xdr:to>
    <xdr:graphicFrame macro="">
      <xdr:nvGraphicFramePr>
        <xdr:cNvPr id="24" name="Chart 23">
          <a:extLst>
            <a:ext uri="{FF2B5EF4-FFF2-40B4-BE49-F238E27FC236}">
              <a16:creationId xmlns:a16="http://schemas.microsoft.com/office/drawing/2014/main" id="{085C874C-BCB6-4622-A187-1F49598CC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389659</xdr:colOff>
      <xdr:row>13</xdr:row>
      <xdr:rowOff>95250</xdr:rowOff>
    </xdr:from>
    <xdr:to>
      <xdr:col>20</xdr:col>
      <xdr:colOff>216477</xdr:colOff>
      <xdr:row>25</xdr:row>
      <xdr:rowOff>0</xdr:rowOff>
    </xdr:to>
    <xdr:graphicFrame macro="">
      <xdr:nvGraphicFramePr>
        <xdr:cNvPr id="25" name="Chart 24">
          <a:extLst>
            <a:ext uri="{FF2B5EF4-FFF2-40B4-BE49-F238E27FC236}">
              <a16:creationId xmlns:a16="http://schemas.microsoft.com/office/drawing/2014/main" id="{1440E6EE-4555-4D6B-B839-7700EC3A5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311729</xdr:colOff>
      <xdr:row>11</xdr:row>
      <xdr:rowOff>69272</xdr:rowOff>
    </xdr:from>
    <xdr:to>
      <xdr:col>15</xdr:col>
      <xdr:colOff>34638</xdr:colOff>
      <xdr:row>13</xdr:row>
      <xdr:rowOff>8660</xdr:rowOff>
    </xdr:to>
    <xdr:sp macro="" textlink="">
      <xdr:nvSpPr>
        <xdr:cNvPr id="26" name="TextBox 25">
          <a:extLst>
            <a:ext uri="{FF2B5EF4-FFF2-40B4-BE49-F238E27FC236}">
              <a16:creationId xmlns:a16="http://schemas.microsoft.com/office/drawing/2014/main" id="{49F6E4DD-5B26-F542-959B-B72C63DB7D1A}"/>
            </a:ext>
          </a:extLst>
        </xdr:cNvPr>
        <xdr:cNvSpPr txBox="1"/>
      </xdr:nvSpPr>
      <xdr:spPr>
        <a:xfrm>
          <a:off x="6979229" y="2164772"/>
          <a:ext cx="2147454"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Revenue vs Target by Month</a:t>
          </a:r>
        </a:p>
      </xdr:txBody>
    </xdr:sp>
    <xdr:clientData/>
  </xdr:twoCellAnchor>
  <xdr:twoCellAnchor>
    <xdr:from>
      <xdr:col>11</xdr:col>
      <xdr:colOff>424295</xdr:colOff>
      <xdr:row>12</xdr:row>
      <xdr:rowOff>147205</xdr:rowOff>
    </xdr:from>
    <xdr:to>
      <xdr:col>14</xdr:col>
      <xdr:colOff>346363</xdr:colOff>
      <xdr:row>12</xdr:row>
      <xdr:rowOff>147205</xdr:rowOff>
    </xdr:to>
    <xdr:cxnSp macro="">
      <xdr:nvCxnSpPr>
        <xdr:cNvPr id="28" name="Straight Connector 27">
          <a:extLst>
            <a:ext uri="{FF2B5EF4-FFF2-40B4-BE49-F238E27FC236}">
              <a16:creationId xmlns:a16="http://schemas.microsoft.com/office/drawing/2014/main" id="{4FEEFB53-4128-576A-ECDD-1491E58EC180}"/>
            </a:ext>
          </a:extLst>
        </xdr:cNvPr>
        <xdr:cNvCxnSpPr/>
      </xdr:nvCxnSpPr>
      <xdr:spPr>
        <a:xfrm>
          <a:off x="7091795" y="2433205"/>
          <a:ext cx="1740477" cy="0"/>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86591</xdr:colOff>
      <xdr:row>11</xdr:row>
      <xdr:rowOff>77932</xdr:rowOff>
    </xdr:from>
    <xdr:to>
      <xdr:col>24</xdr:col>
      <xdr:colOff>96982</xdr:colOff>
      <xdr:row>24</xdr:row>
      <xdr:rowOff>125557</xdr:rowOff>
    </xdr:to>
    <mc:AlternateContent xmlns:mc="http://schemas.openxmlformats.org/markup-compatibility/2006" xmlns:a14="http://schemas.microsoft.com/office/drawing/2010/main">
      <mc:Choice Requires="a14">
        <xdr:graphicFrame macro="">
          <xdr:nvGraphicFramePr>
            <xdr:cNvPr id="29" name="Store Name">
              <a:extLst>
                <a:ext uri="{FF2B5EF4-FFF2-40B4-BE49-F238E27FC236}">
                  <a16:creationId xmlns:a16="http://schemas.microsoft.com/office/drawing/2014/main" id="{1EE1F8FF-6F22-47E4-BE22-0DD32F462BEC}"/>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12815455" y="217343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18</xdr:col>
          <xdr:colOff>351344</xdr:colOff>
          <xdr:row>6</xdr:row>
          <xdr:rowOff>155863</xdr:rowOff>
        </xdr:from>
        <xdr:to>
          <xdr:col>20</xdr:col>
          <xdr:colOff>207820</xdr:colOff>
          <xdr:row>8</xdr:row>
          <xdr:rowOff>91940</xdr:rowOff>
        </xdr:to>
        <xdr:pic>
          <xdr:nvPicPr>
            <xdr:cNvPr id="33" name="Picture 32">
              <a:extLst>
                <a:ext uri="{FF2B5EF4-FFF2-40B4-BE49-F238E27FC236}">
                  <a16:creationId xmlns:a16="http://schemas.microsoft.com/office/drawing/2014/main" id="{9CC2AF4F-1142-2398-E7BA-B5BF34F75492}"/>
                </a:ext>
              </a:extLst>
            </xdr:cNvPr>
            <xdr:cNvPicPr>
              <a:picLocks noChangeAspect="1" noChangeArrowheads="1"/>
              <a:extLst>
                <a:ext uri="{84589F7E-364E-4C9E-8A38-B11213B215E9}">
                  <a14:cameraTool cellRange="'Analysis 02'!$W$9" spid="_x0000_s4227"/>
                </a:ext>
              </a:extLst>
            </xdr:cNvPicPr>
          </xdr:nvPicPr>
          <xdr:blipFill>
            <a:blip xmlns:r="http://schemas.openxmlformats.org/officeDocument/2006/relationships" r:embed="rId3"/>
            <a:srcRect/>
            <a:stretch>
              <a:fillRect/>
            </a:stretch>
          </xdr:blipFill>
          <xdr:spPr bwMode="auto">
            <a:xfrm>
              <a:off x="11261799" y="1298863"/>
              <a:ext cx="1068748" cy="31707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12</xdr:col>
      <xdr:colOff>150671</xdr:colOff>
      <xdr:row>5</xdr:row>
      <xdr:rowOff>67541</xdr:rowOff>
    </xdr:from>
    <xdr:to>
      <xdr:col>14</xdr:col>
      <xdr:colOff>240723</xdr:colOff>
      <xdr:row>7</xdr:row>
      <xdr:rowOff>6929</xdr:rowOff>
    </xdr:to>
    <xdr:sp macro="" textlink="">
      <xdr:nvSpPr>
        <xdr:cNvPr id="34" name="TextBox 33">
          <a:extLst>
            <a:ext uri="{FF2B5EF4-FFF2-40B4-BE49-F238E27FC236}">
              <a16:creationId xmlns:a16="http://schemas.microsoft.com/office/drawing/2014/main" id="{95671C97-AB6D-4DC6-94FC-CE6485F17337}"/>
            </a:ext>
          </a:extLst>
        </xdr:cNvPr>
        <xdr:cNvSpPr txBox="1"/>
      </xdr:nvSpPr>
      <xdr:spPr>
        <a:xfrm>
          <a:off x="7424307" y="1020041"/>
          <a:ext cx="1302325"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Total</a:t>
          </a:r>
          <a:r>
            <a:rPr lang="en-US" sz="1400" b="0" baseline="0"/>
            <a:t> Revenue</a:t>
          </a:r>
          <a:endParaRPr lang="en-US" sz="1400" b="0"/>
        </a:p>
      </xdr:txBody>
    </xdr:sp>
    <xdr:clientData/>
  </xdr:twoCellAnchor>
  <xdr:twoCellAnchor>
    <xdr:from>
      <xdr:col>15</xdr:col>
      <xdr:colOff>332510</xdr:colOff>
      <xdr:row>5</xdr:row>
      <xdr:rowOff>67541</xdr:rowOff>
    </xdr:from>
    <xdr:to>
      <xdr:col>17</xdr:col>
      <xdr:colOff>304799</xdr:colOff>
      <xdr:row>7</xdr:row>
      <xdr:rowOff>6929</xdr:rowOff>
    </xdr:to>
    <xdr:sp macro="" textlink="">
      <xdr:nvSpPr>
        <xdr:cNvPr id="35" name="TextBox 34">
          <a:extLst>
            <a:ext uri="{FF2B5EF4-FFF2-40B4-BE49-F238E27FC236}">
              <a16:creationId xmlns:a16="http://schemas.microsoft.com/office/drawing/2014/main" id="{F1D312A0-2DB0-4C59-A35F-5EA9909CD9A4}"/>
            </a:ext>
          </a:extLst>
        </xdr:cNvPr>
        <xdr:cNvSpPr txBox="1"/>
      </xdr:nvSpPr>
      <xdr:spPr>
        <a:xfrm>
          <a:off x="9424555" y="1020041"/>
          <a:ext cx="1184562"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Total</a:t>
          </a:r>
          <a:r>
            <a:rPr lang="en-US" sz="1400" b="0" baseline="0"/>
            <a:t> Target</a:t>
          </a:r>
          <a:endParaRPr lang="en-US" sz="1400" b="0"/>
        </a:p>
      </xdr:txBody>
    </xdr:sp>
    <xdr:clientData/>
  </xdr:twoCellAnchor>
  <xdr:twoCellAnchor>
    <xdr:from>
      <xdr:col>18</xdr:col>
      <xdr:colOff>356650</xdr:colOff>
      <xdr:row>5</xdr:row>
      <xdr:rowOff>67541</xdr:rowOff>
    </xdr:from>
    <xdr:to>
      <xdr:col>20</xdr:col>
      <xdr:colOff>202515</xdr:colOff>
      <xdr:row>7</xdr:row>
      <xdr:rowOff>6929</xdr:rowOff>
    </xdr:to>
    <xdr:sp macro="" textlink="">
      <xdr:nvSpPr>
        <xdr:cNvPr id="36" name="TextBox 35">
          <a:extLst>
            <a:ext uri="{FF2B5EF4-FFF2-40B4-BE49-F238E27FC236}">
              <a16:creationId xmlns:a16="http://schemas.microsoft.com/office/drawing/2014/main" id="{819C56C5-11F6-4EA1-BBCE-787E2653C22F}"/>
            </a:ext>
          </a:extLst>
        </xdr:cNvPr>
        <xdr:cNvSpPr txBox="1"/>
      </xdr:nvSpPr>
      <xdr:spPr>
        <a:xfrm>
          <a:off x="11267105" y="1020041"/>
          <a:ext cx="1058137"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Variance %</a:t>
          </a:r>
        </a:p>
      </xdr:txBody>
    </xdr:sp>
    <xdr:clientData/>
  </xdr:twoCellAnchor>
  <xdr:twoCellAnchor>
    <xdr:from>
      <xdr:col>12</xdr:col>
      <xdr:colOff>150671</xdr:colOff>
      <xdr:row>6</xdr:row>
      <xdr:rowOff>129886</xdr:rowOff>
    </xdr:from>
    <xdr:to>
      <xdr:col>14</xdr:col>
      <xdr:colOff>240723</xdr:colOff>
      <xdr:row>8</xdr:row>
      <xdr:rowOff>121226</xdr:rowOff>
    </xdr:to>
    <xdr:sp macro="" textlink="'Analysis 02'!U6">
      <xdr:nvSpPr>
        <xdr:cNvPr id="37" name="TextBox 36">
          <a:extLst>
            <a:ext uri="{FF2B5EF4-FFF2-40B4-BE49-F238E27FC236}">
              <a16:creationId xmlns:a16="http://schemas.microsoft.com/office/drawing/2014/main" id="{7280DCE7-F21A-44FA-BD4F-6647F8FA1013}"/>
            </a:ext>
          </a:extLst>
        </xdr:cNvPr>
        <xdr:cNvSpPr txBox="1"/>
      </xdr:nvSpPr>
      <xdr:spPr>
        <a:xfrm>
          <a:off x="7424307" y="1272886"/>
          <a:ext cx="1302325" cy="37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B2AF64-073F-4F86-A9F0-9A2A9A6CDDB0}" type="TxLink">
            <a:rPr lang="en-US" sz="2000" b="0" i="0" u="none" strike="noStrike">
              <a:solidFill>
                <a:schemeClr val="accent1">
                  <a:lumMod val="75000"/>
                </a:schemeClr>
              </a:solidFill>
              <a:latin typeface="Calibri"/>
              <a:cs typeface="Calibri"/>
            </a:rPr>
            <a:pPr/>
            <a:t>  $536K</a:t>
          </a:fld>
          <a:endParaRPr lang="en-US" sz="2800" b="0">
            <a:solidFill>
              <a:schemeClr val="accent1">
                <a:lumMod val="75000"/>
              </a:schemeClr>
            </a:solidFill>
          </a:endParaRPr>
        </a:p>
      </xdr:txBody>
    </xdr:sp>
    <xdr:clientData/>
  </xdr:twoCellAnchor>
  <xdr:twoCellAnchor>
    <xdr:from>
      <xdr:col>15</xdr:col>
      <xdr:colOff>273629</xdr:colOff>
      <xdr:row>6</xdr:row>
      <xdr:rowOff>129886</xdr:rowOff>
    </xdr:from>
    <xdr:to>
      <xdr:col>17</xdr:col>
      <xdr:colOff>363681</xdr:colOff>
      <xdr:row>8</xdr:row>
      <xdr:rowOff>121226</xdr:rowOff>
    </xdr:to>
    <xdr:sp macro="" textlink="'Analysis 02'!V6">
      <xdr:nvSpPr>
        <xdr:cNvPr id="38" name="TextBox 37">
          <a:extLst>
            <a:ext uri="{FF2B5EF4-FFF2-40B4-BE49-F238E27FC236}">
              <a16:creationId xmlns:a16="http://schemas.microsoft.com/office/drawing/2014/main" id="{770A19EA-B813-4B0F-8F4E-AA568C192FCB}"/>
            </a:ext>
          </a:extLst>
        </xdr:cNvPr>
        <xdr:cNvSpPr txBox="1"/>
      </xdr:nvSpPr>
      <xdr:spPr>
        <a:xfrm>
          <a:off x="9365674" y="1272886"/>
          <a:ext cx="1302325" cy="37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3C9D10-9485-4AE7-A47E-1F832F84A62A}" type="TxLink">
            <a:rPr lang="en-US" sz="2000" b="0" i="0" u="none" strike="noStrike">
              <a:solidFill>
                <a:schemeClr val="tx2">
                  <a:lumMod val="60000"/>
                  <a:lumOff val="40000"/>
                </a:schemeClr>
              </a:solidFill>
              <a:latin typeface="Calibri"/>
              <a:cs typeface="Calibri"/>
            </a:rPr>
            <a:pPr/>
            <a:t>  $601K</a:t>
          </a:fld>
          <a:endParaRPr lang="en-US" sz="2800" b="0">
            <a:solidFill>
              <a:schemeClr val="tx2">
                <a:lumMod val="60000"/>
                <a:lumOff val="40000"/>
              </a:schemeClr>
            </a:solidFill>
          </a:endParaRPr>
        </a:p>
      </xdr:txBody>
    </xdr:sp>
    <xdr:clientData/>
  </xdr:twoCellAnchor>
  <xdr:twoCellAnchor>
    <xdr:from>
      <xdr:col>12</xdr:col>
      <xdr:colOff>121228</xdr:colOff>
      <xdr:row>5</xdr:row>
      <xdr:rowOff>143742</xdr:rowOff>
    </xdr:from>
    <xdr:to>
      <xdr:col>12</xdr:col>
      <xdr:colOff>121228</xdr:colOff>
      <xdr:row>8</xdr:row>
      <xdr:rowOff>109105</xdr:rowOff>
    </xdr:to>
    <xdr:cxnSp macro="">
      <xdr:nvCxnSpPr>
        <xdr:cNvPr id="40" name="Straight Connector 39">
          <a:extLst>
            <a:ext uri="{FF2B5EF4-FFF2-40B4-BE49-F238E27FC236}">
              <a16:creationId xmlns:a16="http://schemas.microsoft.com/office/drawing/2014/main" id="{25FB2F16-D445-9F76-5569-4F0F105FFDD6}"/>
            </a:ext>
          </a:extLst>
        </xdr:cNvPr>
        <xdr:cNvCxnSpPr/>
      </xdr:nvCxnSpPr>
      <xdr:spPr>
        <a:xfrm>
          <a:off x="7394864" y="1096242"/>
          <a:ext cx="0" cy="536863"/>
        </a:xfrm>
        <a:prstGeom prst="line">
          <a:avLst/>
        </a:prstGeom>
        <a:ln w="3810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342900</xdr:colOff>
      <xdr:row>5</xdr:row>
      <xdr:rowOff>143742</xdr:rowOff>
    </xdr:from>
    <xdr:to>
      <xdr:col>18</xdr:col>
      <xdr:colOff>342900</xdr:colOff>
      <xdr:row>8</xdr:row>
      <xdr:rowOff>109105</xdr:rowOff>
    </xdr:to>
    <xdr:cxnSp macro="">
      <xdr:nvCxnSpPr>
        <xdr:cNvPr id="41" name="Straight Connector 40">
          <a:extLst>
            <a:ext uri="{FF2B5EF4-FFF2-40B4-BE49-F238E27FC236}">
              <a16:creationId xmlns:a16="http://schemas.microsoft.com/office/drawing/2014/main" id="{64FE7A4F-843D-47E0-A357-CB4B1D8F7986}"/>
            </a:ext>
          </a:extLst>
        </xdr:cNvPr>
        <xdr:cNvCxnSpPr/>
      </xdr:nvCxnSpPr>
      <xdr:spPr>
        <a:xfrm>
          <a:off x="11253355" y="1096242"/>
          <a:ext cx="0" cy="536863"/>
        </a:xfrm>
        <a:prstGeom prst="line">
          <a:avLst/>
        </a:prstGeom>
        <a:ln w="3810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374073</xdr:colOff>
      <xdr:row>5</xdr:row>
      <xdr:rowOff>143742</xdr:rowOff>
    </xdr:from>
    <xdr:to>
      <xdr:col>15</xdr:col>
      <xdr:colOff>374073</xdr:colOff>
      <xdr:row>8</xdr:row>
      <xdr:rowOff>109105</xdr:rowOff>
    </xdr:to>
    <xdr:cxnSp macro="">
      <xdr:nvCxnSpPr>
        <xdr:cNvPr id="42" name="Straight Connector 41">
          <a:extLst>
            <a:ext uri="{FF2B5EF4-FFF2-40B4-BE49-F238E27FC236}">
              <a16:creationId xmlns:a16="http://schemas.microsoft.com/office/drawing/2014/main" id="{4D31DD52-BCD1-4C50-ADDB-A9F56558432B}"/>
            </a:ext>
          </a:extLst>
        </xdr:cNvPr>
        <xdr:cNvCxnSpPr/>
      </xdr:nvCxnSpPr>
      <xdr:spPr>
        <a:xfrm>
          <a:off x="9466118" y="1096242"/>
          <a:ext cx="0" cy="536863"/>
        </a:xfrm>
        <a:prstGeom prst="line">
          <a:avLst/>
        </a:prstGeom>
        <a:ln w="3810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406578</xdr:colOff>
      <xdr:row>4</xdr:row>
      <xdr:rowOff>95250</xdr:rowOff>
    </xdr:from>
    <xdr:to>
      <xdr:col>10</xdr:col>
      <xdr:colOff>368996</xdr:colOff>
      <xdr:row>24</xdr:row>
      <xdr:rowOff>51955</xdr:rowOff>
    </xdr:to>
    <xdr:sp macro="" textlink="">
      <xdr:nvSpPr>
        <xdr:cNvPr id="10" name="Rectangle: Diagonal Corners Rounded 3">
          <a:extLst>
            <a:ext uri="{FF2B5EF4-FFF2-40B4-BE49-F238E27FC236}">
              <a16:creationId xmlns:a16="http://schemas.microsoft.com/office/drawing/2014/main" id="{3C42D52F-5198-4C82-A974-4DB3A4E677DA}"/>
            </a:ext>
          </a:extLst>
        </xdr:cNvPr>
        <xdr:cNvSpPr/>
      </xdr:nvSpPr>
      <xdr:spPr>
        <a:xfrm>
          <a:off x="3437260" y="857250"/>
          <a:ext cx="2993100" cy="3766705"/>
        </a:xfrm>
        <a:custGeom>
          <a:avLst/>
          <a:gdLst>
            <a:gd name="connsiteX0" fmla="*/ 575408 w 3452379"/>
            <a:gd name="connsiteY0" fmla="*/ 0 h 4410941"/>
            <a:gd name="connsiteX1" fmla="*/ 3452379 w 3452379"/>
            <a:gd name="connsiteY1" fmla="*/ 0 h 4410941"/>
            <a:gd name="connsiteX2" fmla="*/ 3452379 w 3452379"/>
            <a:gd name="connsiteY2" fmla="*/ 0 h 4410941"/>
            <a:gd name="connsiteX3" fmla="*/ 3452379 w 3452379"/>
            <a:gd name="connsiteY3" fmla="*/ 3835533 h 4410941"/>
            <a:gd name="connsiteX4" fmla="*/ 2876971 w 3452379"/>
            <a:gd name="connsiteY4" fmla="*/ 4410941 h 4410941"/>
            <a:gd name="connsiteX5" fmla="*/ 0 w 3452379"/>
            <a:gd name="connsiteY5" fmla="*/ 4410941 h 4410941"/>
            <a:gd name="connsiteX6" fmla="*/ 0 w 3452379"/>
            <a:gd name="connsiteY6" fmla="*/ 4410941 h 4410941"/>
            <a:gd name="connsiteX7" fmla="*/ 0 w 3452379"/>
            <a:gd name="connsiteY7" fmla="*/ 575408 h 4410941"/>
            <a:gd name="connsiteX8" fmla="*/ 575408 w 3452379"/>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2879219 w 3454627"/>
            <a:gd name="connsiteY4" fmla="*/ 4410941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9660"/>
            <a:gd name="connsiteY0" fmla="*/ 0 h 4410941"/>
            <a:gd name="connsiteX1" fmla="*/ 3454627 w 3459660"/>
            <a:gd name="connsiteY1" fmla="*/ 0 h 4410941"/>
            <a:gd name="connsiteX2" fmla="*/ 3454627 w 3459660"/>
            <a:gd name="connsiteY2" fmla="*/ 0 h 4410941"/>
            <a:gd name="connsiteX3" fmla="*/ 3454627 w 3459660"/>
            <a:gd name="connsiteY3" fmla="*/ 3835533 h 4410941"/>
            <a:gd name="connsiteX4" fmla="*/ 3199606 w 3459660"/>
            <a:gd name="connsiteY4" fmla="*/ 4402282 h 4410941"/>
            <a:gd name="connsiteX5" fmla="*/ 2248 w 3459660"/>
            <a:gd name="connsiteY5" fmla="*/ 4410941 h 4410941"/>
            <a:gd name="connsiteX6" fmla="*/ 2248 w 3459660"/>
            <a:gd name="connsiteY6" fmla="*/ 4410941 h 4410941"/>
            <a:gd name="connsiteX7" fmla="*/ 2248 w 3459660"/>
            <a:gd name="connsiteY7" fmla="*/ 575408 h 4410941"/>
            <a:gd name="connsiteX8" fmla="*/ 274588 w 3459660"/>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13015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04356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04356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54627" h="4410941">
              <a:moveTo>
                <a:pt x="274588" y="0"/>
              </a:moveTo>
              <a:lnTo>
                <a:pt x="3454627" y="0"/>
              </a:lnTo>
              <a:lnTo>
                <a:pt x="3454627" y="0"/>
              </a:lnTo>
              <a:lnTo>
                <a:pt x="3454627" y="3835533"/>
              </a:lnTo>
              <a:cubicBezTo>
                <a:pt x="3454627" y="4153322"/>
                <a:pt x="3422145" y="4402282"/>
                <a:pt x="3104356" y="4402282"/>
              </a:cubicBezTo>
              <a:lnTo>
                <a:pt x="2248" y="4410941"/>
              </a:lnTo>
              <a:lnTo>
                <a:pt x="2248" y="4410941"/>
              </a:lnTo>
              <a:lnTo>
                <a:pt x="2248" y="575408"/>
              </a:lnTo>
              <a:cubicBezTo>
                <a:pt x="2248" y="257619"/>
                <a:pt x="-43201" y="0"/>
                <a:pt x="274588" y="0"/>
              </a:cubicBez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69271</xdr:colOff>
          <xdr:row>7</xdr:row>
          <xdr:rowOff>25979</xdr:rowOff>
        </xdr:from>
        <xdr:to>
          <xdr:col>8</xdr:col>
          <xdr:colOff>222872</xdr:colOff>
          <xdr:row>13</xdr:row>
          <xdr:rowOff>129886</xdr:rowOff>
        </xdr:to>
        <xdr:pic>
          <xdr:nvPicPr>
            <xdr:cNvPr id="15" name="Picture 14">
              <a:extLst>
                <a:ext uri="{FF2B5EF4-FFF2-40B4-BE49-F238E27FC236}">
                  <a16:creationId xmlns:a16="http://schemas.microsoft.com/office/drawing/2014/main" id="{5BB82BD8-DA64-C220-4CE0-7B070677B43B}"/>
                </a:ext>
              </a:extLst>
            </xdr:cNvPr>
            <xdr:cNvPicPr>
              <a:picLocks noChangeAspect="1" noChangeArrowheads="1"/>
              <a:extLst>
                <a:ext uri="{84589F7E-364E-4C9E-8A38-B11213B215E9}">
                  <a14:cameraTool cellRange="'Wafle Chart'!$F$18:$O$27" spid="_x0000_s4228"/>
                </a:ext>
              </a:extLst>
            </xdr:cNvPicPr>
          </xdr:nvPicPr>
          <xdr:blipFill>
            <a:blip xmlns:r="http://schemas.openxmlformats.org/officeDocument/2006/relationships" r:embed="rId4"/>
            <a:srcRect/>
            <a:stretch>
              <a:fillRect/>
            </a:stretch>
          </xdr:blipFill>
          <xdr:spPr bwMode="auto">
            <a:xfrm>
              <a:off x="3706089" y="1359479"/>
              <a:ext cx="1365874" cy="124690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69271</xdr:colOff>
          <xdr:row>16</xdr:row>
          <xdr:rowOff>140004</xdr:rowOff>
        </xdr:from>
        <xdr:to>
          <xdr:col>8</xdr:col>
          <xdr:colOff>207818</xdr:colOff>
          <xdr:row>23</xdr:row>
          <xdr:rowOff>39668</xdr:rowOff>
        </xdr:to>
        <xdr:pic>
          <xdr:nvPicPr>
            <xdr:cNvPr id="16" name="Picture 15">
              <a:extLst>
                <a:ext uri="{FF2B5EF4-FFF2-40B4-BE49-F238E27FC236}">
                  <a16:creationId xmlns:a16="http://schemas.microsoft.com/office/drawing/2014/main" id="{E68C1183-65B7-8143-EE52-1FF90F6F7225}"/>
                </a:ext>
              </a:extLst>
            </xdr:cNvPr>
            <xdr:cNvPicPr>
              <a:picLocks noChangeAspect="1" noChangeArrowheads="1"/>
              <a:extLst>
                <a:ext uri="{84589F7E-364E-4C9E-8A38-B11213B215E9}">
                  <a14:cameraTool cellRange="'Wafle Chart'!$F$31:$O$40" spid="_x0000_s4229"/>
                </a:ext>
              </a:extLst>
            </xdr:cNvPicPr>
          </xdr:nvPicPr>
          <xdr:blipFill>
            <a:blip xmlns:r="http://schemas.openxmlformats.org/officeDocument/2006/relationships" r:embed="rId5"/>
            <a:srcRect/>
            <a:stretch>
              <a:fillRect/>
            </a:stretch>
          </xdr:blipFill>
          <xdr:spPr bwMode="auto">
            <a:xfrm>
              <a:off x="3706089" y="3188004"/>
              <a:ext cx="1350820" cy="123316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594014</xdr:colOff>
      <xdr:row>14</xdr:row>
      <xdr:rowOff>57150</xdr:rowOff>
    </xdr:from>
    <xdr:to>
      <xdr:col>9</xdr:col>
      <xdr:colOff>316923</xdr:colOff>
      <xdr:row>17</xdr:row>
      <xdr:rowOff>25978</xdr:rowOff>
    </xdr:to>
    <xdr:sp macro="" textlink="">
      <xdr:nvSpPr>
        <xdr:cNvPr id="17" name="TextBox 16">
          <a:extLst>
            <a:ext uri="{FF2B5EF4-FFF2-40B4-BE49-F238E27FC236}">
              <a16:creationId xmlns:a16="http://schemas.microsoft.com/office/drawing/2014/main" id="{22AF19AA-4866-4A49-AF6A-416B1C69E3DA}"/>
            </a:ext>
          </a:extLst>
        </xdr:cNvPr>
        <xdr:cNvSpPr txBox="1"/>
      </xdr:nvSpPr>
      <xdr:spPr>
        <a:xfrm>
          <a:off x="3624696" y="2724150"/>
          <a:ext cx="2147454" cy="540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Revenue </a:t>
          </a:r>
        </a:p>
        <a:p>
          <a:r>
            <a:rPr lang="en-US" sz="1200" b="0">
              <a:solidFill>
                <a:schemeClr val="tx1">
                  <a:lumMod val="75000"/>
                  <a:lumOff val="25000"/>
                </a:schemeClr>
              </a:solidFill>
            </a:rPr>
            <a:t>Generated</a:t>
          </a:r>
        </a:p>
      </xdr:txBody>
    </xdr:sp>
    <xdr:clientData/>
  </xdr:twoCellAnchor>
  <xdr:twoCellAnchor>
    <xdr:from>
      <xdr:col>5</xdr:col>
      <xdr:colOff>594014</xdr:colOff>
      <xdr:row>4</xdr:row>
      <xdr:rowOff>131617</xdr:rowOff>
    </xdr:from>
    <xdr:to>
      <xdr:col>9</xdr:col>
      <xdr:colOff>316923</xdr:colOff>
      <xdr:row>7</xdr:row>
      <xdr:rowOff>25977</xdr:rowOff>
    </xdr:to>
    <xdr:sp macro="" textlink="">
      <xdr:nvSpPr>
        <xdr:cNvPr id="18" name="TextBox 17">
          <a:extLst>
            <a:ext uri="{FF2B5EF4-FFF2-40B4-BE49-F238E27FC236}">
              <a16:creationId xmlns:a16="http://schemas.microsoft.com/office/drawing/2014/main" id="{20A0E1FA-1EA4-4D57-9205-B73BEA6AE48B}"/>
            </a:ext>
          </a:extLst>
        </xdr:cNvPr>
        <xdr:cNvSpPr txBox="1"/>
      </xdr:nvSpPr>
      <xdr:spPr>
        <a:xfrm>
          <a:off x="3624696" y="893617"/>
          <a:ext cx="2147454" cy="465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latin typeface="+mn-lt"/>
              <a:ea typeface="+mn-ea"/>
              <a:cs typeface="+mn-cs"/>
            </a:rPr>
            <a:t>Revenue</a:t>
          </a:r>
          <a:r>
            <a:rPr lang="en-US" sz="1200" b="0">
              <a:solidFill>
                <a:schemeClr val="tx1">
                  <a:lumMod val="75000"/>
                  <a:lumOff val="25000"/>
                </a:schemeClr>
              </a:solidFill>
            </a:rPr>
            <a:t> </a:t>
          </a:r>
        </a:p>
        <a:p>
          <a:r>
            <a:rPr lang="en-US" sz="1200" b="0">
              <a:solidFill>
                <a:schemeClr val="tx1">
                  <a:lumMod val="75000"/>
                  <a:lumOff val="25000"/>
                </a:schemeClr>
              </a:solidFill>
            </a:rPr>
            <a:t>Generated</a:t>
          </a:r>
        </a:p>
      </xdr:txBody>
    </xdr:sp>
    <xdr:clientData/>
  </xdr:twoCellAnchor>
  <xdr:twoCellAnchor>
    <xdr:from>
      <xdr:col>8</xdr:col>
      <xdr:colOff>448543</xdr:colOff>
      <xdr:row>9</xdr:row>
      <xdr:rowOff>10390</xdr:rowOff>
    </xdr:from>
    <xdr:to>
      <xdr:col>12</xdr:col>
      <xdr:colOff>171452</xdr:colOff>
      <xdr:row>11</xdr:row>
      <xdr:rowOff>169718</xdr:rowOff>
    </xdr:to>
    <xdr:sp macro="" textlink="">
      <xdr:nvSpPr>
        <xdr:cNvPr id="19" name="TextBox 18">
          <a:extLst>
            <a:ext uri="{FF2B5EF4-FFF2-40B4-BE49-F238E27FC236}">
              <a16:creationId xmlns:a16="http://schemas.microsoft.com/office/drawing/2014/main" id="{FBD9E9CA-AB1D-4DCD-A6B8-AA23FB90E3D0}"/>
            </a:ext>
          </a:extLst>
        </xdr:cNvPr>
        <xdr:cNvSpPr txBox="1"/>
      </xdr:nvSpPr>
      <xdr:spPr>
        <a:xfrm>
          <a:off x="5297634" y="1724890"/>
          <a:ext cx="2147454" cy="540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Revenue by</a:t>
          </a:r>
        </a:p>
        <a:p>
          <a:r>
            <a:rPr lang="en-US" sz="1200" b="1">
              <a:solidFill>
                <a:srgbClr val="00B0F0"/>
              </a:solidFill>
            </a:rPr>
            <a:t>Weekends</a:t>
          </a:r>
        </a:p>
      </xdr:txBody>
    </xdr:sp>
    <xdr:clientData/>
  </xdr:twoCellAnchor>
  <xdr:twoCellAnchor>
    <xdr:from>
      <xdr:col>8</xdr:col>
      <xdr:colOff>448543</xdr:colOff>
      <xdr:row>18</xdr:row>
      <xdr:rowOff>67542</xdr:rowOff>
    </xdr:from>
    <xdr:to>
      <xdr:col>12</xdr:col>
      <xdr:colOff>171452</xdr:colOff>
      <xdr:row>21</xdr:row>
      <xdr:rowOff>36370</xdr:rowOff>
    </xdr:to>
    <xdr:sp macro="" textlink="">
      <xdr:nvSpPr>
        <xdr:cNvPr id="20" name="TextBox 19">
          <a:extLst>
            <a:ext uri="{FF2B5EF4-FFF2-40B4-BE49-F238E27FC236}">
              <a16:creationId xmlns:a16="http://schemas.microsoft.com/office/drawing/2014/main" id="{7606DC57-5D25-4106-8195-938B30C21CA6}"/>
            </a:ext>
          </a:extLst>
        </xdr:cNvPr>
        <xdr:cNvSpPr txBox="1"/>
      </xdr:nvSpPr>
      <xdr:spPr>
        <a:xfrm>
          <a:off x="5297634" y="3496542"/>
          <a:ext cx="2147454" cy="540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Revenue by</a:t>
          </a:r>
        </a:p>
        <a:p>
          <a:r>
            <a:rPr lang="en-US" sz="1200" b="1">
              <a:solidFill>
                <a:schemeClr val="bg1">
                  <a:lumMod val="50000"/>
                </a:schemeClr>
              </a:solidFill>
            </a:rPr>
            <a:t>Weedays</a:t>
          </a:r>
        </a:p>
      </xdr:txBody>
    </xdr:sp>
    <xdr:clientData/>
  </xdr:twoCellAnchor>
  <xdr:twoCellAnchor>
    <xdr:from>
      <xdr:col>8</xdr:col>
      <xdr:colOff>550720</xdr:colOff>
      <xdr:row>20</xdr:row>
      <xdr:rowOff>178377</xdr:rowOff>
    </xdr:from>
    <xdr:to>
      <xdr:col>11</xdr:col>
      <xdr:colOff>34636</xdr:colOff>
      <xdr:row>22</xdr:row>
      <xdr:rowOff>169717</xdr:rowOff>
    </xdr:to>
    <xdr:sp macro="" textlink="'Wafle Chart'!D5">
      <xdr:nvSpPr>
        <xdr:cNvPr id="21" name="TextBox 20">
          <a:extLst>
            <a:ext uri="{FF2B5EF4-FFF2-40B4-BE49-F238E27FC236}">
              <a16:creationId xmlns:a16="http://schemas.microsoft.com/office/drawing/2014/main" id="{2490E1E0-6CF0-45F8-A6BA-67B31213028B}"/>
            </a:ext>
          </a:extLst>
        </xdr:cNvPr>
        <xdr:cNvSpPr txBox="1"/>
      </xdr:nvSpPr>
      <xdr:spPr>
        <a:xfrm>
          <a:off x="5399811" y="3988377"/>
          <a:ext cx="1302325" cy="37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37298A-8403-4463-838B-3E0B94E84B81}" type="TxLink">
            <a:rPr lang="en-US" sz="2400" b="0" i="0" u="none" strike="noStrike">
              <a:solidFill>
                <a:schemeClr val="tx2">
                  <a:lumMod val="60000"/>
                  <a:lumOff val="40000"/>
                </a:schemeClr>
              </a:solidFill>
              <a:latin typeface="Calibri"/>
              <a:ea typeface="+mn-ea"/>
              <a:cs typeface="Calibri"/>
            </a:rPr>
            <a:pPr marL="0" indent="0"/>
            <a:t>71%</a:t>
          </a:fld>
          <a:endParaRPr lang="en-US" sz="2400" b="0" i="0" u="none" strike="noStrike">
            <a:solidFill>
              <a:schemeClr val="tx2">
                <a:lumMod val="60000"/>
                <a:lumOff val="40000"/>
              </a:schemeClr>
            </a:solidFill>
            <a:latin typeface="Calibri"/>
            <a:ea typeface="+mn-ea"/>
            <a:cs typeface="Calibri"/>
          </a:endParaRPr>
        </a:p>
      </xdr:txBody>
    </xdr:sp>
    <xdr:clientData/>
  </xdr:twoCellAnchor>
  <xdr:twoCellAnchor>
    <xdr:from>
      <xdr:col>8</xdr:col>
      <xdr:colOff>550720</xdr:colOff>
      <xdr:row>11</xdr:row>
      <xdr:rowOff>105640</xdr:rowOff>
    </xdr:from>
    <xdr:to>
      <xdr:col>11</xdr:col>
      <xdr:colOff>34636</xdr:colOff>
      <xdr:row>13</xdr:row>
      <xdr:rowOff>96980</xdr:rowOff>
    </xdr:to>
    <xdr:sp macro="" textlink="'Wafle Chart'!D4">
      <xdr:nvSpPr>
        <xdr:cNvPr id="22" name="TextBox 21">
          <a:extLst>
            <a:ext uri="{FF2B5EF4-FFF2-40B4-BE49-F238E27FC236}">
              <a16:creationId xmlns:a16="http://schemas.microsoft.com/office/drawing/2014/main" id="{20BF6D2E-5E51-42B9-83DA-ADBB1211CA55}"/>
            </a:ext>
          </a:extLst>
        </xdr:cNvPr>
        <xdr:cNvSpPr txBox="1"/>
      </xdr:nvSpPr>
      <xdr:spPr>
        <a:xfrm>
          <a:off x="5399811" y="2201140"/>
          <a:ext cx="1302325" cy="37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F6A23E5-137F-4E6C-B4A0-62229405262E}" type="TxLink">
            <a:rPr lang="en-US" sz="2400" b="0" i="0" u="none" strike="noStrike">
              <a:solidFill>
                <a:srgbClr val="00B0F0"/>
              </a:solidFill>
              <a:latin typeface="Calibri"/>
              <a:ea typeface="+mn-ea"/>
              <a:cs typeface="Calibri"/>
            </a:rPr>
            <a:pPr marL="0" indent="0"/>
            <a:t>29%</a:t>
          </a:fld>
          <a:endParaRPr lang="en-US" sz="2400" b="0" i="0" u="none" strike="noStrike">
            <a:solidFill>
              <a:srgbClr val="00B0F0"/>
            </a:solidFill>
            <a:latin typeface="Calibri"/>
            <a:ea typeface="+mn-ea"/>
            <a:cs typeface="Calibri"/>
          </a:endParaRPr>
        </a:p>
      </xdr:txBody>
    </xdr:sp>
    <xdr:clientData/>
  </xdr:twoCellAnchor>
  <xdr:twoCellAnchor>
    <xdr:from>
      <xdr:col>0</xdr:col>
      <xdr:colOff>250597</xdr:colOff>
      <xdr:row>4</xdr:row>
      <xdr:rowOff>95251</xdr:rowOff>
    </xdr:from>
    <xdr:to>
      <xdr:col>5</xdr:col>
      <xdr:colOff>213015</xdr:colOff>
      <xdr:row>24</xdr:row>
      <xdr:rowOff>69273</xdr:rowOff>
    </xdr:to>
    <xdr:sp macro="" textlink="">
      <xdr:nvSpPr>
        <xdr:cNvPr id="23" name="Rectangle: Diagonal Corners Rounded 3">
          <a:extLst>
            <a:ext uri="{FF2B5EF4-FFF2-40B4-BE49-F238E27FC236}">
              <a16:creationId xmlns:a16="http://schemas.microsoft.com/office/drawing/2014/main" id="{BEC072CC-1750-4DAB-8F49-39D956565C87}"/>
            </a:ext>
          </a:extLst>
        </xdr:cNvPr>
        <xdr:cNvSpPr/>
      </xdr:nvSpPr>
      <xdr:spPr>
        <a:xfrm>
          <a:off x="250597" y="857251"/>
          <a:ext cx="2993100" cy="3784022"/>
        </a:xfrm>
        <a:custGeom>
          <a:avLst/>
          <a:gdLst>
            <a:gd name="connsiteX0" fmla="*/ 575408 w 3452379"/>
            <a:gd name="connsiteY0" fmla="*/ 0 h 4410941"/>
            <a:gd name="connsiteX1" fmla="*/ 3452379 w 3452379"/>
            <a:gd name="connsiteY1" fmla="*/ 0 h 4410941"/>
            <a:gd name="connsiteX2" fmla="*/ 3452379 w 3452379"/>
            <a:gd name="connsiteY2" fmla="*/ 0 h 4410941"/>
            <a:gd name="connsiteX3" fmla="*/ 3452379 w 3452379"/>
            <a:gd name="connsiteY3" fmla="*/ 3835533 h 4410941"/>
            <a:gd name="connsiteX4" fmla="*/ 2876971 w 3452379"/>
            <a:gd name="connsiteY4" fmla="*/ 4410941 h 4410941"/>
            <a:gd name="connsiteX5" fmla="*/ 0 w 3452379"/>
            <a:gd name="connsiteY5" fmla="*/ 4410941 h 4410941"/>
            <a:gd name="connsiteX6" fmla="*/ 0 w 3452379"/>
            <a:gd name="connsiteY6" fmla="*/ 4410941 h 4410941"/>
            <a:gd name="connsiteX7" fmla="*/ 0 w 3452379"/>
            <a:gd name="connsiteY7" fmla="*/ 575408 h 4410941"/>
            <a:gd name="connsiteX8" fmla="*/ 575408 w 3452379"/>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2879219 w 3454627"/>
            <a:gd name="connsiteY4" fmla="*/ 4410941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9660"/>
            <a:gd name="connsiteY0" fmla="*/ 0 h 4410941"/>
            <a:gd name="connsiteX1" fmla="*/ 3454627 w 3459660"/>
            <a:gd name="connsiteY1" fmla="*/ 0 h 4410941"/>
            <a:gd name="connsiteX2" fmla="*/ 3454627 w 3459660"/>
            <a:gd name="connsiteY2" fmla="*/ 0 h 4410941"/>
            <a:gd name="connsiteX3" fmla="*/ 3454627 w 3459660"/>
            <a:gd name="connsiteY3" fmla="*/ 3835533 h 4410941"/>
            <a:gd name="connsiteX4" fmla="*/ 3199606 w 3459660"/>
            <a:gd name="connsiteY4" fmla="*/ 4402282 h 4410941"/>
            <a:gd name="connsiteX5" fmla="*/ 2248 w 3459660"/>
            <a:gd name="connsiteY5" fmla="*/ 4410941 h 4410941"/>
            <a:gd name="connsiteX6" fmla="*/ 2248 w 3459660"/>
            <a:gd name="connsiteY6" fmla="*/ 4410941 h 4410941"/>
            <a:gd name="connsiteX7" fmla="*/ 2248 w 3459660"/>
            <a:gd name="connsiteY7" fmla="*/ 575408 h 4410941"/>
            <a:gd name="connsiteX8" fmla="*/ 274588 w 3459660"/>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13015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04356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04356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54627" h="4410941">
              <a:moveTo>
                <a:pt x="274588" y="0"/>
              </a:moveTo>
              <a:lnTo>
                <a:pt x="3454627" y="0"/>
              </a:lnTo>
              <a:lnTo>
                <a:pt x="3454627" y="0"/>
              </a:lnTo>
              <a:lnTo>
                <a:pt x="3454627" y="3835533"/>
              </a:lnTo>
              <a:cubicBezTo>
                <a:pt x="3454627" y="4153322"/>
                <a:pt x="3422145" y="4402282"/>
                <a:pt x="3104356" y="4402282"/>
              </a:cubicBezTo>
              <a:lnTo>
                <a:pt x="2248" y="4410941"/>
              </a:lnTo>
              <a:lnTo>
                <a:pt x="2248" y="4410941"/>
              </a:lnTo>
              <a:lnTo>
                <a:pt x="2248" y="575408"/>
              </a:lnTo>
              <a:cubicBezTo>
                <a:pt x="2248" y="257619"/>
                <a:pt x="-43201" y="0"/>
                <a:pt x="274588" y="0"/>
              </a:cubicBez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207820</xdr:colOff>
      <xdr:row>15</xdr:row>
      <xdr:rowOff>48490</xdr:rowOff>
    </xdr:from>
    <xdr:to>
      <xdr:col>9</xdr:col>
      <xdr:colOff>297873</xdr:colOff>
      <xdr:row>16</xdr:row>
      <xdr:rowOff>103909</xdr:rowOff>
    </xdr:to>
    <xdr:sp macro="" textlink="'Analysis 02'!AC6">
      <xdr:nvSpPr>
        <xdr:cNvPr id="27" name="TextBox 26">
          <a:extLst>
            <a:ext uri="{FF2B5EF4-FFF2-40B4-BE49-F238E27FC236}">
              <a16:creationId xmlns:a16="http://schemas.microsoft.com/office/drawing/2014/main" id="{64C84DCA-FD36-4A95-A73E-DF0EA7EC2DB3}"/>
            </a:ext>
          </a:extLst>
        </xdr:cNvPr>
        <xdr:cNvSpPr txBox="1"/>
      </xdr:nvSpPr>
      <xdr:spPr>
        <a:xfrm>
          <a:off x="4450775" y="2905990"/>
          <a:ext cx="1302325" cy="24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1808F9-5504-45D5-A46D-550156B0F2AF}" type="TxLink">
            <a:rPr lang="en-US" sz="1100" b="0" i="0" u="none" strike="noStrike">
              <a:solidFill>
                <a:schemeClr val="bg1">
                  <a:lumMod val="50000"/>
                </a:schemeClr>
              </a:solidFill>
              <a:latin typeface="Open Sans" pitchFamily="2" charset="0"/>
              <a:ea typeface="Open Sans" pitchFamily="2" charset="0"/>
              <a:cs typeface="Open Sans" pitchFamily="2" charset="0"/>
            </a:rPr>
            <a:pPr/>
            <a:t>  $381K</a:t>
          </a:fld>
          <a:endParaRPr lang="en-US" sz="2800" b="0">
            <a:solidFill>
              <a:schemeClr val="bg1">
                <a:lumMod val="50000"/>
              </a:schemeClr>
            </a:solidFill>
            <a:latin typeface="Open Sans" pitchFamily="2" charset="0"/>
            <a:ea typeface="Open Sans" pitchFamily="2" charset="0"/>
            <a:cs typeface="Open Sans" pitchFamily="2" charset="0"/>
          </a:endParaRPr>
        </a:p>
      </xdr:txBody>
    </xdr:sp>
    <xdr:clientData/>
  </xdr:twoCellAnchor>
  <xdr:twoCellAnchor>
    <xdr:from>
      <xdr:col>7</xdr:col>
      <xdr:colOff>207820</xdr:colOff>
      <xdr:row>5</xdr:row>
      <xdr:rowOff>131619</xdr:rowOff>
    </xdr:from>
    <xdr:to>
      <xdr:col>9</xdr:col>
      <xdr:colOff>297873</xdr:colOff>
      <xdr:row>6</xdr:row>
      <xdr:rowOff>181841</xdr:rowOff>
    </xdr:to>
    <xdr:sp macro="" textlink="'Analysis 02'!AC7">
      <xdr:nvSpPr>
        <xdr:cNvPr id="30" name="TextBox 29">
          <a:extLst>
            <a:ext uri="{FF2B5EF4-FFF2-40B4-BE49-F238E27FC236}">
              <a16:creationId xmlns:a16="http://schemas.microsoft.com/office/drawing/2014/main" id="{16793564-CE1D-417C-B0BC-1C0AC49EF6B6}"/>
            </a:ext>
          </a:extLst>
        </xdr:cNvPr>
        <xdr:cNvSpPr txBox="1"/>
      </xdr:nvSpPr>
      <xdr:spPr>
        <a:xfrm>
          <a:off x="4450775" y="1084119"/>
          <a:ext cx="1302325" cy="24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0AAF0A-9DE9-4E74-BC5A-8B10D7984556}" type="TxLink">
            <a:rPr lang="en-US" sz="1100" b="0" i="0" u="none" strike="noStrike">
              <a:solidFill>
                <a:schemeClr val="tx1">
                  <a:lumMod val="75000"/>
                  <a:lumOff val="25000"/>
                </a:schemeClr>
              </a:solidFill>
              <a:latin typeface="Open Sans" pitchFamily="2" charset="0"/>
              <a:ea typeface="Open Sans" pitchFamily="2" charset="0"/>
              <a:cs typeface="Open Sans" pitchFamily="2" charset="0"/>
            </a:rPr>
            <a:pPr/>
            <a:t>  $156K</a:t>
          </a:fld>
          <a:endParaRPr lang="en-US" sz="2800" b="0">
            <a:solidFill>
              <a:schemeClr val="tx1">
                <a:lumMod val="75000"/>
                <a:lumOff val="25000"/>
              </a:schemeClr>
            </a:solidFill>
            <a:latin typeface="Open Sans" pitchFamily="2" charset="0"/>
            <a:ea typeface="Open Sans" pitchFamily="2" charset="0"/>
            <a:cs typeface="Open Sans" pitchFamily="2" charset="0"/>
          </a:endParaRPr>
        </a:p>
      </xdr:txBody>
    </xdr:sp>
    <xdr:clientData/>
  </xdr:twoCellAnchor>
  <xdr:twoCellAnchor>
    <xdr:from>
      <xdr:col>0</xdr:col>
      <xdr:colOff>233796</xdr:colOff>
      <xdr:row>9</xdr:row>
      <xdr:rowOff>60614</xdr:rowOff>
    </xdr:from>
    <xdr:to>
      <xdr:col>5</xdr:col>
      <xdr:colOff>155864</xdr:colOff>
      <xdr:row>20</xdr:row>
      <xdr:rowOff>0</xdr:rowOff>
    </xdr:to>
    <xdr:graphicFrame macro="">
      <xdr:nvGraphicFramePr>
        <xdr:cNvPr id="4" name="Chart 3">
          <a:extLst>
            <a:ext uri="{FF2B5EF4-FFF2-40B4-BE49-F238E27FC236}">
              <a16:creationId xmlns:a16="http://schemas.microsoft.com/office/drawing/2014/main" id="{006B36CF-4604-4F45-817E-964380FBC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365416</xdr:colOff>
      <xdr:row>5</xdr:row>
      <xdr:rowOff>57149</xdr:rowOff>
    </xdr:from>
    <xdr:to>
      <xdr:col>4</xdr:col>
      <xdr:colOff>325583</xdr:colOff>
      <xdr:row>7</xdr:row>
      <xdr:rowOff>181841</xdr:rowOff>
    </xdr:to>
    <xdr:sp macro="" textlink="">
      <xdr:nvSpPr>
        <xdr:cNvPr id="7" name="TextBox 6">
          <a:extLst>
            <a:ext uri="{FF2B5EF4-FFF2-40B4-BE49-F238E27FC236}">
              <a16:creationId xmlns:a16="http://schemas.microsoft.com/office/drawing/2014/main" id="{8FF27A2F-3E57-4ACD-BB86-C8617AA14B50}"/>
            </a:ext>
          </a:extLst>
        </xdr:cNvPr>
        <xdr:cNvSpPr txBox="1"/>
      </xdr:nvSpPr>
      <xdr:spPr>
        <a:xfrm>
          <a:off x="365416" y="1009649"/>
          <a:ext cx="2384712" cy="505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a:solidFill>
                <a:schemeClr val="dk1"/>
              </a:solidFill>
              <a:latin typeface="+mn-lt"/>
              <a:ea typeface="+mn-ea"/>
              <a:cs typeface="+mn-cs"/>
            </a:rPr>
            <a:t>Revenue by Quarter vs </a:t>
          </a:r>
        </a:p>
        <a:p>
          <a:pPr marL="0" indent="0"/>
          <a:r>
            <a:rPr lang="en-US" sz="1200" b="0">
              <a:solidFill>
                <a:schemeClr val="dk1"/>
              </a:solidFill>
              <a:latin typeface="+mn-lt"/>
              <a:ea typeface="+mn-ea"/>
              <a:cs typeface="+mn-cs"/>
            </a:rPr>
            <a:t>Percentage Change</a:t>
          </a:r>
        </a:p>
      </xdr:txBody>
    </xdr:sp>
    <xdr:clientData/>
  </xdr:twoCellAnchor>
  <xdr:twoCellAnchor>
    <xdr:from>
      <xdr:col>0</xdr:col>
      <xdr:colOff>365416</xdr:colOff>
      <xdr:row>7</xdr:row>
      <xdr:rowOff>140277</xdr:rowOff>
    </xdr:from>
    <xdr:to>
      <xdr:col>4</xdr:col>
      <xdr:colOff>325583</xdr:colOff>
      <xdr:row>10</xdr:row>
      <xdr:rowOff>74469</xdr:rowOff>
    </xdr:to>
    <xdr:sp macro="" textlink="'Analysis 02'!AH26">
      <xdr:nvSpPr>
        <xdr:cNvPr id="8" name="TextBox 7">
          <a:extLst>
            <a:ext uri="{FF2B5EF4-FFF2-40B4-BE49-F238E27FC236}">
              <a16:creationId xmlns:a16="http://schemas.microsoft.com/office/drawing/2014/main" id="{7284AB9F-5CA6-4599-84FE-807DBCA5EAAA}"/>
            </a:ext>
          </a:extLst>
        </xdr:cNvPr>
        <xdr:cNvSpPr txBox="1"/>
      </xdr:nvSpPr>
      <xdr:spPr>
        <a:xfrm>
          <a:off x="365416" y="1473777"/>
          <a:ext cx="2384712" cy="505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1CCC70-1378-4C13-9E21-A40E5B1E094D}" type="TxLink">
            <a:rPr lang="en-US" sz="1100" b="0" i="1" u="none" strike="noStrike">
              <a:solidFill>
                <a:schemeClr val="tx1">
                  <a:lumMod val="75000"/>
                  <a:lumOff val="25000"/>
                </a:schemeClr>
              </a:solidFill>
              <a:latin typeface="Calibri"/>
              <a:cs typeface="Calibri"/>
            </a:rPr>
            <a:pPr/>
            <a:t>The line in the chart indicates  $134,119 average revenue</a:t>
          </a:fld>
          <a:endParaRPr lang="en-US" sz="1200" b="0" i="1">
            <a:solidFill>
              <a:schemeClr val="tx1">
                <a:lumMod val="75000"/>
                <a:lumOff val="25000"/>
              </a:schemeClr>
            </a:solidFill>
          </a:endParaRPr>
        </a:p>
      </xdr:txBody>
    </xdr:sp>
    <xdr:clientData/>
  </xdr:twoCellAnchor>
  <xdr:twoCellAnchor>
    <xdr:from>
      <xdr:col>0</xdr:col>
      <xdr:colOff>533399</xdr:colOff>
      <xdr:row>22</xdr:row>
      <xdr:rowOff>126422</xdr:rowOff>
    </xdr:from>
    <xdr:to>
      <xdr:col>1</xdr:col>
      <xdr:colOff>57149</xdr:colOff>
      <xdr:row>23</xdr:row>
      <xdr:rowOff>65808</xdr:rowOff>
    </xdr:to>
    <xdr:sp macro="" textlink="">
      <xdr:nvSpPr>
        <xdr:cNvPr id="9" name="Oval 8">
          <a:extLst>
            <a:ext uri="{FF2B5EF4-FFF2-40B4-BE49-F238E27FC236}">
              <a16:creationId xmlns:a16="http://schemas.microsoft.com/office/drawing/2014/main" id="{3601DFCC-A2FB-CA18-4AC9-6A352A47720E}"/>
            </a:ext>
          </a:extLst>
        </xdr:cNvPr>
        <xdr:cNvSpPr/>
      </xdr:nvSpPr>
      <xdr:spPr>
        <a:xfrm>
          <a:off x="533399" y="4317422"/>
          <a:ext cx="129886" cy="129886"/>
        </a:xfrm>
        <a:prstGeom prst="ellipse">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533399</xdr:colOff>
      <xdr:row>20</xdr:row>
      <xdr:rowOff>149802</xdr:rowOff>
    </xdr:from>
    <xdr:to>
      <xdr:col>1</xdr:col>
      <xdr:colOff>57149</xdr:colOff>
      <xdr:row>21</xdr:row>
      <xdr:rowOff>89188</xdr:rowOff>
    </xdr:to>
    <xdr:sp macro="" textlink="">
      <xdr:nvSpPr>
        <xdr:cNvPr id="11" name="Oval 10">
          <a:extLst>
            <a:ext uri="{FF2B5EF4-FFF2-40B4-BE49-F238E27FC236}">
              <a16:creationId xmlns:a16="http://schemas.microsoft.com/office/drawing/2014/main" id="{2DF0C12F-4E70-41DA-B142-89246C4FBAC8}"/>
            </a:ext>
          </a:extLst>
        </xdr:cNvPr>
        <xdr:cNvSpPr/>
      </xdr:nvSpPr>
      <xdr:spPr>
        <a:xfrm>
          <a:off x="533399" y="3959802"/>
          <a:ext cx="129886" cy="129886"/>
        </a:xfrm>
        <a:prstGeom prst="ellipse">
          <a:avLst/>
        </a:prstGeom>
        <a:solidFill>
          <a:schemeClr val="accent1">
            <a:lumMod val="60000"/>
            <a:lumOff val="40000"/>
          </a:schemeClr>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602673</xdr:colOff>
      <xdr:row>22</xdr:row>
      <xdr:rowOff>39833</xdr:rowOff>
    </xdr:from>
    <xdr:to>
      <xdr:col>4</xdr:col>
      <xdr:colOff>554183</xdr:colOff>
      <xdr:row>22</xdr:row>
      <xdr:rowOff>45029</xdr:rowOff>
    </xdr:to>
    <xdr:cxnSp macro="">
      <xdr:nvCxnSpPr>
        <xdr:cNvPr id="12" name="Straight Connector 11">
          <a:extLst>
            <a:ext uri="{FF2B5EF4-FFF2-40B4-BE49-F238E27FC236}">
              <a16:creationId xmlns:a16="http://schemas.microsoft.com/office/drawing/2014/main" id="{2D3FF94D-0467-4B61-94CE-FD0394908A81}"/>
            </a:ext>
          </a:extLst>
        </xdr:cNvPr>
        <xdr:cNvCxnSpPr/>
      </xdr:nvCxnSpPr>
      <xdr:spPr>
        <a:xfrm flipV="1">
          <a:off x="2421082" y="4230833"/>
          <a:ext cx="557646" cy="5196"/>
        </a:xfrm>
        <a:prstGeom prst="line">
          <a:avLst/>
        </a:prstGeom>
        <a:ln w="19050">
          <a:solidFill>
            <a:schemeClr val="bg1">
              <a:lumMod val="65000"/>
            </a:schemeClr>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86590</xdr:colOff>
      <xdr:row>20</xdr:row>
      <xdr:rowOff>83126</xdr:rowOff>
    </xdr:from>
    <xdr:to>
      <xdr:col>2</xdr:col>
      <xdr:colOff>464126</xdr:colOff>
      <xdr:row>21</xdr:row>
      <xdr:rowOff>155864</xdr:rowOff>
    </xdr:to>
    <xdr:sp macro="" textlink="">
      <xdr:nvSpPr>
        <xdr:cNvPr id="31" name="TextBox 30">
          <a:extLst>
            <a:ext uri="{FF2B5EF4-FFF2-40B4-BE49-F238E27FC236}">
              <a16:creationId xmlns:a16="http://schemas.microsoft.com/office/drawing/2014/main" id="{DB79F509-EDDB-45A0-B048-CFEBD0DDC12A}"/>
            </a:ext>
          </a:extLst>
        </xdr:cNvPr>
        <xdr:cNvSpPr txBox="1"/>
      </xdr:nvSpPr>
      <xdr:spPr>
        <a:xfrm>
          <a:off x="692726" y="3893126"/>
          <a:ext cx="983673" cy="263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Below Average</a:t>
          </a:r>
        </a:p>
      </xdr:txBody>
    </xdr:sp>
    <xdr:clientData/>
  </xdr:twoCellAnchor>
  <xdr:twoCellAnchor>
    <xdr:from>
      <xdr:col>1</xdr:col>
      <xdr:colOff>95250</xdr:colOff>
      <xdr:row>22</xdr:row>
      <xdr:rowOff>62344</xdr:rowOff>
    </xdr:from>
    <xdr:to>
      <xdr:col>2</xdr:col>
      <xdr:colOff>484909</xdr:colOff>
      <xdr:row>23</xdr:row>
      <xdr:rowOff>129887</xdr:rowOff>
    </xdr:to>
    <xdr:sp macro="" textlink="">
      <xdr:nvSpPr>
        <xdr:cNvPr id="32" name="TextBox 31">
          <a:extLst>
            <a:ext uri="{FF2B5EF4-FFF2-40B4-BE49-F238E27FC236}">
              <a16:creationId xmlns:a16="http://schemas.microsoft.com/office/drawing/2014/main" id="{26C8D6A7-B264-4FD5-9D5F-4B863235CAE1}"/>
            </a:ext>
          </a:extLst>
        </xdr:cNvPr>
        <xdr:cNvSpPr txBox="1"/>
      </xdr:nvSpPr>
      <xdr:spPr>
        <a:xfrm>
          <a:off x="701386" y="4253344"/>
          <a:ext cx="995796" cy="25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Above Average</a:t>
          </a:r>
        </a:p>
      </xdr:txBody>
    </xdr:sp>
    <xdr:clientData/>
  </xdr:twoCellAnchor>
  <xdr:twoCellAnchor>
    <xdr:from>
      <xdr:col>3</xdr:col>
      <xdr:colOff>474519</xdr:colOff>
      <xdr:row>20</xdr:row>
      <xdr:rowOff>171448</xdr:rowOff>
    </xdr:from>
    <xdr:to>
      <xdr:col>5</xdr:col>
      <xdr:colOff>268432</xdr:colOff>
      <xdr:row>22</xdr:row>
      <xdr:rowOff>25978</xdr:rowOff>
    </xdr:to>
    <xdr:sp macro="" textlink="">
      <xdr:nvSpPr>
        <xdr:cNvPr id="39" name="TextBox 38">
          <a:extLst>
            <a:ext uri="{FF2B5EF4-FFF2-40B4-BE49-F238E27FC236}">
              <a16:creationId xmlns:a16="http://schemas.microsoft.com/office/drawing/2014/main" id="{D3461025-C87C-4EA8-81FC-D139FECA8C3A}"/>
            </a:ext>
          </a:extLst>
        </xdr:cNvPr>
        <xdr:cNvSpPr txBox="1"/>
      </xdr:nvSpPr>
      <xdr:spPr>
        <a:xfrm>
          <a:off x="2292928" y="3981448"/>
          <a:ext cx="1006186" cy="235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Average Line</a:t>
          </a:r>
        </a:p>
      </xdr:txBody>
    </xdr:sp>
    <xdr:clientData/>
  </xdr:twoCellAnchor>
  <xdr:twoCellAnchor>
    <xdr:from>
      <xdr:col>0</xdr:col>
      <xdr:colOff>242455</xdr:colOff>
      <xdr:row>24</xdr:row>
      <xdr:rowOff>147205</xdr:rowOff>
    </xdr:from>
    <xdr:to>
      <xdr:col>10</xdr:col>
      <xdr:colOff>368996</xdr:colOff>
      <xdr:row>39</xdr:row>
      <xdr:rowOff>147205</xdr:rowOff>
    </xdr:to>
    <xdr:sp macro="" textlink="">
      <xdr:nvSpPr>
        <xdr:cNvPr id="46" name="Rectangle: Diagonal Corners Rounded 45">
          <a:extLst>
            <a:ext uri="{FF2B5EF4-FFF2-40B4-BE49-F238E27FC236}">
              <a16:creationId xmlns:a16="http://schemas.microsoft.com/office/drawing/2014/main" id="{ED7208CF-44EA-1A14-EEDF-16AF0532680D}"/>
            </a:ext>
          </a:extLst>
        </xdr:cNvPr>
        <xdr:cNvSpPr/>
      </xdr:nvSpPr>
      <xdr:spPr>
        <a:xfrm>
          <a:off x="242455" y="4719205"/>
          <a:ext cx="6187905" cy="2857500"/>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337705</xdr:colOff>
      <xdr:row>27</xdr:row>
      <xdr:rowOff>147204</xdr:rowOff>
    </xdr:from>
    <xdr:to>
      <xdr:col>10</xdr:col>
      <xdr:colOff>320386</xdr:colOff>
      <xdr:row>37</xdr:row>
      <xdr:rowOff>69273</xdr:rowOff>
    </xdr:to>
    <xdr:graphicFrame macro="">
      <xdr:nvGraphicFramePr>
        <xdr:cNvPr id="47" name="Chart 46">
          <a:extLst>
            <a:ext uri="{FF2B5EF4-FFF2-40B4-BE49-F238E27FC236}">
              <a16:creationId xmlns:a16="http://schemas.microsoft.com/office/drawing/2014/main" id="{461FF837-507F-4AC5-977C-A4E2D58A2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361953</xdr:colOff>
      <xdr:row>25</xdr:row>
      <xdr:rowOff>71004</xdr:rowOff>
    </xdr:from>
    <xdr:to>
      <xdr:col>6</xdr:col>
      <xdr:colOff>377537</xdr:colOff>
      <xdr:row>27</xdr:row>
      <xdr:rowOff>25977</xdr:rowOff>
    </xdr:to>
    <xdr:sp macro="" textlink="">
      <xdr:nvSpPr>
        <xdr:cNvPr id="48" name="TextBox 47">
          <a:extLst>
            <a:ext uri="{FF2B5EF4-FFF2-40B4-BE49-F238E27FC236}">
              <a16:creationId xmlns:a16="http://schemas.microsoft.com/office/drawing/2014/main" id="{54D31CB5-0182-4812-9EC8-D05DA4EF8B83}"/>
            </a:ext>
          </a:extLst>
        </xdr:cNvPr>
        <xdr:cNvSpPr txBox="1"/>
      </xdr:nvSpPr>
      <xdr:spPr>
        <a:xfrm>
          <a:off x="361953" y="4833504"/>
          <a:ext cx="3652402"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a:solidFill>
                <a:schemeClr val="dk1"/>
              </a:solidFill>
              <a:latin typeface="+mn-lt"/>
              <a:ea typeface="+mn-ea"/>
              <a:cs typeface="+mn-cs"/>
            </a:rPr>
            <a:t>Revenue by Weekdays vs Percentage Change</a:t>
          </a:r>
        </a:p>
      </xdr:txBody>
    </xdr:sp>
    <xdr:clientData/>
  </xdr:twoCellAnchor>
  <xdr:twoCellAnchor>
    <xdr:from>
      <xdr:col>0</xdr:col>
      <xdr:colOff>361953</xdr:colOff>
      <xdr:row>26</xdr:row>
      <xdr:rowOff>67541</xdr:rowOff>
    </xdr:from>
    <xdr:to>
      <xdr:col>7</xdr:col>
      <xdr:colOff>112568</xdr:colOff>
      <xdr:row>28</xdr:row>
      <xdr:rowOff>34636</xdr:rowOff>
    </xdr:to>
    <xdr:sp macro="" textlink="'Analysis 02'!AP28">
      <xdr:nvSpPr>
        <xdr:cNvPr id="49" name="TextBox 48">
          <a:extLst>
            <a:ext uri="{FF2B5EF4-FFF2-40B4-BE49-F238E27FC236}">
              <a16:creationId xmlns:a16="http://schemas.microsoft.com/office/drawing/2014/main" id="{9A2A81F5-175E-464D-8C8C-12B5A63505D2}"/>
            </a:ext>
          </a:extLst>
        </xdr:cNvPr>
        <xdr:cNvSpPr txBox="1"/>
      </xdr:nvSpPr>
      <xdr:spPr>
        <a:xfrm>
          <a:off x="361953" y="5020541"/>
          <a:ext cx="3993570" cy="348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B92F068-9026-4DB4-A1EF-563873E4B624}" type="TxLink">
            <a:rPr lang="en-US" sz="1100" b="0" i="1" u="none" strike="noStrike">
              <a:solidFill>
                <a:schemeClr val="tx1">
                  <a:lumMod val="75000"/>
                  <a:lumOff val="25000"/>
                </a:schemeClr>
              </a:solidFill>
              <a:latin typeface="Calibri"/>
              <a:ea typeface="+mn-ea"/>
              <a:cs typeface="Calibri"/>
            </a:rPr>
            <a:pPr marL="0" indent="0"/>
            <a:t>The line in the chart indicates  $76,639 average revenue</a:t>
          </a:fld>
          <a:endParaRPr lang="en-US" sz="1100" b="0" i="1" u="none" strike="noStrike">
            <a:solidFill>
              <a:schemeClr val="tx1">
                <a:lumMod val="75000"/>
                <a:lumOff val="25000"/>
              </a:schemeClr>
            </a:solidFill>
            <a:latin typeface="Calibri"/>
            <a:ea typeface="+mn-ea"/>
            <a:cs typeface="Calibri"/>
          </a:endParaRPr>
        </a:p>
      </xdr:txBody>
    </xdr:sp>
    <xdr:clientData/>
  </xdr:twoCellAnchor>
  <xdr:twoCellAnchor>
    <xdr:from>
      <xdr:col>1</xdr:col>
      <xdr:colOff>103910</xdr:colOff>
      <xdr:row>38</xdr:row>
      <xdr:rowOff>64510</xdr:rowOff>
    </xdr:from>
    <xdr:to>
      <xdr:col>1</xdr:col>
      <xdr:colOff>233796</xdr:colOff>
      <xdr:row>39</xdr:row>
      <xdr:rowOff>3896</xdr:rowOff>
    </xdr:to>
    <xdr:sp macro="" textlink="">
      <xdr:nvSpPr>
        <xdr:cNvPr id="50" name="Oval 49">
          <a:extLst>
            <a:ext uri="{FF2B5EF4-FFF2-40B4-BE49-F238E27FC236}">
              <a16:creationId xmlns:a16="http://schemas.microsoft.com/office/drawing/2014/main" id="{EDDD671E-416B-4FD4-A953-89A4D07A179E}"/>
            </a:ext>
          </a:extLst>
        </xdr:cNvPr>
        <xdr:cNvSpPr/>
      </xdr:nvSpPr>
      <xdr:spPr>
        <a:xfrm>
          <a:off x="710046" y="7303510"/>
          <a:ext cx="129886" cy="129886"/>
        </a:xfrm>
        <a:prstGeom prst="ellipse">
          <a:avLst/>
        </a:prstGeom>
        <a:solidFill>
          <a:schemeClr val="accent1">
            <a:lumMod val="60000"/>
            <a:lumOff val="40000"/>
          </a:schemeClr>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263237</xdr:colOff>
      <xdr:row>37</xdr:row>
      <xdr:rowOff>188334</xdr:rowOff>
    </xdr:from>
    <xdr:to>
      <xdr:col>3</xdr:col>
      <xdr:colOff>34637</xdr:colOff>
      <xdr:row>39</xdr:row>
      <xdr:rowOff>70572</xdr:rowOff>
    </xdr:to>
    <xdr:sp macro="" textlink="">
      <xdr:nvSpPr>
        <xdr:cNvPr id="51" name="TextBox 50">
          <a:extLst>
            <a:ext uri="{FF2B5EF4-FFF2-40B4-BE49-F238E27FC236}">
              <a16:creationId xmlns:a16="http://schemas.microsoft.com/office/drawing/2014/main" id="{B143A164-4020-45F0-A5C5-4084351BC29C}"/>
            </a:ext>
          </a:extLst>
        </xdr:cNvPr>
        <xdr:cNvSpPr txBox="1"/>
      </xdr:nvSpPr>
      <xdr:spPr>
        <a:xfrm>
          <a:off x="869373" y="7236834"/>
          <a:ext cx="983673" cy="263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Below Average</a:t>
          </a:r>
        </a:p>
      </xdr:txBody>
    </xdr:sp>
    <xdr:clientData/>
  </xdr:twoCellAnchor>
  <xdr:twoCellAnchor>
    <xdr:from>
      <xdr:col>4</xdr:col>
      <xdr:colOff>122959</xdr:colOff>
      <xdr:row>38</xdr:row>
      <xdr:rowOff>64510</xdr:rowOff>
    </xdr:from>
    <xdr:to>
      <xdr:col>4</xdr:col>
      <xdr:colOff>252845</xdr:colOff>
      <xdr:row>39</xdr:row>
      <xdr:rowOff>3896</xdr:rowOff>
    </xdr:to>
    <xdr:sp macro="" textlink="">
      <xdr:nvSpPr>
        <xdr:cNvPr id="52" name="Oval 51">
          <a:extLst>
            <a:ext uri="{FF2B5EF4-FFF2-40B4-BE49-F238E27FC236}">
              <a16:creationId xmlns:a16="http://schemas.microsoft.com/office/drawing/2014/main" id="{27902FBE-7684-4D53-9FE5-E4809DE852BF}"/>
            </a:ext>
          </a:extLst>
        </xdr:cNvPr>
        <xdr:cNvSpPr/>
      </xdr:nvSpPr>
      <xdr:spPr>
        <a:xfrm>
          <a:off x="2547504" y="7303510"/>
          <a:ext cx="129886" cy="129886"/>
        </a:xfrm>
        <a:prstGeom prst="ellipse">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290946</xdr:colOff>
      <xdr:row>38</xdr:row>
      <xdr:rowOff>432</xdr:rowOff>
    </xdr:from>
    <xdr:to>
      <xdr:col>6</xdr:col>
      <xdr:colOff>74469</xdr:colOff>
      <xdr:row>39</xdr:row>
      <xdr:rowOff>67975</xdr:rowOff>
    </xdr:to>
    <xdr:sp macro="" textlink="">
      <xdr:nvSpPr>
        <xdr:cNvPr id="53" name="TextBox 52">
          <a:extLst>
            <a:ext uri="{FF2B5EF4-FFF2-40B4-BE49-F238E27FC236}">
              <a16:creationId xmlns:a16="http://schemas.microsoft.com/office/drawing/2014/main" id="{6FF176AB-3B1E-4CD5-8ABF-B4272D2CBB51}"/>
            </a:ext>
          </a:extLst>
        </xdr:cNvPr>
        <xdr:cNvSpPr txBox="1"/>
      </xdr:nvSpPr>
      <xdr:spPr>
        <a:xfrm>
          <a:off x="2715491" y="7239432"/>
          <a:ext cx="995796" cy="25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Above Average</a:t>
          </a:r>
        </a:p>
      </xdr:txBody>
    </xdr:sp>
    <xdr:clientData/>
  </xdr:twoCellAnchor>
  <xdr:twoCellAnchor>
    <xdr:from>
      <xdr:col>8</xdr:col>
      <xdr:colOff>486642</xdr:colOff>
      <xdr:row>38</xdr:row>
      <xdr:rowOff>126855</xdr:rowOff>
    </xdr:from>
    <xdr:to>
      <xdr:col>9</xdr:col>
      <xdr:colOff>438152</xdr:colOff>
      <xdr:row>38</xdr:row>
      <xdr:rowOff>132051</xdr:rowOff>
    </xdr:to>
    <xdr:cxnSp macro="">
      <xdr:nvCxnSpPr>
        <xdr:cNvPr id="54" name="Straight Connector 53">
          <a:extLst>
            <a:ext uri="{FF2B5EF4-FFF2-40B4-BE49-F238E27FC236}">
              <a16:creationId xmlns:a16="http://schemas.microsoft.com/office/drawing/2014/main" id="{61FFF38E-132E-443B-B942-C1CC3C4F7786}"/>
            </a:ext>
          </a:extLst>
        </xdr:cNvPr>
        <xdr:cNvCxnSpPr/>
      </xdr:nvCxnSpPr>
      <xdr:spPr>
        <a:xfrm flipV="1">
          <a:off x="5335733" y="7365855"/>
          <a:ext cx="557646" cy="5196"/>
        </a:xfrm>
        <a:prstGeom prst="line">
          <a:avLst/>
        </a:prstGeom>
        <a:ln w="19050">
          <a:solidFill>
            <a:schemeClr val="bg1">
              <a:lumMod val="65000"/>
            </a:schemeClr>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202624</xdr:colOff>
      <xdr:row>38</xdr:row>
      <xdr:rowOff>11688</xdr:rowOff>
    </xdr:from>
    <xdr:to>
      <xdr:col>8</xdr:col>
      <xdr:colOff>602674</xdr:colOff>
      <xdr:row>39</xdr:row>
      <xdr:rowOff>56718</xdr:rowOff>
    </xdr:to>
    <xdr:sp macro="" textlink="">
      <xdr:nvSpPr>
        <xdr:cNvPr id="55" name="TextBox 54">
          <a:extLst>
            <a:ext uri="{FF2B5EF4-FFF2-40B4-BE49-F238E27FC236}">
              <a16:creationId xmlns:a16="http://schemas.microsoft.com/office/drawing/2014/main" id="{FEE11D08-BBFE-4B2F-AC17-BFB39E2585F1}"/>
            </a:ext>
          </a:extLst>
        </xdr:cNvPr>
        <xdr:cNvSpPr txBox="1"/>
      </xdr:nvSpPr>
      <xdr:spPr>
        <a:xfrm>
          <a:off x="4445579" y="7250688"/>
          <a:ext cx="1006186" cy="235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Average Line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295275</xdr:colOff>
      <xdr:row>4</xdr:row>
      <xdr:rowOff>95250</xdr:rowOff>
    </xdr:from>
    <xdr:to>
      <xdr:col>20</xdr:col>
      <xdr:colOff>510887</xdr:colOff>
      <xdr:row>36</xdr:row>
      <xdr:rowOff>77932</xdr:rowOff>
    </xdr:to>
    <xdr:sp macro="" textlink="">
      <xdr:nvSpPr>
        <xdr:cNvPr id="4" name="Rectangle: Diagonal Corners Rounded 3">
          <a:extLst>
            <a:ext uri="{FF2B5EF4-FFF2-40B4-BE49-F238E27FC236}">
              <a16:creationId xmlns:a16="http://schemas.microsoft.com/office/drawing/2014/main" id="{BC5DBDC2-FEB7-2F81-96EF-59E1A37F42FE}"/>
            </a:ext>
          </a:extLst>
        </xdr:cNvPr>
        <xdr:cNvSpPr/>
      </xdr:nvSpPr>
      <xdr:spPr>
        <a:xfrm>
          <a:off x="295275" y="857250"/>
          <a:ext cx="12338339" cy="6078682"/>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67540</xdr:colOff>
      <xdr:row>1</xdr:row>
      <xdr:rowOff>93518</xdr:rowOff>
    </xdr:from>
    <xdr:to>
      <xdr:col>7</xdr:col>
      <xdr:colOff>122913</xdr:colOff>
      <xdr:row>22</xdr:row>
      <xdr:rowOff>83994</xdr:rowOff>
    </xdr:to>
    <xdr:sp macro="" textlink="">
      <xdr:nvSpPr>
        <xdr:cNvPr id="6" name="Oval 5">
          <a:extLst>
            <a:ext uri="{FF2B5EF4-FFF2-40B4-BE49-F238E27FC236}">
              <a16:creationId xmlns:a16="http://schemas.microsoft.com/office/drawing/2014/main" id="{7A404B02-C607-F15C-382E-880A1D68024A}"/>
            </a:ext>
          </a:extLst>
        </xdr:cNvPr>
        <xdr:cNvSpPr/>
      </xdr:nvSpPr>
      <xdr:spPr>
        <a:xfrm>
          <a:off x="67540" y="284018"/>
          <a:ext cx="4298328" cy="3990976"/>
        </a:xfrm>
        <a:prstGeom prst="ellips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314326</xdr:colOff>
      <xdr:row>5</xdr:row>
      <xdr:rowOff>104776</xdr:rowOff>
    </xdr:from>
    <xdr:to>
      <xdr:col>20</xdr:col>
      <xdr:colOff>381000</xdr:colOff>
      <xdr:row>35</xdr:row>
      <xdr:rowOff>112568</xdr:rowOff>
    </xdr:to>
    <xdr:sp macro="" textlink="">
      <xdr:nvSpPr>
        <xdr:cNvPr id="5" name="Rectangle: Diagonal Corners Rounded 4">
          <a:extLst>
            <a:ext uri="{FF2B5EF4-FFF2-40B4-BE49-F238E27FC236}">
              <a16:creationId xmlns:a16="http://schemas.microsoft.com/office/drawing/2014/main" id="{C9EED696-69B0-49BF-889F-F169543B6908}"/>
            </a:ext>
          </a:extLst>
        </xdr:cNvPr>
        <xdr:cNvSpPr/>
      </xdr:nvSpPr>
      <xdr:spPr>
        <a:xfrm>
          <a:off x="920462" y="1057276"/>
          <a:ext cx="11583265" cy="5722792"/>
        </a:xfrm>
        <a:prstGeom prst="round2DiagRect">
          <a:avLst/>
        </a:prstGeom>
        <a:solidFill>
          <a:schemeClr val="bg1"/>
        </a:solidFill>
        <a:ln>
          <a:noFill/>
        </a:ln>
        <a:effectLst>
          <a:outerShdw blurRad="63500" sx="102000" sy="102000" algn="ctr" rotWithShape="0">
            <a:prstClr val="black">
              <a:alpha val="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260640</xdr:colOff>
      <xdr:row>6</xdr:row>
      <xdr:rowOff>47625</xdr:rowOff>
    </xdr:from>
    <xdr:to>
      <xdr:col>20</xdr:col>
      <xdr:colOff>285751</xdr:colOff>
      <xdr:row>34</xdr:row>
      <xdr:rowOff>181841</xdr:rowOff>
    </xdr:to>
    <xdr:sp macro="" textlink="">
      <xdr:nvSpPr>
        <xdr:cNvPr id="7" name="Rectangle: Diagonal Corners Rounded 6">
          <a:extLst>
            <a:ext uri="{FF2B5EF4-FFF2-40B4-BE49-F238E27FC236}">
              <a16:creationId xmlns:a16="http://schemas.microsoft.com/office/drawing/2014/main" id="{6043CF98-6FD9-4522-AB5D-474598D027CD}"/>
            </a:ext>
          </a:extLst>
        </xdr:cNvPr>
        <xdr:cNvSpPr/>
      </xdr:nvSpPr>
      <xdr:spPr>
        <a:xfrm>
          <a:off x="3897458" y="1190625"/>
          <a:ext cx="8511020" cy="5468216"/>
        </a:xfrm>
        <a:prstGeom prst="round2DiagRect">
          <a:avLst/>
        </a:prstGeom>
        <a:solidFill>
          <a:schemeClr val="bg1"/>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600076</xdr:colOff>
      <xdr:row>8</xdr:row>
      <xdr:rowOff>86592</xdr:rowOff>
    </xdr:from>
    <xdr:to>
      <xdr:col>19</xdr:col>
      <xdr:colOff>112569</xdr:colOff>
      <xdr:row>29</xdr:row>
      <xdr:rowOff>89190</xdr:rowOff>
    </xdr:to>
    <mc:AlternateContent xmlns:mc="http://schemas.openxmlformats.org/markup-compatibility/2006">
      <mc:Choice xmlns:we="http://schemas.microsoft.com/office/webextensions/webextension/2010/11" Requires="we">
        <xdr:graphicFrame macro="">
          <xdr:nvGraphicFramePr>
            <xdr:cNvPr id="9" name="Add-in 8">
              <a:extLst>
                <a:ext uri="{FF2B5EF4-FFF2-40B4-BE49-F238E27FC236}">
                  <a16:creationId xmlns:a16="http://schemas.microsoft.com/office/drawing/2014/main" id="{E3C539A4-521D-47DB-91F3-D6476A8C4489}"/>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9" name="Add-in 8">
              <a:extLst>
                <a:ext uri="{FF2B5EF4-FFF2-40B4-BE49-F238E27FC236}">
                  <a16:creationId xmlns:a16="http://schemas.microsoft.com/office/drawing/2014/main" id="{E3C539A4-521D-47DB-91F3-D6476A8C4489}"/>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6</xdr:col>
      <xdr:colOff>504825</xdr:colOff>
      <xdr:row>10</xdr:row>
      <xdr:rowOff>3464</xdr:rowOff>
    </xdr:from>
    <xdr:to>
      <xdr:col>8</xdr:col>
      <xdr:colOff>485775</xdr:colOff>
      <xdr:row>12</xdr:row>
      <xdr:rowOff>32039</xdr:rowOff>
    </xdr:to>
    <xdr:sp macro="" textlink="">
      <xdr:nvSpPr>
        <xdr:cNvPr id="10" name="TextBox 9">
          <a:extLst>
            <a:ext uri="{FF2B5EF4-FFF2-40B4-BE49-F238E27FC236}">
              <a16:creationId xmlns:a16="http://schemas.microsoft.com/office/drawing/2014/main" id="{9906736A-601D-4176-7C87-CFDEBFADB248}"/>
            </a:ext>
          </a:extLst>
        </xdr:cNvPr>
        <xdr:cNvSpPr txBox="1"/>
      </xdr:nvSpPr>
      <xdr:spPr>
        <a:xfrm>
          <a:off x="4141643" y="1908464"/>
          <a:ext cx="1193223"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tx1">
                  <a:lumMod val="75000"/>
                  <a:lumOff val="25000"/>
                </a:schemeClr>
              </a:solidFill>
            </a:rPr>
            <a:t>Store Name</a:t>
          </a:r>
        </a:p>
      </xdr:txBody>
    </xdr:sp>
    <xdr:clientData/>
  </xdr:twoCellAnchor>
  <xdr:twoCellAnchor editAs="oneCell">
    <xdr:from>
      <xdr:col>2</xdr:col>
      <xdr:colOff>19049</xdr:colOff>
      <xdr:row>8</xdr:row>
      <xdr:rowOff>138545</xdr:rowOff>
    </xdr:from>
    <xdr:to>
      <xdr:col>6</xdr:col>
      <xdr:colOff>69273</xdr:colOff>
      <xdr:row>19</xdr:row>
      <xdr:rowOff>59748</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7F599B81-1F41-4CE9-8471-315D013A3F4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31322" y="1612323"/>
              <a:ext cx="3068783"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585355</xdr:colOff>
      <xdr:row>19</xdr:row>
      <xdr:rowOff>51955</xdr:rowOff>
    </xdr:from>
    <xdr:to>
      <xdr:col>5</xdr:col>
      <xdr:colOff>588819</xdr:colOff>
      <xdr:row>23</xdr:row>
      <xdr:rowOff>25977</xdr:rowOff>
    </xdr:to>
    <xdr:sp macro="" textlink="">
      <xdr:nvSpPr>
        <xdr:cNvPr id="11" name="Rectangle: Diagonal Corners Rounded 10">
          <a:extLst>
            <a:ext uri="{FF2B5EF4-FFF2-40B4-BE49-F238E27FC236}">
              <a16:creationId xmlns:a16="http://schemas.microsoft.com/office/drawing/2014/main" id="{ADB5EC14-5333-42C3-A5D2-421588489A69}"/>
            </a:ext>
          </a:extLst>
        </xdr:cNvPr>
        <xdr:cNvSpPr/>
      </xdr:nvSpPr>
      <xdr:spPr>
        <a:xfrm>
          <a:off x="1191491" y="3671455"/>
          <a:ext cx="2428010"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585355</xdr:colOff>
      <xdr:row>24</xdr:row>
      <xdr:rowOff>9526</xdr:rowOff>
    </xdr:from>
    <xdr:to>
      <xdr:col>5</xdr:col>
      <xdr:colOff>588819</xdr:colOff>
      <xdr:row>27</xdr:row>
      <xdr:rowOff>174048</xdr:rowOff>
    </xdr:to>
    <xdr:sp macro="" textlink="">
      <xdr:nvSpPr>
        <xdr:cNvPr id="12" name="Rectangle: Diagonal Corners Rounded 11">
          <a:extLst>
            <a:ext uri="{FF2B5EF4-FFF2-40B4-BE49-F238E27FC236}">
              <a16:creationId xmlns:a16="http://schemas.microsoft.com/office/drawing/2014/main" id="{6A09EE1C-C537-4561-A743-2072F44DEBE3}"/>
            </a:ext>
          </a:extLst>
        </xdr:cNvPr>
        <xdr:cNvSpPr/>
      </xdr:nvSpPr>
      <xdr:spPr>
        <a:xfrm>
          <a:off x="1191491" y="4581526"/>
          <a:ext cx="2428010"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585355</xdr:colOff>
      <xdr:row>28</xdr:row>
      <xdr:rowOff>157596</xdr:rowOff>
    </xdr:from>
    <xdr:to>
      <xdr:col>5</xdr:col>
      <xdr:colOff>588819</xdr:colOff>
      <xdr:row>32</xdr:row>
      <xdr:rowOff>131618</xdr:rowOff>
    </xdr:to>
    <xdr:sp macro="" textlink="">
      <xdr:nvSpPr>
        <xdr:cNvPr id="13" name="Rectangle: Diagonal Corners Rounded 12">
          <a:extLst>
            <a:ext uri="{FF2B5EF4-FFF2-40B4-BE49-F238E27FC236}">
              <a16:creationId xmlns:a16="http://schemas.microsoft.com/office/drawing/2014/main" id="{C87FB8FB-2402-49DF-9472-9D9BC80215CA}"/>
            </a:ext>
          </a:extLst>
        </xdr:cNvPr>
        <xdr:cNvSpPr/>
      </xdr:nvSpPr>
      <xdr:spPr>
        <a:xfrm>
          <a:off x="1191491" y="5491596"/>
          <a:ext cx="2428010"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20</xdr:row>
      <xdr:rowOff>108239</xdr:rowOff>
    </xdr:from>
    <xdr:to>
      <xdr:col>2</xdr:col>
      <xdr:colOff>304800</xdr:colOff>
      <xdr:row>21</xdr:row>
      <xdr:rowOff>160193</xdr:rowOff>
    </xdr:to>
    <xdr:sp macro="" textlink="">
      <xdr:nvSpPr>
        <xdr:cNvPr id="14" name="Oval 13">
          <a:extLst>
            <a:ext uri="{FF2B5EF4-FFF2-40B4-BE49-F238E27FC236}">
              <a16:creationId xmlns:a16="http://schemas.microsoft.com/office/drawing/2014/main" id="{62DF36B8-16D0-7788-75F5-7E3AEF30AA57}"/>
            </a:ext>
          </a:extLst>
        </xdr:cNvPr>
        <xdr:cNvSpPr/>
      </xdr:nvSpPr>
      <xdr:spPr>
        <a:xfrm>
          <a:off x="1274619" y="3918239"/>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25</xdr:row>
      <xdr:rowOff>65810</xdr:rowOff>
    </xdr:from>
    <xdr:to>
      <xdr:col>2</xdr:col>
      <xdr:colOff>304800</xdr:colOff>
      <xdr:row>26</xdr:row>
      <xdr:rowOff>117764</xdr:rowOff>
    </xdr:to>
    <xdr:sp macro="" textlink="">
      <xdr:nvSpPr>
        <xdr:cNvPr id="15" name="Oval 14">
          <a:extLst>
            <a:ext uri="{FF2B5EF4-FFF2-40B4-BE49-F238E27FC236}">
              <a16:creationId xmlns:a16="http://schemas.microsoft.com/office/drawing/2014/main" id="{676B30C6-AA93-4DA7-8E49-6D4E253F9F96}"/>
            </a:ext>
          </a:extLst>
        </xdr:cNvPr>
        <xdr:cNvSpPr/>
      </xdr:nvSpPr>
      <xdr:spPr>
        <a:xfrm>
          <a:off x="1274619" y="4828310"/>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30</xdr:row>
      <xdr:rowOff>23380</xdr:rowOff>
    </xdr:from>
    <xdr:to>
      <xdr:col>2</xdr:col>
      <xdr:colOff>304800</xdr:colOff>
      <xdr:row>31</xdr:row>
      <xdr:rowOff>75334</xdr:rowOff>
    </xdr:to>
    <xdr:sp macro="" textlink="">
      <xdr:nvSpPr>
        <xdr:cNvPr id="16" name="Oval 15">
          <a:extLst>
            <a:ext uri="{FF2B5EF4-FFF2-40B4-BE49-F238E27FC236}">
              <a16:creationId xmlns:a16="http://schemas.microsoft.com/office/drawing/2014/main" id="{D598F4F7-1387-4D2B-983E-FBC42230CD9C}"/>
            </a:ext>
          </a:extLst>
        </xdr:cNvPr>
        <xdr:cNvSpPr/>
      </xdr:nvSpPr>
      <xdr:spPr>
        <a:xfrm>
          <a:off x="1274619" y="5738380"/>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397452</xdr:colOff>
      <xdr:row>20</xdr:row>
      <xdr:rowOff>77932</xdr:rowOff>
    </xdr:from>
    <xdr:to>
      <xdr:col>4</xdr:col>
      <xdr:colOff>450273</xdr:colOff>
      <xdr:row>22</xdr:row>
      <xdr:rowOff>0</xdr:rowOff>
    </xdr:to>
    <xdr:sp macro="" textlink="">
      <xdr:nvSpPr>
        <xdr:cNvPr id="17" name="TextBox 16">
          <a:extLst>
            <a:ext uri="{FF2B5EF4-FFF2-40B4-BE49-F238E27FC236}">
              <a16:creationId xmlns:a16="http://schemas.microsoft.com/office/drawing/2014/main" id="{AEC5A074-7503-4DFF-8FBC-C80CBEB450B7}"/>
            </a:ext>
          </a:extLst>
        </xdr:cNvPr>
        <xdr:cNvSpPr txBox="1"/>
      </xdr:nvSpPr>
      <xdr:spPr>
        <a:xfrm>
          <a:off x="1609725" y="3887932"/>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Total Revenue</a:t>
          </a:r>
        </a:p>
      </xdr:txBody>
    </xdr:sp>
    <xdr:clientData/>
  </xdr:twoCellAnchor>
  <xdr:twoCellAnchor>
    <xdr:from>
      <xdr:col>2</xdr:col>
      <xdr:colOff>368011</xdr:colOff>
      <xdr:row>25</xdr:row>
      <xdr:rowOff>35503</xdr:rowOff>
    </xdr:from>
    <xdr:to>
      <xdr:col>4</xdr:col>
      <xdr:colOff>420832</xdr:colOff>
      <xdr:row>26</xdr:row>
      <xdr:rowOff>148071</xdr:rowOff>
    </xdr:to>
    <xdr:sp macro="" textlink="">
      <xdr:nvSpPr>
        <xdr:cNvPr id="18" name="TextBox 17">
          <a:extLst>
            <a:ext uri="{FF2B5EF4-FFF2-40B4-BE49-F238E27FC236}">
              <a16:creationId xmlns:a16="http://schemas.microsoft.com/office/drawing/2014/main" id="{7E63BBC4-2622-47A9-B473-7129B960081D}"/>
            </a:ext>
          </a:extLst>
        </xdr:cNvPr>
        <xdr:cNvSpPr txBox="1"/>
      </xdr:nvSpPr>
      <xdr:spPr>
        <a:xfrm>
          <a:off x="1580284" y="479800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Total Target</a:t>
          </a:r>
        </a:p>
      </xdr:txBody>
    </xdr:sp>
    <xdr:clientData/>
  </xdr:twoCellAnchor>
  <xdr:twoCellAnchor>
    <xdr:from>
      <xdr:col>2</xdr:col>
      <xdr:colOff>364547</xdr:colOff>
      <xdr:row>29</xdr:row>
      <xdr:rowOff>183573</xdr:rowOff>
    </xdr:from>
    <xdr:to>
      <xdr:col>4</xdr:col>
      <xdr:colOff>417368</xdr:colOff>
      <xdr:row>31</xdr:row>
      <xdr:rowOff>105641</xdr:rowOff>
    </xdr:to>
    <xdr:sp macro="" textlink="">
      <xdr:nvSpPr>
        <xdr:cNvPr id="19" name="TextBox 18">
          <a:extLst>
            <a:ext uri="{FF2B5EF4-FFF2-40B4-BE49-F238E27FC236}">
              <a16:creationId xmlns:a16="http://schemas.microsoft.com/office/drawing/2014/main" id="{4A118DA9-31D9-4898-A139-9ADF03EF5BFA}"/>
            </a:ext>
          </a:extLst>
        </xdr:cNvPr>
        <xdr:cNvSpPr txBox="1"/>
      </xdr:nvSpPr>
      <xdr:spPr>
        <a:xfrm>
          <a:off x="1576820" y="570807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Variance %</a:t>
          </a:r>
        </a:p>
      </xdr:txBody>
    </xdr:sp>
    <xdr:clientData/>
  </xdr:twoCellAnchor>
  <xdr:twoCellAnchor>
    <xdr:from>
      <xdr:col>4</xdr:col>
      <xdr:colOff>283153</xdr:colOff>
      <xdr:row>20</xdr:row>
      <xdr:rowOff>77932</xdr:rowOff>
    </xdr:from>
    <xdr:to>
      <xdr:col>6</xdr:col>
      <xdr:colOff>335973</xdr:colOff>
      <xdr:row>22</xdr:row>
      <xdr:rowOff>43296</xdr:rowOff>
    </xdr:to>
    <xdr:sp macro="" textlink="'Analysis 01'!C6">
      <xdr:nvSpPr>
        <xdr:cNvPr id="20" name="TextBox 19">
          <a:extLst>
            <a:ext uri="{FF2B5EF4-FFF2-40B4-BE49-F238E27FC236}">
              <a16:creationId xmlns:a16="http://schemas.microsoft.com/office/drawing/2014/main" id="{50301A1B-3066-4BD3-80AC-84125361EF4C}"/>
            </a:ext>
          </a:extLst>
        </xdr:cNvPr>
        <xdr:cNvSpPr txBox="1"/>
      </xdr:nvSpPr>
      <xdr:spPr>
        <a:xfrm>
          <a:off x="2707698" y="3887932"/>
          <a:ext cx="1265093"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12471-A465-4B9B-9C18-1DE547EEFFD8}" type="TxLink">
            <a:rPr lang="en-US" sz="1600" b="1" i="0" u="none" strike="noStrike">
              <a:solidFill>
                <a:schemeClr val="bg2">
                  <a:lumMod val="25000"/>
                </a:schemeClr>
              </a:solidFill>
              <a:latin typeface="Calibri"/>
              <a:cs typeface="Calibri"/>
            </a:rPr>
            <a:pPr/>
            <a:t> $5.4M</a:t>
          </a:fld>
          <a:endParaRPr lang="en-US" sz="1800" b="1">
            <a:solidFill>
              <a:schemeClr val="bg2">
                <a:lumMod val="25000"/>
              </a:schemeClr>
            </a:solidFill>
          </a:endParaRPr>
        </a:p>
      </xdr:txBody>
    </xdr:sp>
    <xdr:clientData/>
  </xdr:twoCellAnchor>
  <xdr:twoCellAnchor>
    <xdr:from>
      <xdr:col>4</xdr:col>
      <xdr:colOff>283153</xdr:colOff>
      <xdr:row>25</xdr:row>
      <xdr:rowOff>35503</xdr:rowOff>
    </xdr:from>
    <xdr:to>
      <xdr:col>6</xdr:col>
      <xdr:colOff>335973</xdr:colOff>
      <xdr:row>26</xdr:row>
      <xdr:rowOff>148071</xdr:rowOff>
    </xdr:to>
    <xdr:sp macro="" textlink="'Analysis 01'!M6">
      <xdr:nvSpPr>
        <xdr:cNvPr id="21" name="TextBox 20">
          <a:extLst>
            <a:ext uri="{FF2B5EF4-FFF2-40B4-BE49-F238E27FC236}">
              <a16:creationId xmlns:a16="http://schemas.microsoft.com/office/drawing/2014/main" id="{55933945-7C40-4E9E-8E23-D3AE75CD5042}"/>
            </a:ext>
          </a:extLst>
        </xdr:cNvPr>
        <xdr:cNvSpPr txBox="1"/>
      </xdr:nvSpPr>
      <xdr:spPr>
        <a:xfrm>
          <a:off x="2707698" y="479800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D50D1C0-2814-43FE-9E2A-0258A745F397}" type="TxLink">
            <a:rPr lang="en-US" sz="1600" b="1" i="0" u="none" strike="noStrike">
              <a:solidFill>
                <a:schemeClr val="bg2">
                  <a:lumMod val="25000"/>
                </a:schemeClr>
              </a:solidFill>
              <a:latin typeface="Calibri"/>
              <a:ea typeface="+mn-ea"/>
              <a:cs typeface="Calibri"/>
            </a:rPr>
            <a:pPr marL="0" indent="0"/>
            <a:t> $5.3M</a:t>
          </a:fld>
          <a:endParaRPr lang="en-US" sz="1600" b="1" i="0" u="none" strike="noStrike">
            <a:solidFill>
              <a:schemeClr val="bg2">
                <a:lumMod val="25000"/>
              </a:schemeClr>
            </a:solidFill>
            <a:latin typeface="Calibri"/>
            <a:ea typeface="+mn-ea"/>
            <a:cs typeface="Calibri"/>
          </a:endParaRPr>
        </a:p>
      </xdr:txBody>
    </xdr:sp>
    <xdr:clientData/>
  </xdr:twoCellAnchor>
  <xdr:twoCellAnchor>
    <xdr:from>
      <xdr:col>0</xdr:col>
      <xdr:colOff>295274</xdr:colOff>
      <xdr:row>1</xdr:row>
      <xdr:rowOff>76200</xdr:rowOff>
    </xdr:from>
    <xdr:to>
      <xdr:col>20</xdr:col>
      <xdr:colOff>555047</xdr:colOff>
      <xdr:row>4</xdr:row>
      <xdr:rowOff>16764</xdr:rowOff>
    </xdr:to>
    <xdr:sp macro="" textlink="">
      <xdr:nvSpPr>
        <xdr:cNvPr id="23" name="Rectangle: Rounded Corners 22">
          <a:extLst>
            <a:ext uri="{FF2B5EF4-FFF2-40B4-BE49-F238E27FC236}">
              <a16:creationId xmlns:a16="http://schemas.microsoft.com/office/drawing/2014/main" id="{917F283E-FC59-4B65-A515-E0369C058923}"/>
            </a:ext>
          </a:extLst>
        </xdr:cNvPr>
        <xdr:cNvSpPr/>
      </xdr:nvSpPr>
      <xdr:spPr>
        <a:xfrm>
          <a:off x="295274" y="266700"/>
          <a:ext cx="12382500" cy="512064"/>
        </a:xfrm>
        <a:prstGeom prst="roundRect">
          <a:avLst/>
        </a:prstGeom>
        <a:gradFill flip="none" rotWithShape="1">
          <a:gsLst>
            <a:gs pos="0">
              <a:schemeClr val="bg1"/>
            </a:gs>
            <a:gs pos="50000">
              <a:schemeClr val="bg1">
                <a:lumMod val="95000"/>
                <a:alpha val="60000"/>
              </a:schemeClr>
            </a:gs>
            <a:gs pos="100000">
              <a:schemeClr val="bg1"/>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147207</xdr:colOff>
          <xdr:row>29</xdr:row>
          <xdr:rowOff>173182</xdr:rowOff>
        </xdr:from>
        <xdr:to>
          <xdr:col>5</xdr:col>
          <xdr:colOff>496356</xdr:colOff>
          <xdr:row>31</xdr:row>
          <xdr:rowOff>69273</xdr:rowOff>
        </xdr:to>
        <xdr:pic>
          <xdr:nvPicPr>
            <xdr:cNvPr id="24" name="Picture 23">
              <a:extLst>
                <a:ext uri="{FF2B5EF4-FFF2-40B4-BE49-F238E27FC236}">
                  <a16:creationId xmlns:a16="http://schemas.microsoft.com/office/drawing/2014/main" id="{6BBE040C-21DE-7618-4B16-BF1CDB72DEB9}"/>
                </a:ext>
              </a:extLst>
            </xdr:cNvPr>
            <xdr:cNvPicPr>
              <a:picLocks noChangeAspect="1" noChangeArrowheads="1"/>
              <a:extLst>
                <a:ext uri="{84589F7E-364E-4C9E-8A38-B11213B215E9}">
                  <a14:cameraTool cellRange="'Analysis 01'!$F$20" spid="_x0000_s2110"/>
                </a:ext>
              </a:extLst>
            </xdr:cNvPicPr>
          </xdr:nvPicPr>
          <xdr:blipFill>
            <a:blip xmlns:r="http://schemas.openxmlformats.org/officeDocument/2006/relationships" r:embed="rId3"/>
            <a:srcRect/>
            <a:stretch>
              <a:fillRect/>
            </a:stretch>
          </xdr:blipFill>
          <xdr:spPr bwMode="auto">
            <a:xfrm>
              <a:off x="2571752" y="5697682"/>
              <a:ext cx="955286" cy="27709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20</xdr:col>
      <xdr:colOff>162791</xdr:colOff>
      <xdr:row>0</xdr:row>
      <xdr:rowOff>0</xdr:rowOff>
    </xdr:from>
    <xdr:to>
      <xdr:col>28</xdr:col>
      <xdr:colOff>281572</xdr:colOff>
      <xdr:row>42</xdr:row>
      <xdr:rowOff>103908</xdr:rowOff>
    </xdr:to>
    <xdr:sp macro="" textlink="">
      <xdr:nvSpPr>
        <xdr:cNvPr id="25" name="Moon 24">
          <a:extLst>
            <a:ext uri="{FF2B5EF4-FFF2-40B4-BE49-F238E27FC236}">
              <a16:creationId xmlns:a16="http://schemas.microsoft.com/office/drawing/2014/main" id="{5A5F93E3-3C23-4166-ADD3-0E039AC780F7}"/>
            </a:ext>
          </a:extLst>
        </xdr:cNvPr>
        <xdr:cNvSpPr/>
      </xdr:nvSpPr>
      <xdr:spPr>
        <a:xfrm flipH="1">
          <a:off x="12285518" y="0"/>
          <a:ext cx="4967872" cy="8104908"/>
        </a:xfrm>
        <a:prstGeom prst="moon">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207818</xdr:colOff>
      <xdr:row>0</xdr:row>
      <xdr:rowOff>0</xdr:rowOff>
    </xdr:from>
    <xdr:to>
      <xdr:col>28</xdr:col>
      <xdr:colOff>326599</xdr:colOff>
      <xdr:row>42</xdr:row>
      <xdr:rowOff>103908</xdr:rowOff>
    </xdr:to>
    <xdr:sp macro="" textlink="">
      <xdr:nvSpPr>
        <xdr:cNvPr id="26" name="Moon 25">
          <a:extLst>
            <a:ext uri="{FF2B5EF4-FFF2-40B4-BE49-F238E27FC236}">
              <a16:creationId xmlns:a16="http://schemas.microsoft.com/office/drawing/2014/main" id="{9E570C64-D894-49B5-B5DC-4FA7E774DB5B}"/>
            </a:ext>
          </a:extLst>
        </xdr:cNvPr>
        <xdr:cNvSpPr/>
      </xdr:nvSpPr>
      <xdr:spPr>
        <a:xfrm flipH="1">
          <a:off x="12330545" y="0"/>
          <a:ext cx="4967872" cy="8104908"/>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0</xdr:col>
      <xdr:colOff>372341</xdr:colOff>
      <xdr:row>43</xdr:row>
      <xdr:rowOff>69272</xdr:rowOff>
    </xdr:to>
    <xdr:sp macro="" textlink="">
      <xdr:nvSpPr>
        <xdr:cNvPr id="27" name="Rectangle 26">
          <a:extLst>
            <a:ext uri="{FF2B5EF4-FFF2-40B4-BE49-F238E27FC236}">
              <a16:creationId xmlns:a16="http://schemas.microsoft.com/office/drawing/2014/main" id="{3C0A2EC2-CF39-4680-8935-869C5D6FA819}"/>
            </a:ext>
          </a:extLst>
        </xdr:cNvPr>
        <xdr:cNvSpPr/>
      </xdr:nvSpPr>
      <xdr:spPr>
        <a:xfrm>
          <a:off x="0" y="0"/>
          <a:ext cx="372341" cy="8260772"/>
        </a:xfrm>
        <a:prstGeom prst="rect">
          <a:avLst/>
        </a:prstGeom>
        <a:solidFill>
          <a:srgbClr val="0070C0"/>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295274</xdr:colOff>
      <xdr:row>1</xdr:row>
      <xdr:rowOff>76200</xdr:rowOff>
    </xdr:from>
    <xdr:to>
      <xdr:col>20</xdr:col>
      <xdr:colOff>555047</xdr:colOff>
      <xdr:row>4</xdr:row>
      <xdr:rowOff>16764</xdr:rowOff>
    </xdr:to>
    <xdr:sp macro="" textlink="">
      <xdr:nvSpPr>
        <xdr:cNvPr id="20" name="Rectangle: Rounded Corners 19">
          <a:extLst>
            <a:ext uri="{FF2B5EF4-FFF2-40B4-BE49-F238E27FC236}">
              <a16:creationId xmlns:a16="http://schemas.microsoft.com/office/drawing/2014/main" id="{EA8D8524-03C4-49F5-9602-5FB61DE10D75}"/>
            </a:ext>
          </a:extLst>
        </xdr:cNvPr>
        <xdr:cNvSpPr/>
      </xdr:nvSpPr>
      <xdr:spPr>
        <a:xfrm>
          <a:off x="295274" y="266700"/>
          <a:ext cx="12382500" cy="512064"/>
        </a:xfrm>
        <a:prstGeom prst="roundRect">
          <a:avLst/>
        </a:prstGeom>
        <a:gradFill flip="none" rotWithShape="1">
          <a:gsLst>
            <a:gs pos="0">
              <a:schemeClr val="bg1"/>
            </a:gs>
            <a:gs pos="50000">
              <a:schemeClr val="bg1">
                <a:lumMod val="95000"/>
                <a:alpha val="60000"/>
              </a:schemeClr>
            </a:gs>
            <a:gs pos="100000">
              <a:schemeClr val="bg1"/>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20</xdr:col>
      <xdr:colOff>162791</xdr:colOff>
      <xdr:row>0</xdr:row>
      <xdr:rowOff>0</xdr:rowOff>
    </xdr:from>
    <xdr:to>
      <xdr:col>28</xdr:col>
      <xdr:colOff>281572</xdr:colOff>
      <xdr:row>42</xdr:row>
      <xdr:rowOff>103908</xdr:rowOff>
    </xdr:to>
    <xdr:sp macro="" textlink="">
      <xdr:nvSpPr>
        <xdr:cNvPr id="22" name="Moon 21">
          <a:extLst>
            <a:ext uri="{FF2B5EF4-FFF2-40B4-BE49-F238E27FC236}">
              <a16:creationId xmlns:a16="http://schemas.microsoft.com/office/drawing/2014/main" id="{E5EF08F3-1A0B-4D73-874D-09AAEA2C2824}"/>
            </a:ext>
          </a:extLst>
        </xdr:cNvPr>
        <xdr:cNvSpPr/>
      </xdr:nvSpPr>
      <xdr:spPr>
        <a:xfrm flipH="1">
          <a:off x="12354791" y="0"/>
          <a:ext cx="4995581" cy="8104908"/>
        </a:xfrm>
        <a:prstGeom prst="moon">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207818</xdr:colOff>
      <xdr:row>0</xdr:row>
      <xdr:rowOff>0</xdr:rowOff>
    </xdr:from>
    <xdr:to>
      <xdr:col>28</xdr:col>
      <xdr:colOff>326599</xdr:colOff>
      <xdr:row>42</xdr:row>
      <xdr:rowOff>103908</xdr:rowOff>
    </xdr:to>
    <xdr:sp macro="" textlink="">
      <xdr:nvSpPr>
        <xdr:cNvPr id="23" name="Moon 22">
          <a:extLst>
            <a:ext uri="{FF2B5EF4-FFF2-40B4-BE49-F238E27FC236}">
              <a16:creationId xmlns:a16="http://schemas.microsoft.com/office/drawing/2014/main" id="{00400C10-5C66-4953-A2F7-7D34EC32F2EE}"/>
            </a:ext>
          </a:extLst>
        </xdr:cNvPr>
        <xdr:cNvSpPr/>
      </xdr:nvSpPr>
      <xdr:spPr>
        <a:xfrm flipH="1">
          <a:off x="12399818" y="0"/>
          <a:ext cx="4995581" cy="8104908"/>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0</xdr:col>
      <xdr:colOff>372341</xdr:colOff>
      <xdr:row>43</xdr:row>
      <xdr:rowOff>69272</xdr:rowOff>
    </xdr:to>
    <xdr:sp macro="" textlink="">
      <xdr:nvSpPr>
        <xdr:cNvPr id="24" name="Rectangle 23">
          <a:extLst>
            <a:ext uri="{FF2B5EF4-FFF2-40B4-BE49-F238E27FC236}">
              <a16:creationId xmlns:a16="http://schemas.microsoft.com/office/drawing/2014/main" id="{20D5F7EA-3BA6-2C2B-C048-3F648F5FD876}"/>
            </a:ext>
          </a:extLst>
        </xdr:cNvPr>
        <xdr:cNvSpPr/>
      </xdr:nvSpPr>
      <xdr:spPr>
        <a:xfrm>
          <a:off x="0" y="0"/>
          <a:ext cx="372341" cy="8260772"/>
        </a:xfrm>
        <a:prstGeom prst="rect">
          <a:avLst/>
        </a:prstGeom>
        <a:solidFill>
          <a:srgbClr val="0070C0"/>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4</xdr:col>
          <xdr:colOff>377538</xdr:colOff>
          <xdr:row>20</xdr:row>
          <xdr:rowOff>112568</xdr:rowOff>
        </xdr:from>
        <xdr:to>
          <xdr:col>5</xdr:col>
          <xdr:colOff>8660</xdr:colOff>
          <xdr:row>22</xdr:row>
          <xdr:rowOff>129885</xdr:rowOff>
        </xdr:to>
        <xdr:sp macro="" textlink="">
          <xdr:nvSpPr>
            <xdr:cNvPr id="9217" name="Option Button 1" hidden="1">
              <a:extLst>
                <a:ext uri="{63B3BB69-23CF-44E3-9099-C40C66FF867C}">
                  <a14:compatExt spid="_x0000_s9217"/>
                </a:ext>
                <a:ext uri="{FF2B5EF4-FFF2-40B4-BE49-F238E27FC236}">
                  <a16:creationId xmlns:a16="http://schemas.microsoft.com/office/drawing/2014/main" id="{00000000-0008-0000-06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96981</xdr:colOff>
          <xdr:row>20</xdr:row>
          <xdr:rowOff>12121</xdr:rowOff>
        </xdr:from>
        <xdr:to>
          <xdr:col>5</xdr:col>
          <xdr:colOff>363682</xdr:colOff>
          <xdr:row>23</xdr:row>
          <xdr:rowOff>43295</xdr:rowOff>
        </xdr:to>
        <xdr:sp macro="" textlink="">
          <xdr:nvSpPr>
            <xdr:cNvPr id="9218" name="Option Button 2" hidden="1">
              <a:extLst>
                <a:ext uri="{63B3BB69-23CF-44E3-9099-C40C66FF867C}">
                  <a14:compatExt spid="_x0000_s9218"/>
                </a:ext>
                <a:ext uri="{FF2B5EF4-FFF2-40B4-BE49-F238E27FC236}">
                  <a16:creationId xmlns:a16="http://schemas.microsoft.com/office/drawing/2014/main" id="{CE826B7C-02CE-F336-6FDC-83371A0672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382732</xdr:colOff>
          <xdr:row>20</xdr:row>
          <xdr:rowOff>183574</xdr:rowOff>
        </xdr:from>
        <xdr:to>
          <xdr:col>9</xdr:col>
          <xdr:colOff>1</xdr:colOff>
          <xdr:row>22</xdr:row>
          <xdr:rowOff>17318</xdr:rowOff>
        </xdr:to>
        <xdr:sp macro="" textlink="">
          <xdr:nvSpPr>
            <xdr:cNvPr id="9221" name="Drop Down 5" hidden="1">
              <a:extLst>
                <a:ext uri="{63B3BB69-23CF-44E3-9099-C40C66FF867C}">
                  <a14:compatExt spid="_x0000_s9221"/>
                </a:ext>
                <a:ext uri="{FF2B5EF4-FFF2-40B4-BE49-F238E27FC236}">
                  <a16:creationId xmlns:a16="http://schemas.microsoft.com/office/drawing/2014/main" id="{00000000-0008-0000-0600-000005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3</xdr:col>
      <xdr:colOff>450273</xdr:colOff>
      <xdr:row>23</xdr:row>
      <xdr:rowOff>34636</xdr:rowOff>
    </xdr:from>
    <xdr:to>
      <xdr:col>11</xdr:col>
      <xdr:colOff>173182</xdr:colOff>
      <xdr:row>37</xdr:row>
      <xdr:rowOff>110836</xdr:rowOff>
    </xdr:to>
    <xdr:graphicFrame macro="">
      <xdr:nvGraphicFramePr>
        <xdr:cNvPr id="25" name="Chart 24">
          <a:extLst>
            <a:ext uri="{FF2B5EF4-FFF2-40B4-BE49-F238E27FC236}">
              <a16:creationId xmlns:a16="http://schemas.microsoft.com/office/drawing/2014/main" id="{1777EA6F-0D12-4904-878F-4D72A5AC3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259774</xdr:colOff>
      <xdr:row>5</xdr:row>
      <xdr:rowOff>60616</xdr:rowOff>
    </xdr:from>
    <xdr:to>
      <xdr:col>4</xdr:col>
      <xdr:colOff>147206</xdr:colOff>
      <xdr:row>9</xdr:row>
      <xdr:rowOff>17320</xdr:rowOff>
    </xdr:to>
    <xdr:grpSp>
      <xdr:nvGrpSpPr>
        <xdr:cNvPr id="33" name="Group 32">
          <a:extLst>
            <a:ext uri="{FF2B5EF4-FFF2-40B4-BE49-F238E27FC236}">
              <a16:creationId xmlns:a16="http://schemas.microsoft.com/office/drawing/2014/main" id="{61E0A3C0-4D74-C9DF-D987-C5810B80341A}"/>
            </a:ext>
          </a:extLst>
        </xdr:cNvPr>
        <xdr:cNvGrpSpPr/>
      </xdr:nvGrpSpPr>
      <xdr:grpSpPr>
        <a:xfrm>
          <a:off x="865910" y="1013116"/>
          <a:ext cx="1705841" cy="718704"/>
          <a:chOff x="865910" y="1013116"/>
          <a:chExt cx="1705841" cy="718704"/>
        </a:xfrm>
      </xdr:grpSpPr>
      <xdr:sp macro="" textlink="">
        <xdr:nvSpPr>
          <xdr:cNvPr id="27" name="Rectangle: Rounded Corners 26">
            <a:extLst>
              <a:ext uri="{FF2B5EF4-FFF2-40B4-BE49-F238E27FC236}">
                <a16:creationId xmlns:a16="http://schemas.microsoft.com/office/drawing/2014/main" id="{5B78649E-2800-3F11-CD85-69B6B3BD1BC4}"/>
              </a:ext>
            </a:extLst>
          </xdr:cNvPr>
          <xdr:cNvSpPr/>
        </xdr:nvSpPr>
        <xdr:spPr>
          <a:xfrm>
            <a:off x="865910" y="1013116"/>
            <a:ext cx="1705841" cy="718704"/>
          </a:xfrm>
          <a:prstGeom prst="roundRect">
            <a:avLst/>
          </a:prstGeom>
          <a:gradFill flip="none" rotWithShape="1">
            <a:gsLst>
              <a:gs pos="0">
                <a:srgbClr val="00B0F0"/>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a:extLst>
              <a:ext uri="{FF2B5EF4-FFF2-40B4-BE49-F238E27FC236}">
                <a16:creationId xmlns:a16="http://schemas.microsoft.com/office/drawing/2014/main" id="{24B03970-BCEA-8E00-B740-41289F2B6153}"/>
              </a:ext>
            </a:extLst>
          </xdr:cNvPr>
          <xdr:cNvSpPr/>
        </xdr:nvSpPr>
        <xdr:spPr>
          <a:xfrm>
            <a:off x="935183" y="1151662"/>
            <a:ext cx="441613" cy="441613"/>
          </a:xfrm>
          <a:prstGeom prst="ellipse">
            <a:avLst/>
          </a:prstGeom>
          <a:solidFill>
            <a:srgbClr val="00B0F0">
              <a:alpha val="4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2310</xdr:colOff>
      <xdr:row>5</xdr:row>
      <xdr:rowOff>60616</xdr:rowOff>
    </xdr:from>
    <xdr:to>
      <xdr:col>7</xdr:col>
      <xdr:colOff>495878</xdr:colOff>
      <xdr:row>9</xdr:row>
      <xdr:rowOff>17320</xdr:rowOff>
    </xdr:to>
    <xdr:grpSp>
      <xdr:nvGrpSpPr>
        <xdr:cNvPr id="34" name="Group 33">
          <a:extLst>
            <a:ext uri="{FF2B5EF4-FFF2-40B4-BE49-F238E27FC236}">
              <a16:creationId xmlns:a16="http://schemas.microsoft.com/office/drawing/2014/main" id="{C56A1962-DDCA-43D7-9871-F006CFB69496}"/>
            </a:ext>
          </a:extLst>
        </xdr:cNvPr>
        <xdr:cNvGrpSpPr/>
      </xdr:nvGrpSpPr>
      <xdr:grpSpPr>
        <a:xfrm>
          <a:off x="3032992" y="1013116"/>
          <a:ext cx="1705841" cy="718704"/>
          <a:chOff x="865910" y="1013116"/>
          <a:chExt cx="1705841" cy="718704"/>
        </a:xfrm>
      </xdr:grpSpPr>
      <xdr:sp macro="" textlink="">
        <xdr:nvSpPr>
          <xdr:cNvPr id="35" name="Rectangle: Rounded Corners 34">
            <a:extLst>
              <a:ext uri="{FF2B5EF4-FFF2-40B4-BE49-F238E27FC236}">
                <a16:creationId xmlns:a16="http://schemas.microsoft.com/office/drawing/2014/main" id="{1F9AFB8E-E5C2-6048-B8E6-777FC3D1ED38}"/>
              </a:ext>
            </a:extLst>
          </xdr:cNvPr>
          <xdr:cNvSpPr/>
        </xdr:nvSpPr>
        <xdr:spPr>
          <a:xfrm>
            <a:off x="865910" y="1013116"/>
            <a:ext cx="1705841" cy="718704"/>
          </a:xfrm>
          <a:prstGeom prst="roundRect">
            <a:avLst/>
          </a:prstGeom>
          <a:gradFill flip="none" rotWithShape="1">
            <a:gsLst>
              <a:gs pos="0">
                <a:srgbClr val="00B0F0"/>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Oval 35">
            <a:extLst>
              <a:ext uri="{FF2B5EF4-FFF2-40B4-BE49-F238E27FC236}">
                <a16:creationId xmlns:a16="http://schemas.microsoft.com/office/drawing/2014/main" id="{504AF580-2150-C944-11CB-51182DFC1F4B}"/>
              </a:ext>
            </a:extLst>
          </xdr:cNvPr>
          <xdr:cNvSpPr/>
        </xdr:nvSpPr>
        <xdr:spPr>
          <a:xfrm>
            <a:off x="935183" y="1151662"/>
            <a:ext cx="441613" cy="441613"/>
          </a:xfrm>
          <a:prstGeom prst="ellipse">
            <a:avLst/>
          </a:prstGeom>
          <a:solidFill>
            <a:srgbClr val="00B0F0">
              <a:alpha val="4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350983</xdr:colOff>
      <xdr:row>5</xdr:row>
      <xdr:rowOff>60616</xdr:rowOff>
    </xdr:from>
    <xdr:to>
      <xdr:col>11</xdr:col>
      <xdr:colOff>238415</xdr:colOff>
      <xdr:row>9</xdr:row>
      <xdr:rowOff>17320</xdr:rowOff>
    </xdr:to>
    <xdr:grpSp>
      <xdr:nvGrpSpPr>
        <xdr:cNvPr id="37" name="Group 36">
          <a:extLst>
            <a:ext uri="{FF2B5EF4-FFF2-40B4-BE49-F238E27FC236}">
              <a16:creationId xmlns:a16="http://schemas.microsoft.com/office/drawing/2014/main" id="{4FD0B5EE-C2CC-4EBA-8EED-BF633A0A4020}"/>
            </a:ext>
          </a:extLst>
        </xdr:cNvPr>
        <xdr:cNvGrpSpPr/>
      </xdr:nvGrpSpPr>
      <xdr:grpSpPr>
        <a:xfrm>
          <a:off x="5200074" y="1013116"/>
          <a:ext cx="1705841" cy="718704"/>
          <a:chOff x="865910" y="1013116"/>
          <a:chExt cx="1705841" cy="718704"/>
        </a:xfrm>
      </xdr:grpSpPr>
      <xdr:sp macro="" textlink="">
        <xdr:nvSpPr>
          <xdr:cNvPr id="38" name="Rectangle: Rounded Corners 37">
            <a:extLst>
              <a:ext uri="{FF2B5EF4-FFF2-40B4-BE49-F238E27FC236}">
                <a16:creationId xmlns:a16="http://schemas.microsoft.com/office/drawing/2014/main" id="{AAB84659-7603-8818-475D-7D54DCBE6F07}"/>
              </a:ext>
            </a:extLst>
          </xdr:cNvPr>
          <xdr:cNvSpPr/>
        </xdr:nvSpPr>
        <xdr:spPr>
          <a:xfrm>
            <a:off x="865910" y="1013116"/>
            <a:ext cx="1705841" cy="718704"/>
          </a:xfrm>
          <a:prstGeom prst="roundRect">
            <a:avLst/>
          </a:prstGeom>
          <a:gradFill flip="none" rotWithShape="1">
            <a:gsLst>
              <a:gs pos="0">
                <a:srgbClr val="00B0F0"/>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Oval 38">
            <a:extLst>
              <a:ext uri="{FF2B5EF4-FFF2-40B4-BE49-F238E27FC236}">
                <a16:creationId xmlns:a16="http://schemas.microsoft.com/office/drawing/2014/main" id="{8F82DF30-C0AF-A387-5B87-9B7EEAE78ECA}"/>
              </a:ext>
            </a:extLst>
          </xdr:cNvPr>
          <xdr:cNvSpPr/>
        </xdr:nvSpPr>
        <xdr:spPr>
          <a:xfrm>
            <a:off x="935183" y="1151662"/>
            <a:ext cx="441613" cy="441613"/>
          </a:xfrm>
          <a:prstGeom prst="ellipse">
            <a:avLst/>
          </a:prstGeom>
          <a:solidFill>
            <a:srgbClr val="00B0F0">
              <a:alpha val="4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93520</xdr:colOff>
      <xdr:row>5</xdr:row>
      <xdr:rowOff>60616</xdr:rowOff>
    </xdr:from>
    <xdr:to>
      <xdr:col>14</xdr:col>
      <xdr:colOff>587088</xdr:colOff>
      <xdr:row>9</xdr:row>
      <xdr:rowOff>17320</xdr:rowOff>
    </xdr:to>
    <xdr:grpSp>
      <xdr:nvGrpSpPr>
        <xdr:cNvPr id="40" name="Group 39">
          <a:extLst>
            <a:ext uri="{FF2B5EF4-FFF2-40B4-BE49-F238E27FC236}">
              <a16:creationId xmlns:a16="http://schemas.microsoft.com/office/drawing/2014/main" id="{E18BBAF5-3D27-47B5-BE6A-2FBCE4439606}"/>
            </a:ext>
          </a:extLst>
        </xdr:cNvPr>
        <xdr:cNvGrpSpPr/>
      </xdr:nvGrpSpPr>
      <xdr:grpSpPr>
        <a:xfrm>
          <a:off x="7367156" y="1013116"/>
          <a:ext cx="1705841" cy="718704"/>
          <a:chOff x="865910" y="1013116"/>
          <a:chExt cx="1705841" cy="718704"/>
        </a:xfrm>
      </xdr:grpSpPr>
      <xdr:sp macro="" textlink="">
        <xdr:nvSpPr>
          <xdr:cNvPr id="41" name="Rectangle: Rounded Corners 40">
            <a:extLst>
              <a:ext uri="{FF2B5EF4-FFF2-40B4-BE49-F238E27FC236}">
                <a16:creationId xmlns:a16="http://schemas.microsoft.com/office/drawing/2014/main" id="{4E9C7024-DA9E-83B1-7A15-0A886807E4C6}"/>
              </a:ext>
            </a:extLst>
          </xdr:cNvPr>
          <xdr:cNvSpPr/>
        </xdr:nvSpPr>
        <xdr:spPr>
          <a:xfrm>
            <a:off x="865910" y="1013116"/>
            <a:ext cx="1705841" cy="718704"/>
          </a:xfrm>
          <a:prstGeom prst="roundRect">
            <a:avLst/>
          </a:prstGeom>
          <a:gradFill flip="none" rotWithShape="1">
            <a:gsLst>
              <a:gs pos="0">
                <a:srgbClr val="00B0F0"/>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Oval 41">
            <a:extLst>
              <a:ext uri="{FF2B5EF4-FFF2-40B4-BE49-F238E27FC236}">
                <a16:creationId xmlns:a16="http://schemas.microsoft.com/office/drawing/2014/main" id="{AC7BEEDD-ADFD-65E6-DED4-EAA38B4910EC}"/>
              </a:ext>
            </a:extLst>
          </xdr:cNvPr>
          <xdr:cNvSpPr/>
        </xdr:nvSpPr>
        <xdr:spPr>
          <a:xfrm>
            <a:off x="935183" y="1151662"/>
            <a:ext cx="441613" cy="441613"/>
          </a:xfrm>
          <a:prstGeom prst="ellipse">
            <a:avLst/>
          </a:prstGeom>
          <a:solidFill>
            <a:srgbClr val="00B0F0">
              <a:alpha val="4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8</xdr:col>
      <xdr:colOff>510886</xdr:colOff>
      <xdr:row>6</xdr:row>
      <xdr:rowOff>95251</xdr:rowOff>
    </xdr:from>
    <xdr:to>
      <xdr:col>9</xdr:col>
      <xdr:colOff>166935</xdr:colOff>
      <xdr:row>7</xdr:row>
      <xdr:rowOff>166936</xdr:rowOff>
    </xdr:to>
    <xdr:pic>
      <xdr:nvPicPr>
        <xdr:cNvPr id="44" name="Picture 43">
          <a:extLst>
            <a:ext uri="{FF2B5EF4-FFF2-40B4-BE49-F238E27FC236}">
              <a16:creationId xmlns:a16="http://schemas.microsoft.com/office/drawing/2014/main" id="{909A8C37-7204-9A16-EB31-2E6E8B894978}"/>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5359977" y="1238251"/>
          <a:ext cx="262185" cy="262185"/>
        </a:xfrm>
        <a:prstGeom prst="rect">
          <a:avLst/>
        </a:prstGeom>
      </xdr:spPr>
    </xdr:pic>
    <xdr:clientData/>
  </xdr:twoCellAnchor>
  <xdr:twoCellAnchor editAs="oneCell">
    <xdr:from>
      <xdr:col>5</xdr:col>
      <xdr:colOff>161454</xdr:colOff>
      <xdr:row>6</xdr:row>
      <xdr:rowOff>92183</xdr:rowOff>
    </xdr:from>
    <xdr:to>
      <xdr:col>5</xdr:col>
      <xdr:colOff>423639</xdr:colOff>
      <xdr:row>7</xdr:row>
      <xdr:rowOff>163868</xdr:rowOff>
    </xdr:to>
    <xdr:pic>
      <xdr:nvPicPr>
        <xdr:cNvPr id="48" name="Picture 47">
          <a:extLst>
            <a:ext uri="{FF2B5EF4-FFF2-40B4-BE49-F238E27FC236}">
              <a16:creationId xmlns:a16="http://schemas.microsoft.com/office/drawing/2014/main" id="{72A056E8-1A6C-8148-9F25-9A6303A906F2}"/>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3192136" y="1235183"/>
          <a:ext cx="262185" cy="262185"/>
        </a:xfrm>
        <a:prstGeom prst="rect">
          <a:avLst/>
        </a:prstGeom>
      </xdr:spPr>
    </xdr:pic>
    <xdr:clientData/>
  </xdr:twoCellAnchor>
  <xdr:twoCellAnchor editAs="oneCell">
    <xdr:from>
      <xdr:col>1</xdr:col>
      <xdr:colOff>432307</xdr:colOff>
      <xdr:row>6</xdr:row>
      <xdr:rowOff>93756</xdr:rowOff>
    </xdr:from>
    <xdr:to>
      <xdr:col>2</xdr:col>
      <xdr:colOff>61460</xdr:colOff>
      <xdr:row>7</xdr:row>
      <xdr:rowOff>138546</xdr:rowOff>
    </xdr:to>
    <xdr:pic>
      <xdr:nvPicPr>
        <xdr:cNvPr id="50" name="Picture 49">
          <a:extLst>
            <a:ext uri="{FF2B5EF4-FFF2-40B4-BE49-F238E27FC236}">
              <a16:creationId xmlns:a16="http://schemas.microsoft.com/office/drawing/2014/main" id="{3B749F71-D25E-0C67-E765-6152794BC225}"/>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1038443" y="1236756"/>
          <a:ext cx="235290" cy="235290"/>
        </a:xfrm>
        <a:prstGeom prst="rect">
          <a:avLst/>
        </a:prstGeom>
      </xdr:spPr>
    </xdr:pic>
    <xdr:clientData/>
  </xdr:twoCellAnchor>
  <xdr:twoCellAnchor>
    <xdr:from>
      <xdr:col>2</xdr:col>
      <xdr:colOff>181840</xdr:colOff>
      <xdr:row>7</xdr:row>
      <xdr:rowOff>51955</xdr:rowOff>
    </xdr:from>
    <xdr:to>
      <xdr:col>3</xdr:col>
      <xdr:colOff>406977</xdr:colOff>
      <xdr:row>8</xdr:row>
      <xdr:rowOff>181842</xdr:rowOff>
    </xdr:to>
    <xdr:sp macro="" textlink="">
      <xdr:nvSpPr>
        <xdr:cNvPr id="51" name="TextBox 50">
          <a:extLst>
            <a:ext uri="{FF2B5EF4-FFF2-40B4-BE49-F238E27FC236}">
              <a16:creationId xmlns:a16="http://schemas.microsoft.com/office/drawing/2014/main" id="{99056AD9-DEA9-07A3-9CF2-179EB03340D9}"/>
            </a:ext>
          </a:extLst>
        </xdr:cNvPr>
        <xdr:cNvSpPr txBox="1"/>
      </xdr:nvSpPr>
      <xdr:spPr>
        <a:xfrm>
          <a:off x="1394113" y="1385455"/>
          <a:ext cx="831273"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85000"/>
                </a:schemeClr>
              </a:solidFill>
            </a:rPr>
            <a:t>COGS</a:t>
          </a:r>
        </a:p>
      </xdr:txBody>
    </xdr:sp>
    <xdr:clientData/>
  </xdr:twoCellAnchor>
  <xdr:twoCellAnchor>
    <xdr:from>
      <xdr:col>12</xdr:col>
      <xdr:colOff>429491</xdr:colOff>
      <xdr:row>7</xdr:row>
      <xdr:rowOff>51955</xdr:rowOff>
    </xdr:from>
    <xdr:to>
      <xdr:col>14</xdr:col>
      <xdr:colOff>588819</xdr:colOff>
      <xdr:row>8</xdr:row>
      <xdr:rowOff>181842</xdr:rowOff>
    </xdr:to>
    <xdr:sp macro="" textlink="">
      <xdr:nvSpPr>
        <xdr:cNvPr id="52" name="TextBox 51">
          <a:extLst>
            <a:ext uri="{FF2B5EF4-FFF2-40B4-BE49-F238E27FC236}">
              <a16:creationId xmlns:a16="http://schemas.microsoft.com/office/drawing/2014/main" id="{156F089E-D7AB-45C6-BCC8-7A18A8B69164}"/>
            </a:ext>
          </a:extLst>
        </xdr:cNvPr>
        <xdr:cNvSpPr txBox="1"/>
      </xdr:nvSpPr>
      <xdr:spPr>
        <a:xfrm>
          <a:off x="7703127" y="1385455"/>
          <a:ext cx="1371601"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85000"/>
                </a:schemeClr>
              </a:solidFill>
            </a:rPr>
            <a:t>% Profit Margin</a:t>
          </a:r>
        </a:p>
      </xdr:txBody>
    </xdr:sp>
    <xdr:clientData/>
  </xdr:twoCellAnchor>
  <xdr:twoCellAnchor>
    <xdr:from>
      <xdr:col>9</xdr:col>
      <xdr:colOff>170873</xdr:colOff>
      <xdr:row>7</xdr:row>
      <xdr:rowOff>51955</xdr:rowOff>
    </xdr:from>
    <xdr:to>
      <xdr:col>11</xdr:col>
      <xdr:colOff>147205</xdr:colOff>
      <xdr:row>8</xdr:row>
      <xdr:rowOff>181842</xdr:rowOff>
    </xdr:to>
    <xdr:sp macro="" textlink="">
      <xdr:nvSpPr>
        <xdr:cNvPr id="53" name="TextBox 52">
          <a:extLst>
            <a:ext uri="{FF2B5EF4-FFF2-40B4-BE49-F238E27FC236}">
              <a16:creationId xmlns:a16="http://schemas.microsoft.com/office/drawing/2014/main" id="{A02AE4C9-9CB2-4D08-B484-431CE4076CBC}"/>
            </a:ext>
          </a:extLst>
        </xdr:cNvPr>
        <xdr:cNvSpPr txBox="1"/>
      </xdr:nvSpPr>
      <xdr:spPr>
        <a:xfrm>
          <a:off x="5626100" y="1385455"/>
          <a:ext cx="118860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85000"/>
                </a:schemeClr>
              </a:solidFill>
            </a:rPr>
            <a:t>Profit Margin</a:t>
          </a:r>
        </a:p>
      </xdr:txBody>
    </xdr:sp>
    <xdr:clientData/>
  </xdr:twoCellAnchor>
  <xdr:twoCellAnchor>
    <xdr:from>
      <xdr:col>5</xdr:col>
      <xdr:colOff>327890</xdr:colOff>
      <xdr:row>7</xdr:row>
      <xdr:rowOff>51955</xdr:rowOff>
    </xdr:from>
    <xdr:to>
      <xdr:col>7</xdr:col>
      <xdr:colOff>484909</xdr:colOff>
      <xdr:row>8</xdr:row>
      <xdr:rowOff>181842</xdr:rowOff>
    </xdr:to>
    <xdr:sp macro="" textlink="">
      <xdr:nvSpPr>
        <xdr:cNvPr id="54" name="TextBox 53">
          <a:extLst>
            <a:ext uri="{FF2B5EF4-FFF2-40B4-BE49-F238E27FC236}">
              <a16:creationId xmlns:a16="http://schemas.microsoft.com/office/drawing/2014/main" id="{FB88DBBA-38FA-42DE-B6EE-B433B360D680}"/>
            </a:ext>
          </a:extLst>
        </xdr:cNvPr>
        <xdr:cNvSpPr txBox="1"/>
      </xdr:nvSpPr>
      <xdr:spPr>
        <a:xfrm>
          <a:off x="3358572" y="1385455"/>
          <a:ext cx="1369292"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85000"/>
                </a:schemeClr>
              </a:solidFill>
            </a:rPr>
            <a:t>Total Revenue</a:t>
          </a:r>
        </a:p>
      </xdr:txBody>
    </xdr:sp>
    <xdr:clientData/>
  </xdr:twoCellAnchor>
  <xdr:twoCellAnchor editAs="oneCell">
    <xdr:from>
      <xdr:col>12</xdr:col>
      <xdr:colOff>268434</xdr:colOff>
      <xdr:row>6</xdr:row>
      <xdr:rowOff>95251</xdr:rowOff>
    </xdr:from>
    <xdr:to>
      <xdr:col>12</xdr:col>
      <xdr:colOff>530620</xdr:colOff>
      <xdr:row>7</xdr:row>
      <xdr:rowOff>166937</xdr:rowOff>
    </xdr:to>
    <xdr:pic>
      <xdr:nvPicPr>
        <xdr:cNvPr id="56" name="Picture 55">
          <a:extLst>
            <a:ext uri="{FF2B5EF4-FFF2-40B4-BE49-F238E27FC236}">
              <a16:creationId xmlns:a16="http://schemas.microsoft.com/office/drawing/2014/main" id="{0CC26894-7466-4C2E-AC13-24DE6D69508D}"/>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7542070" y="1238251"/>
          <a:ext cx="262186" cy="262186"/>
        </a:xfrm>
        <a:prstGeom prst="rect">
          <a:avLst/>
        </a:prstGeom>
      </xdr:spPr>
    </xdr:pic>
    <xdr:clientData/>
  </xdr:twoCellAnchor>
  <xdr:twoCellAnchor>
    <xdr:from>
      <xdr:col>2</xdr:col>
      <xdr:colOff>5196</xdr:colOff>
      <xdr:row>5</xdr:row>
      <xdr:rowOff>154132</xdr:rowOff>
    </xdr:from>
    <xdr:to>
      <xdr:col>3</xdr:col>
      <xdr:colOff>536865</xdr:colOff>
      <xdr:row>7</xdr:row>
      <xdr:rowOff>93519</xdr:rowOff>
    </xdr:to>
    <xdr:sp macro="" textlink="'Analysis 03'!T12">
      <xdr:nvSpPr>
        <xdr:cNvPr id="57" name="TextBox 56">
          <a:extLst>
            <a:ext uri="{FF2B5EF4-FFF2-40B4-BE49-F238E27FC236}">
              <a16:creationId xmlns:a16="http://schemas.microsoft.com/office/drawing/2014/main" id="{AF9517A3-FCA4-4FB5-B01A-61CA3962A001}"/>
            </a:ext>
          </a:extLst>
        </xdr:cNvPr>
        <xdr:cNvSpPr txBox="1"/>
      </xdr:nvSpPr>
      <xdr:spPr>
        <a:xfrm>
          <a:off x="1217469" y="1106632"/>
          <a:ext cx="113780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34C7DE-4719-430C-AF75-F8FD2584E0CE}" type="TxLink">
            <a:rPr lang="en-US" sz="2000" b="0" i="0" u="none" strike="noStrike">
              <a:solidFill>
                <a:schemeClr val="bg1">
                  <a:lumMod val="85000"/>
                </a:schemeClr>
              </a:solidFill>
              <a:latin typeface="Calibri"/>
              <a:cs typeface="Calibri"/>
            </a:rPr>
            <a:t> $3.1M</a:t>
          </a:fld>
          <a:endParaRPr lang="en-US" sz="2000">
            <a:solidFill>
              <a:schemeClr val="bg1">
                <a:lumMod val="85000"/>
              </a:schemeClr>
            </a:solidFill>
          </a:endParaRPr>
        </a:p>
      </xdr:txBody>
    </xdr:sp>
    <xdr:clientData/>
  </xdr:twoCellAnchor>
  <xdr:twoCellAnchor>
    <xdr:from>
      <xdr:col>5</xdr:col>
      <xdr:colOff>359641</xdr:colOff>
      <xdr:row>5</xdr:row>
      <xdr:rowOff>154132</xdr:rowOff>
    </xdr:from>
    <xdr:to>
      <xdr:col>7</xdr:col>
      <xdr:colOff>285173</xdr:colOff>
      <xdr:row>7</xdr:row>
      <xdr:rowOff>93519</xdr:rowOff>
    </xdr:to>
    <xdr:sp macro="" textlink="'Analysis 03'!U12">
      <xdr:nvSpPr>
        <xdr:cNvPr id="58" name="TextBox 57">
          <a:extLst>
            <a:ext uri="{FF2B5EF4-FFF2-40B4-BE49-F238E27FC236}">
              <a16:creationId xmlns:a16="http://schemas.microsoft.com/office/drawing/2014/main" id="{967C7EF0-5915-44FA-9128-DF6699F83115}"/>
            </a:ext>
          </a:extLst>
        </xdr:cNvPr>
        <xdr:cNvSpPr txBox="1"/>
      </xdr:nvSpPr>
      <xdr:spPr>
        <a:xfrm>
          <a:off x="3390323" y="1106632"/>
          <a:ext cx="113780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3A5E47-28A6-4B55-BD82-CDBCCC66A8B0}" type="TxLink">
            <a:rPr lang="en-US" sz="2000" b="0" i="0" u="none" strike="noStrike">
              <a:solidFill>
                <a:schemeClr val="bg1">
                  <a:lumMod val="85000"/>
                </a:schemeClr>
              </a:solidFill>
              <a:latin typeface="Calibri"/>
              <a:cs typeface="Calibri"/>
            </a:rPr>
            <a:t> $5.4M</a:t>
          </a:fld>
          <a:endParaRPr lang="en-US" sz="2000">
            <a:solidFill>
              <a:schemeClr val="bg1">
                <a:lumMod val="85000"/>
              </a:schemeClr>
            </a:solidFill>
          </a:endParaRPr>
        </a:p>
      </xdr:txBody>
    </xdr:sp>
    <xdr:clientData/>
  </xdr:twoCellAnchor>
  <xdr:twoCellAnchor>
    <xdr:from>
      <xdr:col>9</xdr:col>
      <xdr:colOff>151246</xdr:colOff>
      <xdr:row>5</xdr:row>
      <xdr:rowOff>154132</xdr:rowOff>
    </xdr:from>
    <xdr:to>
      <xdr:col>11</xdr:col>
      <xdr:colOff>76778</xdr:colOff>
      <xdr:row>7</xdr:row>
      <xdr:rowOff>93519</xdr:rowOff>
    </xdr:to>
    <xdr:sp macro="" textlink="'Analysis 03'!V12">
      <xdr:nvSpPr>
        <xdr:cNvPr id="59" name="TextBox 58">
          <a:extLst>
            <a:ext uri="{FF2B5EF4-FFF2-40B4-BE49-F238E27FC236}">
              <a16:creationId xmlns:a16="http://schemas.microsoft.com/office/drawing/2014/main" id="{055206F8-428C-4077-9FD7-AF5007622A3F}"/>
            </a:ext>
          </a:extLst>
        </xdr:cNvPr>
        <xdr:cNvSpPr txBox="1"/>
      </xdr:nvSpPr>
      <xdr:spPr>
        <a:xfrm>
          <a:off x="5606473" y="1106632"/>
          <a:ext cx="113780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FD0F24-E553-4054-A4A7-96FF916FCE47}" type="TxLink">
            <a:rPr lang="en-US" sz="2000" b="0" i="0" u="none" strike="noStrike">
              <a:solidFill>
                <a:schemeClr val="bg1">
                  <a:lumMod val="85000"/>
                </a:schemeClr>
              </a:solidFill>
              <a:latin typeface="Calibri"/>
              <a:cs typeface="Calibri"/>
            </a:rPr>
            <a:t> $2.3M</a:t>
          </a:fld>
          <a:endParaRPr lang="en-US" sz="2000">
            <a:solidFill>
              <a:schemeClr val="bg1">
                <a:lumMod val="85000"/>
              </a:schemeClr>
            </a:solidFill>
          </a:endParaRPr>
        </a:p>
      </xdr:txBody>
    </xdr:sp>
    <xdr:clientData/>
  </xdr:twoCellAnchor>
  <xdr:twoCellAnchor>
    <xdr:from>
      <xdr:col>12</xdr:col>
      <xdr:colOff>548986</xdr:colOff>
      <xdr:row>5</xdr:row>
      <xdr:rowOff>154132</xdr:rowOff>
    </xdr:from>
    <xdr:to>
      <xdr:col>14</xdr:col>
      <xdr:colOff>474518</xdr:colOff>
      <xdr:row>7</xdr:row>
      <xdr:rowOff>93519</xdr:rowOff>
    </xdr:to>
    <xdr:sp macro="" textlink="'Analysis 03'!W12">
      <xdr:nvSpPr>
        <xdr:cNvPr id="60" name="TextBox 59">
          <a:extLst>
            <a:ext uri="{FF2B5EF4-FFF2-40B4-BE49-F238E27FC236}">
              <a16:creationId xmlns:a16="http://schemas.microsoft.com/office/drawing/2014/main" id="{A6DCBD06-61B2-40BB-B56D-36DA13873B97}"/>
            </a:ext>
          </a:extLst>
        </xdr:cNvPr>
        <xdr:cNvSpPr txBox="1"/>
      </xdr:nvSpPr>
      <xdr:spPr>
        <a:xfrm>
          <a:off x="7822622" y="1106632"/>
          <a:ext cx="113780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23EA65-F1CC-46E3-B7E3-648062372E14}" type="TxLink">
            <a:rPr lang="en-US" sz="2000" b="0" i="0" u="none" strike="noStrike">
              <a:solidFill>
                <a:schemeClr val="bg1">
                  <a:lumMod val="85000"/>
                </a:schemeClr>
              </a:solidFill>
              <a:latin typeface="Calibri"/>
              <a:cs typeface="Calibri"/>
            </a:rPr>
            <a:t>42.18%</a:t>
          </a:fld>
          <a:endParaRPr lang="en-US" sz="2000">
            <a:solidFill>
              <a:schemeClr val="bg1">
                <a:lumMod val="85000"/>
              </a:schemeClr>
            </a:solidFill>
          </a:endParaRPr>
        </a:p>
      </xdr:txBody>
    </xdr:sp>
    <xdr:clientData/>
  </xdr:twoCellAnchor>
  <xdr:twoCellAnchor>
    <xdr:from>
      <xdr:col>17</xdr:col>
      <xdr:colOff>243319</xdr:colOff>
      <xdr:row>5</xdr:row>
      <xdr:rowOff>60616</xdr:rowOff>
    </xdr:from>
    <xdr:to>
      <xdr:col>22</xdr:col>
      <xdr:colOff>348096</xdr:colOff>
      <xdr:row>38</xdr:row>
      <xdr:rowOff>25979</xdr:rowOff>
    </xdr:to>
    <xdr:grpSp>
      <xdr:nvGrpSpPr>
        <xdr:cNvPr id="9225" name="Group 9224">
          <a:extLst>
            <a:ext uri="{FF2B5EF4-FFF2-40B4-BE49-F238E27FC236}">
              <a16:creationId xmlns:a16="http://schemas.microsoft.com/office/drawing/2014/main" id="{6D33208E-7F36-C25F-057A-4D5C057FAB5E}"/>
            </a:ext>
          </a:extLst>
        </xdr:cNvPr>
        <xdr:cNvGrpSpPr/>
      </xdr:nvGrpSpPr>
      <xdr:grpSpPr>
        <a:xfrm>
          <a:off x="10547637" y="1013116"/>
          <a:ext cx="3135459" cy="6251863"/>
          <a:chOff x="10452387" y="883228"/>
          <a:chExt cx="3135459" cy="6251863"/>
        </a:xfrm>
      </xdr:grpSpPr>
      <xdr:sp macro="" textlink="">
        <xdr:nvSpPr>
          <xdr:cNvPr id="61" name="Rectangle: Diagonal Corners Rounded 60">
            <a:extLst>
              <a:ext uri="{FF2B5EF4-FFF2-40B4-BE49-F238E27FC236}">
                <a16:creationId xmlns:a16="http://schemas.microsoft.com/office/drawing/2014/main" id="{46E35FB4-E743-BBE8-7A0E-A77CDD7CBDD5}"/>
              </a:ext>
            </a:extLst>
          </xdr:cNvPr>
          <xdr:cNvSpPr/>
        </xdr:nvSpPr>
        <xdr:spPr>
          <a:xfrm>
            <a:off x="10452387" y="883228"/>
            <a:ext cx="2225387" cy="6251863"/>
          </a:xfrm>
          <a:prstGeom prst="round2DiagRect">
            <a:avLst>
              <a:gd name="adj1" fmla="val 4885"/>
              <a:gd name="adj2" fmla="val 0"/>
            </a:avLst>
          </a:prstGeom>
          <a:solidFill>
            <a:srgbClr val="333F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ectangle 61">
            <a:extLst>
              <a:ext uri="{FF2B5EF4-FFF2-40B4-BE49-F238E27FC236}">
                <a16:creationId xmlns:a16="http://schemas.microsoft.com/office/drawing/2014/main" id="{F140E209-1707-014A-CEED-82EA249126B9}"/>
              </a:ext>
            </a:extLst>
          </xdr:cNvPr>
          <xdr:cNvSpPr/>
        </xdr:nvSpPr>
        <xdr:spPr>
          <a:xfrm>
            <a:off x="11594523" y="1121352"/>
            <a:ext cx="1446068" cy="5775614"/>
          </a:xfrm>
          <a:prstGeom prst="rect">
            <a:avLst/>
          </a:prstGeom>
          <a:solidFill>
            <a:srgbClr val="333F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ectangle 62">
            <a:extLst>
              <a:ext uri="{FF2B5EF4-FFF2-40B4-BE49-F238E27FC236}">
                <a16:creationId xmlns:a16="http://schemas.microsoft.com/office/drawing/2014/main" id="{96EAF958-2708-4CC6-8CBB-1A4626CF4A9B}"/>
              </a:ext>
            </a:extLst>
          </xdr:cNvPr>
          <xdr:cNvSpPr/>
        </xdr:nvSpPr>
        <xdr:spPr>
          <a:xfrm>
            <a:off x="11868150" y="1353200"/>
            <a:ext cx="1446068" cy="5311919"/>
          </a:xfrm>
          <a:prstGeom prst="rect">
            <a:avLst/>
          </a:prstGeom>
          <a:solidFill>
            <a:srgbClr val="333F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16" name="Rectangle 9215">
            <a:extLst>
              <a:ext uri="{FF2B5EF4-FFF2-40B4-BE49-F238E27FC236}">
                <a16:creationId xmlns:a16="http://schemas.microsoft.com/office/drawing/2014/main" id="{313C747E-0CBC-444C-BA53-AFD8EDF9F863}"/>
              </a:ext>
            </a:extLst>
          </xdr:cNvPr>
          <xdr:cNvSpPr/>
        </xdr:nvSpPr>
        <xdr:spPr>
          <a:xfrm>
            <a:off x="12141778" y="1554956"/>
            <a:ext cx="1446068" cy="4908406"/>
          </a:xfrm>
          <a:prstGeom prst="rect">
            <a:avLst/>
          </a:prstGeom>
          <a:solidFill>
            <a:srgbClr val="333F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7986111" createdVersion="8" refreshedVersion="8" minRefreshableVersion="3" recordCount="0" supportSubquery="1" supportAdvancedDrill="1" xr:uid="{23A40F7C-1CD5-4060-8B9D-B639569E2F3F}">
  <cacheSource type="external" connectionId="8"/>
  <cacheFields count="4">
    <cacheField name="[Dim_Date].[Month].[Month]" caption="Month" numFmtId="0" hierarchy="9" level="1">
      <sharedItems count="12">
        <s v="Jan"/>
        <s v="Feb"/>
        <s v="Mar"/>
        <s v="Apr"/>
        <s v="May"/>
        <s v="Jun"/>
        <s v="Jul"/>
        <s v="Aug"/>
        <s v="Sep"/>
        <s v="Oct"/>
        <s v="Nov"/>
        <s v="Dec"/>
      </sharedItems>
    </cacheField>
    <cacheField name="[Measures].[Total Revenue]" caption="Total Revenue" numFmtId="0" hierarchy="34" level="32767"/>
    <cacheField name="[Measures].[Total Target]" caption="Total Target" numFmtId="0" hierarchy="44" level="32767"/>
    <cacheField name="[Dim_SalesPerson].[Store Name].[Store Name]" caption="Store Name" numFmtId="0" hierarchy="22" level="1">
      <sharedItems containsSemiMixedTypes="0" containsNonDate="0" containsString="0"/>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3"/>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1"/>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oneField="1">
      <fieldsUsage count="1">
        <fieldUsage x="2"/>
      </fieldsUsage>
    </cacheHierarchy>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109374999" createdVersion="8" refreshedVersion="8" minRefreshableVersion="3" recordCount="0" supportSubquery="1" supportAdvancedDrill="1" xr:uid="{677A2F3E-77F7-4E16-93DD-135650D09DFC}">
  <cacheSource type="external" connectionId="8"/>
  <cacheFields count="2">
    <cacheField name="[Dim_Customer].[Full Name].[Full Name]" caption="Full Name" numFmtId="0" hierarchy="2" level="1">
      <sharedItems count="5">
        <s v="Bobby Abbott"/>
        <s v="Christine Hawkins"/>
        <s v="Jeffery Powell"/>
        <s v="Lisa West"/>
        <s v="Travis Ewing"/>
      </sharedItems>
    </cacheField>
    <cacheField name="[Measures].[Total Profit]" caption="Total Profit" numFmtId="0" hierarchy="36" level="32767"/>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oneField="1">
      <fieldsUsage count="1">
        <fieldUsage x="1"/>
      </fieldsUsage>
    </cacheHierarchy>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112500001" createdVersion="8" refreshedVersion="8" minRefreshableVersion="3" recordCount="0" supportSubquery="1" supportAdvancedDrill="1" xr:uid="{148DAF75-35C6-456B-9664-C2251BAD915E}">
  <cacheSource type="external" connectionId="8"/>
  <cacheFields count="3">
    <cacheField name="[Dim_Customer].[Full Name].[Full Name]" caption="Full Name" numFmtId="0" hierarchy="2" level="1">
      <sharedItems count="5">
        <s v="John Brown"/>
        <s v="Judith Simmons"/>
        <s v="Kristine Barrett"/>
        <s v="Laura Gross"/>
        <s v="Paul Noble"/>
      </sharedItems>
    </cacheField>
    <cacheField name="[Measures].[Total Profit]" caption="Total Profit" numFmtId="0" hierarchy="36" level="32767"/>
    <cacheField name="[Dim_Customer].[Location].[Location]" caption="Location" numFmtId="0" hierarchy="4" level="1">
      <sharedItems count="5">
        <s v="California"/>
        <s v="Michigan"/>
        <s v="Missouri"/>
        <s v="Virginia"/>
        <s v="Washington"/>
      </sharedItems>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2"/>
      </fieldsUsage>
    </cacheHierarchy>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oneField="1">
      <fieldsUsage count="1">
        <fieldUsage x="1"/>
      </fieldsUsage>
    </cacheHierarchy>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115393518" createdVersion="8" refreshedVersion="8" minRefreshableVersion="3" recordCount="0" supportSubquery="1" supportAdvancedDrill="1" xr:uid="{A20BB2CF-D0CE-4B39-8EF4-557AAEE10C20}">
  <cacheSource type="external" connectionId="8"/>
  <cacheFields count="3">
    <cacheField name="[Dim_Customer].[Full Name].[Full Name]" caption="Full Name" numFmtId="0" hierarchy="2" level="1">
      <sharedItems count="5">
        <s v="Bobby Abbott"/>
        <s v="Christine Hawkins"/>
        <s v="Jeffery Powell"/>
        <s v="Lisa West"/>
        <s v="Travis Ewing"/>
      </sharedItems>
    </cacheField>
    <cacheField name="[Measures].[Total Profit]" caption="Total Profit" numFmtId="0" hierarchy="36" level="32767"/>
    <cacheField name="[Dim_Customer].[Location].[Location]" caption="Location" numFmtId="0" hierarchy="4" level="1">
      <sharedItems count="5">
        <s v="Florida"/>
        <s v="Indiana"/>
        <s v="Maryland"/>
        <s v="New York"/>
        <s v="Wisconsin"/>
      </sharedItems>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2"/>
      </fieldsUsage>
    </cacheHierarchy>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oneField="1">
      <fieldsUsage count="1">
        <fieldUsage x="1"/>
      </fieldsUsage>
    </cacheHierarchy>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85885300928" createdVersion="8" refreshedVersion="8" minRefreshableVersion="3" recordCount="0" supportSubquery="1" supportAdvancedDrill="1" xr:uid="{31216E37-8393-4169-858D-802B47F8C7E2}">
  <cacheSource type="external" connectionId="8"/>
  <cacheFields count="8">
    <cacheField name="[Dim_Customer].[Full Name].[Full Name]" caption="Full Name" numFmtId="0" hierarchy="2" level="1">
      <sharedItems count="5">
        <s v="Bobby Abbott"/>
        <s v="Christine Hawkins"/>
        <s v="Jeffery Powell"/>
        <s v="Lisa West"/>
        <s v="Travis Ewing"/>
      </sharedItems>
    </cacheField>
    <cacheField name="[Dim_Customer].[Location].[Location]" caption="Location" numFmtId="0" hierarchy="4" level="1">
      <sharedItems count="5">
        <s v="Florida"/>
        <s v="Indiana"/>
        <s v="Maryland"/>
        <s v="New York"/>
        <s v="Wisconsin"/>
      </sharedItems>
    </cacheField>
    <cacheField name="[Measures].[# Customers]" caption="# Customers" numFmtId="0" hierarchy="45" level="32767"/>
    <cacheField name="[Measures].[# Locations]" caption="# Locations" numFmtId="0" hierarchy="46" level="32767"/>
    <cacheField name="[Measures].[COGS]" caption="COGS" numFmtId="0" hierarchy="35" level="32767"/>
    <cacheField name="[Measures].[Total Revenue]" caption="Total Revenue" numFmtId="0" hierarchy="34" level="32767"/>
    <cacheField name="[Measures].[Total Profit]" caption="Total Profit" numFmtId="0" hierarchy="36" level="32767"/>
    <cacheField name="[Measures].[Profit Margin]" caption="Profit Margin" numFmtId="0" hierarchy="37" level="32767"/>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5"/>
      </fieldsUsage>
    </cacheHierarchy>
    <cacheHierarchy uniqueName="[Measures].[COGS]" caption="COGS" measure="1" displayFolder="" measureGroup="Calculated Measures" count="0" oneField="1">
      <fieldsUsage count="1">
        <fieldUsage x="4"/>
      </fieldsUsage>
    </cacheHierarchy>
    <cacheHierarchy uniqueName="[Measures].[Total Profit]" caption="Total Profit" measure="1" displayFolder="" measureGroup="Calculated Measures" count="0" oneField="1">
      <fieldsUsage count="1">
        <fieldUsage x="6"/>
      </fieldsUsage>
    </cacheHierarchy>
    <cacheHierarchy uniqueName="[Measures].[Profit Margin]" caption="Profit Margin" measure="1" displayFolder="" measureGroup="Calculated Measures" count="0" oneField="1">
      <fieldsUsage count="1">
        <fieldUsage x="7"/>
      </fieldsUsage>
    </cacheHierarchy>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oneField="1">
      <fieldsUsage count="1">
        <fieldUsage x="2"/>
      </fieldsUsage>
    </cacheHierarchy>
    <cacheHierarchy uniqueName="[Measures].[# Locations]" caption="# Locations" measure="1" displayFolder="" measureGroup="Calculated Measures" count="0" oneField="1">
      <fieldsUsage count="1">
        <fieldUsage x="3"/>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78819447" createdVersion="3" refreshedVersion="8" minRefreshableVersion="3" recordCount="0" supportSubquery="1" supportAdvancedDrill="1" xr:uid="{3AFE8CB9-48B4-4611-B53B-B76A356E70D5}">
  <cacheSource type="external" connectionId="8">
    <extLst>
      <ext xmlns:x14="http://schemas.microsoft.com/office/spreadsheetml/2009/9/main" uri="{F057638F-6D5F-4e77-A914-E7F072B9BCA8}">
        <x14:sourceConnection name="ThisWorkbookDataModel"/>
      </ext>
    </extLst>
  </cacheSource>
  <cacheFields count="0"/>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3877739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94907405" createdVersion="3" refreshedVersion="8" minRefreshableVersion="3" recordCount="0" supportSubquery="1" supportAdvancedDrill="1" xr:uid="{502F2DDC-64CB-4F77-B613-17C51BD9BDBD}">
  <cacheSource type="external" connectionId="8">
    <extLst>
      <ext xmlns:x14="http://schemas.microsoft.com/office/spreadsheetml/2009/9/main" uri="{F057638F-6D5F-4e77-A914-E7F072B9BCA8}">
        <x14:sourceConnection name="ThisWorkbookDataModel"/>
      </ext>
    </extLst>
  </cacheSource>
  <cacheFields count="0"/>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390773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82638889" createdVersion="8" refreshedVersion="8" minRefreshableVersion="3" recordCount="0" supportSubquery="1" supportAdvancedDrill="1" xr:uid="{C2EB2B05-A043-4EAD-86BD-D6CBFAF81BC9}">
  <cacheSource type="external" connectionId="8"/>
  <cacheFields count="4">
    <cacheField name="[Measures].[Total Revenue]" caption="Total Revenue" numFmtId="0" hierarchy="34" level="32767"/>
    <cacheField name="[Dim_Date].[DayType].[DayType]" caption="DayType" numFmtId="0" hierarchy="13" level="1">
      <sharedItems count="2">
        <s v="Weekday"/>
        <s v="Weekend"/>
      </sharedItems>
    </cacheField>
    <cacheField name="[Dim_SalesPerson].[Store Name].[Store Name]" caption="Store Name" numFmtId="0" hierarchy="22" level="1">
      <sharedItems containsSemiMixedTypes="0" containsNonDate="0" containsString="0"/>
    </cacheField>
    <cacheField name="Dummy0" numFmtId="0" hierarchy="55" level="32767">
      <extLst>
        <ext xmlns:x14="http://schemas.microsoft.com/office/spreadsheetml/2009/9/main" uri="{63CAB8AC-B538-458d-9737-405883B0398D}">
          <x14:cacheField ignore="1"/>
        </ext>
      </extLst>
    </cacheField>
  </cacheFields>
  <cacheHierarchies count="56">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2" memberValueDatatype="130" unbalanced="0">
      <fieldsUsage count="2">
        <fieldUsage x="-1"/>
        <fieldUsage x="1"/>
      </fieldsUsage>
    </cacheHierarchy>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85416667" createdVersion="8" refreshedVersion="8" minRefreshableVersion="3" recordCount="0" supportSubquery="1" supportAdvancedDrill="1" xr:uid="{DB30D1A6-2684-4A5C-869B-5A2210C16EBB}">
  <cacheSource type="external" connectionId="8"/>
  <cacheFields count="4">
    <cacheField name="[Measures].[Total Revenue]" caption="Total Revenue" numFmtId="0" hierarchy="34" level="32767"/>
    <cacheField name="[Dim_SalesPerson].[Store Name].[Store Name]" caption="Store Name" numFmtId="0" hierarchy="22" level="1">
      <sharedItems containsSemiMixedTypes="0" containsNonDate="0" containsString="0"/>
    </cacheField>
    <cacheField name="[Dim_Date].[Quarter].[Quarter]" caption="Quarter" numFmtId="0" hierarchy="14" level="1">
      <sharedItems count="4">
        <s v="Q-1"/>
        <s v="Q-2"/>
        <s v="Q-3"/>
        <s v="Q-4"/>
      </sharedItems>
    </cacheField>
    <cacheField name="Dummy0" numFmtId="0" hierarchy="55" level="32767">
      <extLst>
        <ext xmlns:x14="http://schemas.microsoft.com/office/spreadsheetml/2009/9/main" uri="{63CAB8AC-B538-458d-9737-405883B0398D}">
          <x14:cacheField ignore="1"/>
        </ext>
      </extLst>
    </cacheField>
  </cacheFields>
  <cacheHierarchies count="56">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2" memberValueDatatype="130" unbalanced="0">
      <fieldsUsage count="2">
        <fieldUsage x="-1"/>
        <fieldUsage x="2"/>
      </fieldsUsage>
    </cacheHierarchy>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1"/>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88425923" createdVersion="8" refreshedVersion="8" minRefreshableVersion="3" recordCount="0" supportSubquery="1" supportAdvancedDrill="1" xr:uid="{E02EA400-FBC9-42AC-8879-58F521896BDA}">
  <cacheSource type="external" connectionId="8"/>
  <cacheFields count="4">
    <cacheField name="[Measures].[Total Revenue]" caption="Total Revenue" numFmtId="0" hierarchy="34" level="32767"/>
    <cacheField name="[Dim_SalesPerson].[Store Name].[Store Name]" caption="Store Name" numFmtId="0" hierarchy="22" level="1">
      <sharedItems containsSemiMixedTypes="0" containsNonDate="0" containsString="0"/>
    </cacheField>
    <cacheField name="[Dim_Date].[Weekday].[Weekday]" caption="Weekday" numFmtId="0" hierarchy="11" level="1">
      <sharedItems count="7">
        <s v="Sun"/>
        <s v="Mon"/>
        <s v="Tue"/>
        <s v="Wed"/>
        <s v="Thu"/>
        <s v="Fri"/>
        <s v="Sat"/>
      </sharedItems>
    </cacheField>
    <cacheField name="Dummy0" numFmtId="0" hierarchy="55" level="32767">
      <extLst>
        <ext xmlns:x14="http://schemas.microsoft.com/office/spreadsheetml/2009/9/main" uri="{63CAB8AC-B538-458d-9737-405883B0398D}">
          <x14:cacheField ignore="1"/>
        </ext>
      </extLst>
    </cacheField>
  </cacheFields>
  <cacheHierarchies count="56">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2" memberValueDatatype="130" unbalanced="0">
      <fieldsUsage count="2">
        <fieldUsage x="-1"/>
        <fieldUsage x="2"/>
      </fieldsUsage>
    </cacheHierarchy>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1"/>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91087963" createdVersion="8" refreshedVersion="8" minRefreshableVersion="3" recordCount="0" supportSubquery="1" supportAdvancedDrill="1" xr:uid="{C3018D3C-FC9F-4E7F-BA25-98F572FB0D7E}">
  <cacheSource type="external" connectionId="8"/>
  <cacheFields count="3">
    <cacheField name="[Measures].[Total Revenue]" caption="Total Revenue" numFmtId="0" hierarchy="34" level="32767"/>
    <cacheField name="[Measures].[Total Target]" caption="Total Target" numFmtId="0" hierarchy="44" level="32767"/>
    <cacheField name="[Dim_SalesPerson].[Store Name].[Store Name]" caption="Store Name" numFmtId="0" hierarchy="22" level="1">
      <sharedItems containsSemiMixedTypes="0" containsNonDate="0" containsString="0"/>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oneField="1">
      <fieldsUsage count="1">
        <fieldUsage x="1"/>
      </fieldsUsage>
    </cacheHierarchy>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96527775" createdVersion="8" refreshedVersion="8" minRefreshableVersion="3" recordCount="0" supportSubquery="1" supportAdvancedDrill="1" xr:uid="{0382B670-7263-425E-A518-AFDF21059E2F}">
  <cacheSource type="external" connectionId="8"/>
  <cacheFields count="4">
    <cacheField name="[Measures].[Total Revenue]" caption="Total Revenue" numFmtId="0" hierarchy="34" level="32767"/>
    <cacheField name="[Measures].[Total Target]" caption="Total Target" numFmtId="0" hierarchy="44" level="32767"/>
    <cacheField name="[Dim_SalesPerson].[Store Name].[Store Name]" caption="Store Name" numFmtId="0" hierarchy="22" level="1">
      <sharedItems count="10">
        <s v="Barron-Fleming"/>
        <s v="Berg-Trujillo"/>
        <s v="Lee-Myers"/>
        <s v="Lopez"/>
        <s v="Martinez"/>
        <s v="Miller"/>
        <s v="Myers-Lopez"/>
        <s v="Novak PLC"/>
        <s v="Thomas"/>
        <s v="Valdez"/>
      </sharedItems>
    </cacheField>
    <cacheField name="[Dim_Date].[Month].[Month]" caption="Month" numFmtId="0" hierarchy="9" level="1">
      <sharedItems containsSemiMixedTypes="0" containsNonDate="0" containsString="0"/>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3"/>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oneField="1">
      <fieldsUsage count="1">
        <fieldUsage x="1"/>
      </fieldsUsage>
    </cacheHierarchy>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99421299" createdVersion="8" refreshedVersion="8" minRefreshableVersion="3" recordCount="0" supportSubquery="1" supportAdvancedDrill="1" xr:uid="{7C44CC1E-5C64-477F-9C23-C0EF52F90B13}">
  <cacheSource type="external" connectionId="8"/>
  <cacheFields count="12">
    <cacheField name="[Measures].[Total Revenue]" caption="Total Revenue" numFmtId="0" hierarchy="34" level="32767"/>
    <cacheField name="[Measures].[COGS]" caption="COGS" numFmtId="0" hierarchy="35" level="32767"/>
    <cacheField name="[Measures].[Total Profit]" caption="Total Profit" numFmtId="0" hierarchy="36" level="32767"/>
    <cacheField name="[Measures].[Profit Margin]" caption="Profit Margin" numFmtId="0" hierarchy="37" level="32767"/>
    <cacheField name="[Measures].[# Transactions]" caption="# Transactions" numFmtId="0" hierarchy="38" level="32767"/>
    <cacheField name="[Measures].[Total Refund]" caption="Total Refund" numFmtId="0" hierarchy="39" level="32767"/>
    <cacheField name="[Measures].[Refund Rate]" caption="Refund Rate" numFmtId="0" hierarchy="40" level="32767"/>
    <cacheField name="[Measures].[# Products]" caption="# Products" numFmtId="0" hierarchy="41" level="32767"/>
    <cacheField name="[Measures].[Total Qty]" caption="Total Qty" numFmtId="0" hierarchy="42" level="32767"/>
    <cacheField name="[Measures].[Qty Returned]" caption="Qty Returned" numFmtId="0" hierarchy="43" level="32767"/>
    <cacheField name="[Measures].[Total Target]" caption="Total Target" numFmtId="0" hierarchy="44" level="32767"/>
    <cacheField name="[Dim_Date].[Month].[Month]" caption="Month" numFmtId="0" hierarchy="9" level="1">
      <sharedItems containsSemiMixedTypes="0" containsNonDate="0" containsString="0"/>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11"/>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oneField="1">
      <fieldsUsage count="1">
        <fieldUsage x="1"/>
      </fieldsUsage>
    </cacheHierarchy>
    <cacheHierarchy uniqueName="[Measures].[Total Profit]" caption="Total Profit" measure="1" displayFolder="" measureGroup="Calculated Measures" count="0" oneField="1">
      <fieldsUsage count="1">
        <fieldUsage x="2"/>
      </fieldsUsage>
    </cacheHierarchy>
    <cacheHierarchy uniqueName="[Measures].[Profit Margin]" caption="Profit Margin" measure="1" displayFolder="" measureGroup="Calculated Measures" count="0" oneField="1">
      <fieldsUsage count="1">
        <fieldUsage x="3"/>
      </fieldsUsage>
    </cacheHierarchy>
    <cacheHierarchy uniqueName="[Measures].[# Transactions]" caption="# Transactions" measure="1" displayFolder="" measureGroup="Calculated Measures" count="0" oneField="1">
      <fieldsUsage count="1">
        <fieldUsage x="4"/>
      </fieldsUsage>
    </cacheHierarchy>
    <cacheHierarchy uniqueName="[Measures].[Total Refund]" caption="Total Refund" measure="1" displayFolder="" measureGroup="Calculated Measures" count="0" oneField="1">
      <fieldsUsage count="1">
        <fieldUsage x="5"/>
      </fieldsUsage>
    </cacheHierarchy>
    <cacheHierarchy uniqueName="[Measures].[Refund Rate]" caption="Refund Rate" measure="1" displayFolder="" measureGroup="Calculated Measures" count="0" oneField="1">
      <fieldsUsage count="1">
        <fieldUsage x="6"/>
      </fieldsUsage>
    </cacheHierarchy>
    <cacheHierarchy uniqueName="[Measures].[# Products]" caption="# Products" measure="1" displayFolder="" measureGroup="Calculated Measures" count="0" oneField="1">
      <fieldsUsage count="1">
        <fieldUsage x="7"/>
      </fieldsUsage>
    </cacheHierarchy>
    <cacheHierarchy uniqueName="[Measures].[Total Qty]" caption="Total Qty" measure="1" displayFolder="" measureGroup="Calculated Measures" count="0" oneField="1">
      <fieldsUsage count="1">
        <fieldUsage x="8"/>
      </fieldsUsage>
    </cacheHierarchy>
    <cacheHierarchy uniqueName="[Measures].[Qty Returned]" caption="Qty Returned" measure="1" displayFolder="" measureGroup="Calculated Measures" count="0" oneField="1">
      <fieldsUsage count="1">
        <fieldUsage x="9"/>
      </fieldsUsage>
    </cacheHierarchy>
    <cacheHierarchy uniqueName="[Measures].[Total Target]" caption="Total Target" measure="1" displayFolder="" measureGroup="Calculated Measures" count="0" oneField="1">
      <fieldsUsage count="1">
        <fieldUsage x="10"/>
      </fieldsUsage>
    </cacheHierarchy>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102199071" createdVersion="8" refreshedVersion="8" minRefreshableVersion="3" recordCount="0" supportSubquery="1" supportAdvancedDrill="1" xr:uid="{75B45EDF-63F6-4BDB-8FBD-D49307015F33}">
  <cacheSource type="external" connectionId="8"/>
  <cacheFields count="1">
    <cacheField name="[Dim_Date].[Month].[Month]" caption="Month" numFmtId="0" hierarchy="9" level="1">
      <sharedItems count="12">
        <s v="Jan"/>
        <s v="Feb"/>
        <s v="Mar"/>
        <s v="Apr"/>
        <s v="May"/>
        <s v="Jun"/>
        <s v="Jul"/>
        <s v="Aug"/>
        <s v="Sep"/>
        <s v="Oct"/>
        <s v="Nov"/>
        <s v="Dec"/>
      </sharedItems>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106365743" createdVersion="8" refreshedVersion="8" minRefreshableVersion="3" recordCount="0" supportSubquery="1" supportAdvancedDrill="1" xr:uid="{F35DDB55-9FFB-4C3E-9F95-8657725D47A7}">
  <cacheSource type="external" connectionId="8"/>
  <cacheFields count="2">
    <cacheField name="[Dim_Customer].[Full Name].[Full Name]" caption="Full Name" numFmtId="0" hierarchy="2" level="1">
      <sharedItems count="5">
        <s v="John Brown"/>
        <s v="Judith Simmons"/>
        <s v="Kristine Barrett"/>
        <s v="Laura Gross"/>
        <s v="Paul Noble"/>
      </sharedItems>
    </cacheField>
    <cacheField name="[Measures].[Total Profit]" caption="Total Profit" numFmtId="0" hierarchy="36" level="32767"/>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oneField="1">
      <fieldsUsage count="1">
        <fieldUsage x="1"/>
      </fieldsUsage>
    </cacheHierarchy>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DEC48-BFBB-4A61-966A-1751B8380635}" name="PivotTable1" cacheId="191" applyNumberFormats="0" applyBorderFormats="0" applyFontFormats="0" applyPatternFormats="0" applyAlignmentFormats="0" applyWidthHeightFormats="1" dataCaption="Values" tag="68a2182d-5077-4d82-9409-0ae03079e208" updatedVersion="8" minRefreshableVersion="3" useAutoFormatting="1" itemPrintTitles="1" createdVersion="8" indent="0" compact="0" compactData="0" multipleFieldFilters="0">
  <location ref="AA5:AA18" firstHeaderRow="1" firstDataRow="1" firstDataCol="1"/>
  <pivotFields count="1">
    <pivotField axis="axisRow" compact="0" allDrilled="1" outline="0" subtotalTop="0" showAll="0" dataSourceSort="1" defaultSubtotal="0" defaultAttributeDrillState="1">
      <items count="12">
        <item x="0"/>
        <item x="1"/>
        <item x="2"/>
        <item x="3"/>
        <item x="4"/>
        <item x="5"/>
        <item x="6"/>
        <item x="7"/>
        <item x="8"/>
        <item x="9"/>
        <item x="10"/>
        <item x="11"/>
      </items>
    </pivotField>
  </pivotFields>
  <rowFields count="1">
    <field x="0"/>
  </rowFields>
  <rowItems count="13">
    <i>
      <x/>
    </i>
    <i>
      <x v="1"/>
    </i>
    <i>
      <x v="2"/>
    </i>
    <i>
      <x v="3"/>
    </i>
    <i>
      <x v="4"/>
    </i>
    <i>
      <x v="5"/>
    </i>
    <i>
      <x v="6"/>
    </i>
    <i>
      <x v="7"/>
    </i>
    <i>
      <x v="8"/>
    </i>
    <i>
      <x v="9"/>
    </i>
    <i>
      <x v="10"/>
    </i>
    <i>
      <x v="11"/>
    </i>
    <i t="grand">
      <x/>
    </i>
  </rowItem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activeTabTopLevelEntity name="[Dim_SalesPerson]"/>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54D0C1-BFAD-44ED-83AE-07505C6040FF}" name="PivotTable4" cacheId="20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N11:O16" firstHeaderRow="1" firstDataRow="1" firstDataCol="1"/>
  <pivotFields count="3">
    <pivotField compact="0" allDrilled="1" outline="0" showAll="0" measureFilter="1" dataSourceSort="1" defaultAttributeDrillState="1">
      <items count="6">
        <item x="0"/>
        <item x="1"/>
        <item x="2"/>
        <item x="3"/>
        <item x="4"/>
        <item t="default"/>
      </items>
    </pivotField>
    <pivotField dataField="1" compact="0" outline="0" showAll="0"/>
    <pivotField axis="axisRow" compact="0" allDrilled="1" outline="0"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2"/>
  </rowFields>
  <rowItems count="5">
    <i>
      <x v="3"/>
    </i>
    <i>
      <x v="2"/>
    </i>
    <i>
      <x v="4"/>
    </i>
    <i>
      <x v="1"/>
    </i>
    <i>
      <x/>
    </i>
  </rowItems>
  <colItems count="1">
    <i/>
  </colItems>
  <dataFields count="1">
    <dataField fld="1"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36">
      <autoFilter ref="A1">
        <filterColumn colId="0">
          <top10 top="0" val="5" filterVal="5"/>
        </filterColumn>
      </autoFilter>
    </filter>
    <filter fld="2" type="count" id="3" iMeasureHier="36">
      <autoFilter ref="A1">
        <filterColumn colId="0">
          <top10 top="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ed Measure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C0BAF9-19A6-4406-8F15-FA077AFA0267}" name="PivotTable3" cacheId="20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J11:K16" firstHeaderRow="1" firstDataRow="1" firstDataCol="1"/>
  <pivotFields count="3">
    <pivotField compact="0" allDrilled="1" outline="0" showAll="0" measureFilter="1" dataSourceSort="1" defaultAttributeDrillState="1">
      <items count="6">
        <item x="0"/>
        <item x="1"/>
        <item x="2"/>
        <item x="3"/>
        <item x="4"/>
        <item t="default"/>
      </items>
    </pivotField>
    <pivotField dataField="1" compact="0" outline="0" showAll="0"/>
    <pivotField axis="axisRow" compact="0" allDrilled="1" outline="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2"/>
  </rowFields>
  <rowItems count="5">
    <i>
      <x v="4"/>
    </i>
    <i>
      <x/>
    </i>
    <i>
      <x v="1"/>
    </i>
    <i>
      <x v="3"/>
    </i>
    <i>
      <x v="2"/>
    </i>
  </rowItems>
  <colItems count="1">
    <i/>
  </colItems>
  <dataFields count="1">
    <dataField fld="1"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6">
      <autoFilter ref="A1">
        <filterColumn colId="0">
          <top10 val="5" filterVal="5"/>
        </filterColumn>
      </autoFilter>
    </filter>
    <filter fld="2" type="count" id="2" iMeasureHier="3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ed Measure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BC9EB00-D9F1-4F59-B085-40754A3E6E85}" name="PivotTable2" cacheId="19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F11:G16" firstHeaderRow="1" firstDataRow="1" firstDataCol="1"/>
  <pivotFields count="2">
    <pivotField axis="axisRow" compact="0" allDrilled="1" outline="0"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0"/>
  </rowFields>
  <rowItems count="5">
    <i>
      <x v="4"/>
    </i>
    <i>
      <x v="3"/>
    </i>
    <i>
      <x/>
    </i>
    <i>
      <x v="1"/>
    </i>
    <i>
      <x v="2"/>
    </i>
  </rowItems>
  <colItems count="1">
    <i/>
  </colItems>
  <dataFields count="1">
    <dataField fld="1"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6">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ed Measure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4E6262-A9C2-44FE-BD13-3633290B8FE5}" name="PivotTable1" cacheId="19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C11:D16" firstHeaderRow="1" firstDataRow="1" firstDataCol="1"/>
  <pivotFields count="2">
    <pivotField axis="axisRow" compact="0" allDrilled="1" outline="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0"/>
  </rowFields>
  <rowItems count="5">
    <i>
      <x/>
    </i>
    <i>
      <x v="4"/>
    </i>
    <i>
      <x v="3"/>
    </i>
    <i>
      <x v="1"/>
    </i>
    <i>
      <x v="2"/>
    </i>
  </rowItems>
  <colItems count="1">
    <i/>
  </colItems>
  <dataFields count="1">
    <dataField fld="1"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ed Measure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3D88A-02BE-4A48-8988-F1160B9ED83E}" name="PivotTable4" cacheId="185" applyNumberFormats="0" applyBorderFormats="0" applyFontFormats="0" applyPatternFormats="0" applyAlignmentFormats="0" applyWidthHeightFormats="1" dataCaption="Values" tag="68a2182d-5077-4d82-9409-0ae03079e208" updatedVersion="8" minRefreshableVersion="3" useAutoFormatting="1" itemPrintTitles="1" createdVersion="8" indent="0" compact="0" compactData="0" multipleFieldFilters="0">
  <location ref="Q5:S16" firstHeaderRow="0" firstDataRow="1" firstDataCol="1"/>
  <pivotFields count="4">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activeTabTopLevelEntity name="[Dim_SalesPerson]"/>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BAAD10-F6E1-4C68-81A2-32F449C256D1}" name="KPIs" cacheId="188" applyNumberFormats="0" applyBorderFormats="0" applyFontFormats="0" applyPatternFormats="0" applyAlignmentFormats="0" applyWidthHeightFormats="1" dataCaption="Values" tag="b786f89a-9a43-43b0-9f64-86f6746fca20" updatedVersion="8" minRefreshableVersion="3" useAutoFormatting="1" itemPrintTitles="1" createdVersion="8" indent="0" outline="1" outlineData="1" multipleFieldFilters="0">
  <location ref="C5:M6"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numFmtId="167"/>
    <dataField fld="1" subtotal="count" baseField="0" baseItem="0" numFmtId="167"/>
    <dataField fld="2" subtotal="count" baseField="0" baseItem="0" numFmtId="167"/>
    <dataField fld="3" subtotal="count" baseField="0" baseItem="0"/>
    <dataField fld="4" subtotal="count" baseField="0" baseItem="0" numFmtId="168"/>
    <dataField fld="5" subtotal="count" baseField="0" baseItem="0" numFmtId="167"/>
    <dataField fld="6" subtotal="count" baseField="0" baseItem="0"/>
    <dataField fld="7" subtotal="count" baseField="0" baseItem="0" numFmtId="168"/>
    <dataField fld="8" subtotal="count" baseField="0" baseItem="0" numFmtId="168"/>
    <dataField fld="9" subtotal="count" baseField="0" baseItem="0" numFmtId="168"/>
    <dataField fld="10" subtotal="count" baseField="0" baseItem="0" numFmtId="167"/>
  </dataFields>
  <formats count="9">
    <format dxfId="28">
      <pivotArea outline="0" collapsedLevelsAreSubtotals="1" fieldPosition="0">
        <references count="1">
          <reference field="4294967294" count="1" selected="0">
            <x v="0"/>
          </reference>
        </references>
      </pivotArea>
    </format>
    <format dxfId="27">
      <pivotArea outline="0" collapsedLevelsAreSubtotals="1" fieldPosition="0">
        <references count="1">
          <reference field="4294967294" count="1" selected="0">
            <x v="1"/>
          </reference>
        </references>
      </pivotArea>
    </format>
    <format dxfId="26">
      <pivotArea outline="0" collapsedLevelsAreSubtotals="1" fieldPosition="0">
        <references count="1">
          <reference field="4294967294" count="1" selected="0">
            <x v="2"/>
          </reference>
        </references>
      </pivotArea>
    </format>
    <format dxfId="25">
      <pivotArea outline="0" collapsedLevelsAreSubtotals="1" fieldPosition="0">
        <references count="1">
          <reference field="4294967294" count="1" selected="0">
            <x v="5"/>
          </reference>
        </references>
      </pivotArea>
    </format>
    <format dxfId="24">
      <pivotArea outline="0" collapsedLevelsAreSubtotals="1" fieldPosition="0">
        <references count="1">
          <reference field="4294967294" count="1" selected="0">
            <x v="10"/>
          </reference>
        </references>
      </pivotArea>
    </format>
    <format dxfId="23">
      <pivotArea outline="0" collapsedLevelsAreSubtotals="1" fieldPosition="0">
        <references count="1">
          <reference field="4294967294" count="1" selected="0">
            <x v="7"/>
          </reference>
        </references>
      </pivotArea>
    </format>
    <format dxfId="22">
      <pivotArea outline="0" collapsedLevelsAreSubtotals="1" fieldPosition="0">
        <references count="1">
          <reference field="4294967294" count="1" selected="0">
            <x v="8"/>
          </reference>
        </references>
      </pivotArea>
    </format>
    <format dxfId="21">
      <pivotArea outline="0" collapsedLevelsAreSubtotals="1" fieldPosition="0">
        <references count="1">
          <reference field="4294967294" count="1" selected="0">
            <x v="9"/>
          </reference>
        </references>
      </pivotArea>
    </format>
    <format dxfId="20">
      <pivotArea outline="0" collapsedLevelsAreSubtotals="1" fieldPosition="0">
        <references count="1">
          <reference field="4294967294" count="1" selected="0">
            <x v="4"/>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D3A5A5-F4FE-4403-9F7F-BA6176F22165}" name="PivotTable6" cacheId="178" applyNumberFormats="0" applyBorderFormats="0" applyFontFormats="0" applyPatternFormats="0" applyAlignmentFormats="0" applyWidthHeightFormats="1" dataCaption="Values" tag="1bd884cc-5060-4221-a910-ab7d2e78f7d7" updatedVersion="8" minRefreshableVersion="3" useAutoFormatting="1" rowGrandTotals="0" colGrandTotals="0" itemPrintTitles="1" createdVersion="8" indent="0" compact="0" compactData="0" multipleFieldFilters="0" chartFormat="1">
  <location ref="AP5:AR12"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7">
        <item x="0"/>
        <item x="1"/>
        <item x="2"/>
        <item x="3"/>
        <item x="4"/>
        <item x="5"/>
        <item x="6"/>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7">
    <i>
      <x/>
    </i>
    <i>
      <x v="1"/>
    </i>
    <i>
      <x v="2"/>
    </i>
    <i>
      <x v="3"/>
    </i>
    <i>
      <x v="4"/>
    </i>
    <i>
      <x v="5"/>
    </i>
    <i>
      <x v="6"/>
    </i>
  </rowItems>
  <colFields count="1">
    <field x="-2"/>
  </colFields>
  <colItems count="2">
    <i>
      <x/>
    </i>
    <i i="1">
      <x v="1"/>
    </i>
  </colItems>
  <dataFields count="2">
    <dataField fld="0" subtotal="count" baseField="0" baseItem="0"/>
    <dataField name="Total Revenue2" fld="3" subtotal="count" showDataAs="percentDiff" baseField="2" baseItem="1048828" numFmtId="10">
      <extLst>
        <ext xmlns:x14="http://schemas.microsoft.com/office/spreadsheetml/2009/9/main" uri="{E15A36E0-9728-4e99-A89B-3F7291B0FE68}">
          <x14:dataField sourceField="0" uniqueName="[__Xl2].[Measures].[Total Revenue]"/>
        </ext>
      </extLst>
    </dataField>
  </dataFields>
  <formats count="3">
    <format dxfId="12">
      <pivotArea outline="0" collapsedLevelsAreSubtotals="1" fieldPosition="0"/>
    </format>
    <format dxfId="11">
      <pivotArea outline="0" fieldPosition="0">
        <references count="1">
          <reference field="4294967294" count="1" selected="0">
            <x v="1"/>
          </reference>
        </references>
      </pivotArea>
    </format>
    <format dxfId="10">
      <pivotArea outline="0" fieldPosition="0">
        <references count="1">
          <reference field="429496729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Person].[Store Name].&amp;[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7E6541-E4F6-4307-BC78-4EC2112E7815}" name="PivotTable3" cacheId="1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H5:AJ9"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4">
    <i>
      <x/>
    </i>
    <i>
      <x v="1"/>
    </i>
    <i>
      <x v="2"/>
    </i>
    <i>
      <x v="3"/>
    </i>
  </rowItems>
  <colFields count="1">
    <field x="-2"/>
  </colFields>
  <colItems count="2">
    <i>
      <x/>
    </i>
    <i i="1">
      <x v="1"/>
    </i>
  </colItems>
  <dataFields count="2">
    <dataField fld="0" subtotal="count" baseField="0" baseItem="0"/>
    <dataField name="Total Revenue2" fld="3" subtotal="count" showDataAs="percentDiff" baseField="2" baseItem="1048828" numFmtId="172">
      <extLst>
        <ext xmlns:x14="http://schemas.microsoft.com/office/spreadsheetml/2009/9/main" uri="{E15A36E0-9728-4e99-A89B-3F7291B0FE68}">
          <x14:dataField sourceField="0" uniqueName="[__Xl2].[Measures].[Total Revenue]"/>
        </ext>
      </extLst>
    </dataField>
  </dataFields>
  <formats count="3">
    <format dxfId="15">
      <pivotArea outline="0" collapsedLevelsAreSubtotals="1" fieldPosition="0"/>
    </format>
    <format dxfId="14">
      <pivotArea outline="0" fieldPosition="0">
        <references count="1">
          <reference field="4294967294" count="1">
            <x v="1"/>
          </reference>
        </references>
      </pivotArea>
    </format>
    <format dxfId="13">
      <pivotArea outline="0"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Person].[Store Name].&amp;[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9F864E-AA23-4EB8-9AF8-D229F5B32223}" name="PivotTable14" cacheId="181" applyNumberFormats="0" applyBorderFormats="0" applyFontFormats="0" applyPatternFormats="0" applyAlignmentFormats="0" applyWidthHeightFormats="1" dataCaption="Values" tag="1e7e5283-0b6f-4992-a168-bc39b6c1e721" updatedVersion="8" minRefreshableVersion="3" useAutoFormatting="1" rowGrandTotals="0" colGrandTotals="0" itemPrintTitles="1" createdVersion="8" indent="0" compact="0" compactData="0" multipleFieldFilters="0" chartFormat="1">
  <location ref="U5:V6" firstHeaderRow="0" firstDataRow="1" firstDataCol="0"/>
  <pivotFields count="3">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Person].[Store Name].&amp;[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BB050E-0D49-47B8-9079-0FD99AB002DA}" name="PivotTable1" cacheId="16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C5:E17" firstHeaderRow="0" firstDataRow="1" firstDataCol="1"/>
  <pivotFields count="4">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formats count="1">
    <format dxfId="17">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Person].[Store Name].&amp;[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206BFC-DF40-477B-87F9-7F889CD8E5AA}" name="PivotTable2" cacheId="17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B5:AD7" firstHeaderRow="0" firstDataRow="1" firstDataCol="1"/>
  <pivotFields count="4">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fld="0" subtotal="count" baseField="0" baseItem="0"/>
    <dataField name="Total Revenue2" fld="3" subtotal="count" showDataAs="percentOfTotal" baseField="0" baseItem="0" numFmtId="10">
      <extLst>
        <ext xmlns:x14="http://schemas.microsoft.com/office/spreadsheetml/2009/9/main" uri="{E15A36E0-9728-4e99-A89B-3F7291B0FE68}">
          <x14:dataField sourceField="0" uniqueName="[__Xl2].[Measures].[Total Revenue]"/>
        </ext>
      </extLst>
    </dataField>
  </dataFields>
  <formats count="2">
    <format dxfId="19">
      <pivotArea outline="0" collapsedLevelsAreSubtotals="1" fieldPosition="0"/>
    </format>
    <format dxfId="18">
      <pivotArea outline="0" fieldPosition="0">
        <references count="1">
          <reference field="429496729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Person].[Store Name].&amp;[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F2F3CB-3D6C-4A87-9A0E-21FA4E72AEF4}" name="PivotTable7" cacheId="218" applyNumberFormats="0" applyBorderFormats="0" applyFontFormats="0" applyPatternFormats="0" applyAlignmentFormats="0" applyWidthHeightFormats="1" dataCaption="Values" tag="2774b6c2-c218-4850-9b3f-a110a265832c" updatedVersion="8" minRefreshableVersion="3" useAutoFormatting="1" rowGrandTotals="0" colGrandTotals="0" itemPrintTitles="1" createdVersion="8" indent="0" compact="0" compactData="0" multipleFieldFilters="0">
  <location ref="R11:W12" firstHeaderRow="0" firstDataRow="1" firstDataCol="0"/>
  <pivotFields count="8">
    <pivotField compact="0" allDrilled="1" outline="0" showAll="0" measureFilter="1" dataSourceSort="1" defaultAttributeDrillState="1">
      <items count="6">
        <item x="0"/>
        <item x="1"/>
        <item x="2"/>
        <item x="3"/>
        <item x="4"/>
        <item t="default"/>
      </items>
    </pivotField>
    <pivotField compact="0" allDrilled="1" outline="0" showAll="0" measureFilter="1" defaultAttributeDrillState="1">
      <items count="6">
        <item x="0"/>
        <item x="1"/>
        <item x="2"/>
        <item x="3"/>
        <item x="4"/>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Items count="1">
    <i/>
  </rowItems>
  <colFields count="1">
    <field x="-2"/>
  </colFields>
  <colItems count="6">
    <i>
      <x/>
    </i>
    <i i="1">
      <x v="1"/>
    </i>
    <i i="2">
      <x v="2"/>
    </i>
    <i i="3">
      <x v="3"/>
    </i>
    <i i="4">
      <x v="4"/>
    </i>
    <i i="5">
      <x v="5"/>
    </i>
  </colItems>
  <dataFields count="6">
    <dataField fld="2" subtotal="count" baseField="0" baseItem="0"/>
    <dataField fld="3" subtotal="count" baseField="0" baseItem="0"/>
    <dataField fld="4" subtotal="count" baseField="0" baseItem="0" numFmtId="167"/>
    <dataField fld="5" subtotal="count" baseField="0" baseItem="0" numFmtId="167"/>
    <dataField fld="6" subtotal="count" baseField="0" baseItem="0" numFmtId="167"/>
    <dataField fld="7" subtotal="count" baseField="0" baseItem="0"/>
  </dataFields>
  <formats count="1">
    <format dxfId="0">
      <pivotArea outline="0" fieldPosition="0">
        <references count="1">
          <reference field="4294967294" count="3" selected="0">
            <x v="2"/>
            <x v="3"/>
            <x v="4"/>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36">
      <autoFilter ref="A1">
        <filterColumn colId="0">
          <top10 top="0" val="5" filterVal="5"/>
        </filterColumn>
      </autoFilter>
    </filter>
    <filter fld="1" type="count" id="3" iMeasureHier="36">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ed Measure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D49A57A-2AC9-475C-BC97-B9A8A08B5BCA}" sourceName="[Dim_Date].[Month]">
  <pivotTables>
    <pivotTable tabId="1" name="PivotTable4"/>
    <pivotTable tabId="1" name="PivotTable1"/>
    <pivotTable tabId="1" name="KPIs"/>
  </pivotTables>
  <data>
    <olap pivotCacheId="1403907733">
      <levels count="2">
        <level uniqueName="[Dim_Date].[Month].[(All)]" sourceCaption="(All)" count="0"/>
        <level uniqueName="[Dim_Date].[Month].[Month]" sourceCaption="Month" count="12">
          <ranges>
            <range startItem="0">
              <i n="[Dim_Date].[Month].&amp;[Jan]" c="Jan"/>
              <i n="[Dim_Date].[Month].&amp;[Feb]" c="Feb"/>
              <i n="[Dim_Date].[Month].&amp;[Mar]" c="Mar"/>
              <i n="[Dim_Date].[Month].&amp;[Apr]" c="Apr"/>
              <i n="[Dim_Date].[Month].&amp;[May]" c="May"/>
              <i n="[Dim_Date].[Month].&amp;[Jun]" c="Jun"/>
              <i n="[Dim_Date].[Month].&amp;[Jul]" c="Jul"/>
              <i n="[Dim_Date].[Month].&amp;[Aug]" c="Aug"/>
              <i n="[Dim_Date].[Month].&amp;[Sep]" c="Sep"/>
              <i n="[Dim_Date].[Month].&amp;[Oct]" c="Oct"/>
              <i n="[Dim_Date].[Month].&amp;[Nov]" c="Nov"/>
              <i n="[Dim_Date].[Month].&amp;[Dec]" c="Dec"/>
            </range>
          </ranges>
        </level>
      </levels>
      <selections count="1">
        <selection n="[Dim_Dat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BC8D51A-B54D-41F0-B224-B5012BEF0772}" sourceName="[Dim_SalesPerson].[Store Name]">
  <pivotTables>
    <pivotTable tabId="4" name="PivotTable1"/>
    <pivotTable tabId="4" name="PivotTable14"/>
    <pivotTable tabId="4" name="PivotTable2"/>
    <pivotTable tabId="4" name="PivotTable3"/>
    <pivotTable tabId="4" name="PivotTable6"/>
  </pivotTables>
  <data>
    <olap pivotCacheId="1138777390">
      <levels count="2">
        <level uniqueName="[Dim_SalesPerson].[Store Name].[(All)]" sourceCaption="(All)" count="0"/>
        <level uniqueName="[Dim_SalesPerson].[Store Name].[Store Name]" sourceCaption="Store Name" count="10">
          <ranges>
            <range startItem="0">
              <i n="[Dim_SalesPerson].[Store Name].&amp;[Barron-Fleming]" c="Barron-Fleming"/>
              <i n="[Dim_SalesPerson].[Store Name].&amp;[Berg-Trujillo]" c="Berg-Trujillo"/>
              <i n="[Dim_SalesPerson].[Store Name].&amp;[Lee-Myers]" c="Lee-Myers"/>
              <i n="[Dim_SalesPerson].[Store Name].&amp;[Lopez]" c="Lopez"/>
              <i n="[Dim_SalesPerson].[Store Name].&amp;[Martinez]" c="Martinez"/>
              <i n="[Dim_SalesPerson].[Store Name].&amp;[Miller]" c="Miller"/>
              <i n="[Dim_SalesPerson].[Store Name].&amp;[Myers-Lopez]" c="Myers-Lopez"/>
              <i n="[Dim_SalesPerson].[Store Name].&amp;[Novak PLC]" c="Novak PLC"/>
              <i n="[Dim_SalesPerson].[Store Name].&amp;[Thomas]" c="Thomas"/>
              <i n="[Dim_SalesPerson].[Store Name].&amp;[Valdez]" c="Valdez"/>
            </range>
          </ranges>
        </level>
      </levels>
      <selections count="1">
        <selection n="[Dim_SalesPerson].[Store Name].&amp;[Martinez]"/>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26D1CB2F-59E6-4E11-B49B-35F3B4804325}" cache="Slicer_Store_Name" caption="Store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4841489-92AC-4F65-B2EB-0A57B4E6EF4E}" cache="Slicer_Month" caption="Filter by Month" columnCount="3" level="1" style="SlicerStyleLight1 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7.png"/></Relationships>
</file>

<file path=xl/webextensions/webextension1.xml><?xml version="1.0" encoding="utf-8"?>
<we:webextension xmlns:we="http://schemas.microsoft.com/office/webextensions/webextension/2010/11" id="{E3C539A4-521D-47DB-91F3-D6476A8C4489}">
  <we:reference id="wa200004689" version="1.0.0.0" store="en-US" storeType="OMEX"/>
  <we:alternateReferences>
    <we:reference id="wa200004689" version="1.0.0.0" store="wa200004689" storeType="OMEX"/>
  </we:alternateReferences>
  <we:properties>
    <we:property name="SourceData" value="{&quot;range&quot;:&quot;'Analysis 01'!U5:W15&quot;,&quot;worksheetId&quot;:&quot;{00000000-0001-0000-0000-000000000000}&quot;}"/>
    <we:property name="ZBILicenseSettings" value="{&quot;userInfo&quot;:{&quot;name&quot;:&quot;Mohammad Ghanaym&quot;,&quot;email&quot;:&quot;mohammadghanaym@outlook.com&quot;,&quot;userId&quot;:&quot;00000000-0000-0000-f8e9-1890748740da&quot;,&quot;organizationId&quot;:&quot;9188040d-6c67-4c5b-b112-36a304b66dad&quot;,&quot;isViewer&quot;:false}}"/>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et&quot;,&quot;actual&quot;:&quot;Total Revenue&quot;,&quot;forecast&quot;:null,&quot;plan&quot;:null,&quot;plan2&quot;:null,&quot;plan3&quot;:null,&quot;forecast2&quot;:null,&quot;forecast3&quot;:null,&quot;actual-previousYear&quot;:&quot;Variance&quot;,&quot;actual-previousYear-percent&quot;:&quot;Variance%&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4,&quot;titleFontColor&quot;:&quot;#26404F&quot;,&quot;titleText&quot;:&quot;Total Revenue vs Total Target by Store&quot;,&quot;titleFontFamily&quot;:&quot;Calibri, helvetica, arial, sans-serif&quot;,&quot;titleFontWeight&quot;:&quot;bold&quot;,&quot;titleFontStyle&quot;:&quot;normal&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quot;,&quot;chartSort&quot;:1,&quot;categorySort&quot;:1,&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2,\&quot;hidden\&quot;:false,\&quot;hiddenFromGroups\&quot;:[]}},\&quot;previousYear\&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quot;:{\&quot;invert\&quot;:false,\&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percent\&quot;:{\&quot;invert\&quot;:false,\&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RangeChanged" type="matrix" appref="{ED52B47D-02A3-4F45-B33C-2729AB9C1BB7}"/>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3.vml"/><Relationship Id="rId1" Type="http://schemas.openxmlformats.org/officeDocument/2006/relationships/drawing" Target="../drawings/drawing3.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AA27"/>
  <sheetViews>
    <sheetView showGridLines="0" workbookViewId="0">
      <selection activeCell="F20" sqref="F20"/>
    </sheetView>
  </sheetViews>
  <sheetFormatPr defaultRowHeight="15" x14ac:dyDescent="0.25"/>
  <cols>
    <col min="3" max="3" width="13.85546875" bestFit="1" customWidth="1"/>
    <col min="4" max="4" width="6.7109375" bestFit="1" customWidth="1"/>
    <col min="5" max="5" width="10.85546875" bestFit="1" customWidth="1"/>
    <col min="6" max="6" width="12.7109375" bestFit="1" customWidth="1"/>
    <col min="7" max="7" width="13.5703125" bestFit="1" customWidth="1"/>
    <col min="8" max="8" width="12.28515625" bestFit="1" customWidth="1"/>
    <col min="9" max="9" width="11.85546875" bestFit="1" customWidth="1"/>
    <col min="10" max="10" width="10.140625" bestFit="1" customWidth="1"/>
    <col min="11" max="11" width="9" bestFit="1" customWidth="1"/>
    <col min="12" max="12" width="12.85546875" bestFit="1" customWidth="1"/>
    <col min="13" max="13" width="11.42578125" bestFit="1" customWidth="1"/>
    <col min="14" max="14" width="16.28515625" bestFit="1" customWidth="1"/>
    <col min="15" max="15" width="6.7109375" style="5" customWidth="1"/>
    <col min="16" max="16" width="16.28515625" bestFit="1" customWidth="1"/>
    <col min="17" max="17" width="14.85546875" bestFit="1" customWidth="1"/>
    <col min="18" max="18" width="13.85546875" bestFit="1" customWidth="1"/>
    <col min="19" max="20" width="11.42578125" bestFit="1" customWidth="1"/>
    <col min="21" max="21" width="14.85546875" bestFit="1" customWidth="1"/>
    <col min="22" max="22" width="14.140625" bestFit="1" customWidth="1"/>
    <col min="23" max="23" width="13.7109375" bestFit="1" customWidth="1"/>
    <col min="24" max="26" width="11.42578125" bestFit="1" customWidth="1"/>
    <col min="27" max="27" width="11.28515625" bestFit="1" customWidth="1"/>
    <col min="28" max="28" width="11.42578125" bestFit="1" customWidth="1"/>
    <col min="29" max="102" width="16.28515625" bestFit="1" customWidth="1"/>
    <col min="103" max="103" width="11.28515625" bestFit="1" customWidth="1"/>
    <col min="104" max="702" width="16.28515625" bestFit="1" customWidth="1"/>
    <col min="703" max="703" width="18.85546875" bestFit="1" customWidth="1"/>
    <col min="704" max="704" width="10.85546875" bestFit="1" customWidth="1"/>
    <col min="705" max="705" width="15.85546875" bestFit="1" customWidth="1"/>
    <col min="706" max="706" width="17.85546875" bestFit="1" customWidth="1"/>
    <col min="707" max="707" width="18.5703125" bestFit="1" customWidth="1"/>
    <col min="708" max="708" width="17.42578125" bestFit="1" customWidth="1"/>
    <col min="709" max="710" width="16.85546875" bestFit="1" customWidth="1"/>
  </cols>
  <sheetData>
    <row r="5" spans="3:27" x14ac:dyDescent="0.25">
      <c r="C5" t="s">
        <v>0</v>
      </c>
      <c r="D5" t="s">
        <v>1</v>
      </c>
      <c r="E5" t="s">
        <v>2</v>
      </c>
      <c r="F5" t="s">
        <v>3</v>
      </c>
      <c r="G5" t="s">
        <v>4</v>
      </c>
      <c r="H5" t="s">
        <v>5</v>
      </c>
      <c r="I5" t="s">
        <v>6</v>
      </c>
      <c r="J5" t="s">
        <v>8</v>
      </c>
      <c r="K5" t="s">
        <v>9</v>
      </c>
      <c r="L5" t="s">
        <v>10</v>
      </c>
      <c r="M5" t="s">
        <v>11</v>
      </c>
      <c r="Q5" s="3" t="s">
        <v>23</v>
      </c>
      <c r="R5" t="s">
        <v>0</v>
      </c>
      <c r="S5" t="s">
        <v>11</v>
      </c>
      <c r="U5" t="str">
        <f>Q5</f>
        <v>Store Name</v>
      </c>
      <c r="V5" t="str">
        <f t="shared" ref="V5:W5" si="0">R5</f>
        <v>Total Revenue</v>
      </c>
      <c r="W5" t="str">
        <f t="shared" si="0"/>
        <v>Total Target</v>
      </c>
      <c r="AA5" s="3" t="s">
        <v>24</v>
      </c>
    </row>
    <row r="6" spans="3:27" x14ac:dyDescent="0.25">
      <c r="C6" s="7">
        <v>5446809.4700000202</v>
      </c>
      <c r="D6" s="7">
        <v>3149297.4099999927</v>
      </c>
      <c r="E6" s="7">
        <v>2297512.0600000275</v>
      </c>
      <c r="F6" s="2">
        <v>0.42180878047126164</v>
      </c>
      <c r="G6" s="8">
        <v>20000</v>
      </c>
      <c r="H6" s="7">
        <v>438297.51000000123</v>
      </c>
      <c r="I6" s="2">
        <v>8.0468669303389667E-2</v>
      </c>
      <c r="J6" s="8">
        <v>100</v>
      </c>
      <c r="K6" s="8">
        <v>606148</v>
      </c>
      <c r="L6" s="8">
        <v>48662</v>
      </c>
      <c r="M6" s="7">
        <v>5254990</v>
      </c>
      <c r="Q6" t="s">
        <v>13</v>
      </c>
      <c r="R6" s="1">
        <v>546574.63</v>
      </c>
      <c r="S6" s="1">
        <v>422011</v>
      </c>
      <c r="U6" t="str">
        <f t="shared" ref="U6:U15" si="1">Q6</f>
        <v>Barron-Fleming</v>
      </c>
      <c r="V6" s="6">
        <f t="shared" ref="V6:V15" si="2">R6</f>
        <v>546574.63</v>
      </c>
      <c r="W6" s="6">
        <f t="shared" ref="W6:W15" si="3">S6</f>
        <v>422011</v>
      </c>
      <c r="AA6" t="s">
        <v>29</v>
      </c>
    </row>
    <row r="7" spans="3:27" x14ac:dyDescent="0.25">
      <c r="Q7" t="s">
        <v>14</v>
      </c>
      <c r="R7" s="1">
        <v>526187</v>
      </c>
      <c r="S7" s="1">
        <v>600510</v>
      </c>
      <c r="U7" t="str">
        <f t="shared" si="1"/>
        <v>Berg-Trujillo</v>
      </c>
      <c r="V7" s="6">
        <f t="shared" si="2"/>
        <v>526187</v>
      </c>
      <c r="W7" s="6">
        <f t="shared" si="3"/>
        <v>600510</v>
      </c>
      <c r="AA7" t="s">
        <v>28</v>
      </c>
    </row>
    <row r="8" spans="3:27" x14ac:dyDescent="0.25">
      <c r="Q8" t="s">
        <v>15</v>
      </c>
      <c r="R8" s="1">
        <v>548423.81999999995</v>
      </c>
      <c r="S8" s="1">
        <v>418186</v>
      </c>
      <c r="U8" t="str">
        <f t="shared" si="1"/>
        <v>Lee-Myers</v>
      </c>
      <c r="V8" s="6">
        <f t="shared" si="2"/>
        <v>548423.81999999995</v>
      </c>
      <c r="W8" s="6">
        <f t="shared" si="3"/>
        <v>418186</v>
      </c>
      <c r="AA8" t="s">
        <v>32</v>
      </c>
    </row>
    <row r="9" spans="3:27" x14ac:dyDescent="0.25">
      <c r="Q9" t="s">
        <v>16</v>
      </c>
      <c r="R9" s="1">
        <v>545095.25999999989</v>
      </c>
      <c r="S9" s="1">
        <v>419431</v>
      </c>
      <c r="U9" t="str">
        <f t="shared" si="1"/>
        <v>Lopez</v>
      </c>
      <c r="V9" s="6">
        <f t="shared" si="2"/>
        <v>545095.25999999989</v>
      </c>
      <c r="W9" s="6">
        <f t="shared" si="3"/>
        <v>419431</v>
      </c>
      <c r="AA9" t="s">
        <v>25</v>
      </c>
    </row>
    <row r="10" spans="3:27" x14ac:dyDescent="0.25">
      <c r="Q10" t="s">
        <v>17</v>
      </c>
      <c r="R10" s="1">
        <v>536475.9</v>
      </c>
      <c r="S10" s="1">
        <v>601307</v>
      </c>
      <c r="U10" t="str">
        <f t="shared" si="1"/>
        <v>Martinez</v>
      </c>
      <c r="V10" s="6">
        <f t="shared" si="2"/>
        <v>536475.9</v>
      </c>
      <c r="W10" s="6">
        <f t="shared" si="3"/>
        <v>601307</v>
      </c>
      <c r="AA10" t="s">
        <v>33</v>
      </c>
    </row>
    <row r="11" spans="3:27" x14ac:dyDescent="0.25">
      <c r="Q11" t="s">
        <v>18</v>
      </c>
      <c r="R11" s="1">
        <v>547475.30000000005</v>
      </c>
      <c r="S11" s="1">
        <v>646080</v>
      </c>
      <c r="U11" t="str">
        <f t="shared" si="1"/>
        <v>Miller</v>
      </c>
      <c r="V11" s="6">
        <f t="shared" si="2"/>
        <v>547475.30000000005</v>
      </c>
      <c r="W11" s="6">
        <f t="shared" si="3"/>
        <v>646080</v>
      </c>
      <c r="AA11" t="s">
        <v>31</v>
      </c>
    </row>
    <row r="12" spans="3:27" x14ac:dyDescent="0.25">
      <c r="Q12" t="s">
        <v>19</v>
      </c>
      <c r="R12" s="1">
        <v>565168.15000000014</v>
      </c>
      <c r="S12" s="1">
        <v>445958</v>
      </c>
      <c r="U12" t="str">
        <f t="shared" si="1"/>
        <v>Myers-Lopez</v>
      </c>
      <c r="V12" s="6">
        <f t="shared" si="2"/>
        <v>565168.15000000014</v>
      </c>
      <c r="W12" s="6">
        <f t="shared" si="3"/>
        <v>445958</v>
      </c>
      <c r="AA12" t="s">
        <v>30</v>
      </c>
    </row>
    <row r="13" spans="3:27" x14ac:dyDescent="0.25">
      <c r="F13" s="9" t="s">
        <v>37</v>
      </c>
      <c r="G13" s="9" t="s">
        <v>38</v>
      </c>
      <c r="I13" s="9" t="s">
        <v>40</v>
      </c>
      <c r="Q13" t="s">
        <v>20</v>
      </c>
      <c r="R13" s="1">
        <v>536180.92999999993</v>
      </c>
      <c r="S13" s="1">
        <v>711271</v>
      </c>
      <c r="U13" t="str">
        <f t="shared" si="1"/>
        <v>Novak PLC</v>
      </c>
      <c r="V13" s="6">
        <f t="shared" si="2"/>
        <v>536180.92999999993</v>
      </c>
      <c r="W13" s="6">
        <f t="shared" si="3"/>
        <v>711271</v>
      </c>
      <c r="AA13" t="s">
        <v>26</v>
      </c>
    </row>
    <row r="14" spans="3:27" x14ac:dyDescent="0.25">
      <c r="F14" s="7">
        <f>C6</f>
        <v>5446809.4700000202</v>
      </c>
      <c r="G14" s="7">
        <f>M6</f>
        <v>5254990</v>
      </c>
      <c r="I14" s="10">
        <f>(F14-G14)/G14</f>
        <v>3.6502347292767488E-2</v>
      </c>
      <c r="Q14" t="s">
        <v>21</v>
      </c>
      <c r="R14" s="1">
        <v>537047.05999999982</v>
      </c>
      <c r="S14" s="1">
        <v>485684</v>
      </c>
      <c r="U14" t="str">
        <f t="shared" si="1"/>
        <v>Thomas</v>
      </c>
      <c r="V14" s="6">
        <f t="shared" si="2"/>
        <v>537047.05999999982</v>
      </c>
      <c r="W14" s="6">
        <f t="shared" si="3"/>
        <v>485684</v>
      </c>
      <c r="AA14" t="s">
        <v>36</v>
      </c>
    </row>
    <row r="15" spans="3:27" x14ac:dyDescent="0.25">
      <c r="Q15" t="s">
        <v>22</v>
      </c>
      <c r="R15" s="1">
        <v>558181.42000000004</v>
      </c>
      <c r="S15" s="1">
        <v>504552</v>
      </c>
      <c r="U15" t="str">
        <f t="shared" si="1"/>
        <v>Valdez</v>
      </c>
      <c r="V15" s="6">
        <f t="shared" si="2"/>
        <v>558181.42000000004</v>
      </c>
      <c r="W15" s="6">
        <f t="shared" si="3"/>
        <v>504552</v>
      </c>
      <c r="AA15" t="s">
        <v>35</v>
      </c>
    </row>
    <row r="16" spans="3:27" x14ac:dyDescent="0.25">
      <c r="H16" t="b">
        <f>F20&gt;0</f>
        <v>1</v>
      </c>
      <c r="I16" s="11"/>
      <c r="Q16" t="s">
        <v>7</v>
      </c>
      <c r="R16" s="1">
        <v>5446809.4700000202</v>
      </c>
      <c r="S16" s="1">
        <v>5254990</v>
      </c>
      <c r="AA16" t="s">
        <v>34</v>
      </c>
    </row>
    <row r="17" spans="6:27" x14ac:dyDescent="0.25">
      <c r="H17" t="b">
        <f>F20&lt;0</f>
        <v>0</v>
      </c>
      <c r="I17" s="12"/>
      <c r="AA17" t="s">
        <v>27</v>
      </c>
    </row>
    <row r="18" spans="6:27" x14ac:dyDescent="0.25">
      <c r="AA18" t="s">
        <v>7</v>
      </c>
    </row>
    <row r="19" spans="6:27" x14ac:dyDescent="0.25">
      <c r="F19" s="9" t="s">
        <v>39</v>
      </c>
    </row>
    <row r="20" spans="6:27" ht="18.75" x14ac:dyDescent="0.25">
      <c r="F20" s="13" t="str">
        <f>IF((F14-G14)/G14&gt;0,"▲", "▼") &amp; " " &amp; TEXT((F14-G14)/G14, "+0.0%;-0.0%")</f>
        <v>▲ +3.7%</v>
      </c>
    </row>
    <row r="26" spans="6:27" x14ac:dyDescent="0.25">
      <c r="H26" s="14"/>
    </row>
    <row r="27" spans="6:27" ht="18.75" x14ac:dyDescent="0.25">
      <c r="G27" s="13"/>
    </row>
  </sheetData>
  <conditionalFormatting sqref="F20">
    <cfRule type="expression" dxfId="9" priority="3">
      <formula>$I$14&gt;0</formula>
    </cfRule>
    <cfRule type="expression" dxfId="8" priority="4">
      <formula>$I$14&lt;0</formula>
    </cfRule>
  </conditionalFormatting>
  <conditionalFormatting sqref="G27">
    <cfRule type="expression" dxfId="7" priority="1">
      <formula>$I$14&gt;0</formula>
    </cfRule>
    <cfRule type="expression" dxfId="6" priority="2">
      <formula>$I$14&lt;0</formula>
    </cfRule>
  </conditionalFormatting>
  <pageMargins left="0.7" right="0.7" top="0.75" bottom="0.75" header="0.3" footer="0.3"/>
  <extLst>
    <ext xmlns:x15="http://schemas.microsoft.com/office/spreadsheetml/2010/11/main" uri="{F7C9EE02-42E1-4005-9D12-6889AFFD525C}">
      <x15:webExtensions xmlns:xm="http://schemas.microsoft.com/office/excel/2006/main">
        <x15:webExtension appRef="{ED52B47D-02A3-4F45-B33C-2729AB9C1BB7}">
          <xm:f>'Analysis 01'!$U$5:$W$15</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44F5-2051-45DE-98B1-D299B5F17E0A}">
  <dimension ref="C4:AS28"/>
  <sheetViews>
    <sheetView showGridLines="0" topLeftCell="AG1" workbookViewId="0">
      <selection activeCell="AP28" sqref="AP28"/>
    </sheetView>
  </sheetViews>
  <sheetFormatPr defaultRowHeight="15" x14ac:dyDescent="0.25"/>
  <cols>
    <col min="1" max="1" width="13.140625" bestFit="1" customWidth="1"/>
    <col min="3" max="3" width="9.28515625" bestFit="1" customWidth="1"/>
    <col min="4" max="4" width="13.85546875" bestFit="1" customWidth="1"/>
    <col min="5" max="5" width="11.42578125" bestFit="1" customWidth="1"/>
    <col min="9" max="9" width="11.140625" bestFit="1" customWidth="1"/>
    <col min="10" max="10" width="13.85546875" bestFit="1" customWidth="1"/>
    <col min="11" max="11" width="11.42578125" bestFit="1" customWidth="1"/>
    <col min="16" max="16" width="10.5703125" bestFit="1" customWidth="1"/>
    <col min="19" max="19" width="5.140625" style="5" customWidth="1"/>
    <col min="21" max="21" width="13.85546875" bestFit="1" customWidth="1"/>
    <col min="22" max="22" width="11.42578125" bestFit="1" customWidth="1"/>
    <col min="23" max="23" width="12.42578125" bestFit="1" customWidth="1"/>
    <col min="25" max="25" width="9.140625" style="23"/>
    <col min="28" max="28" width="10.85546875" bestFit="1" customWidth="1"/>
    <col min="29" max="29" width="13.85546875" bestFit="1" customWidth="1"/>
    <col min="30" max="30" width="14.85546875" bestFit="1" customWidth="1"/>
    <col min="32" max="32" width="4.140625" style="35" customWidth="1"/>
    <col min="34" max="34" width="10.140625" bestFit="1" customWidth="1"/>
    <col min="35" max="35" width="13.85546875" bestFit="1" customWidth="1"/>
    <col min="36" max="36" width="14.85546875" bestFit="1" customWidth="1"/>
    <col min="40" max="40" width="4.42578125" style="5" customWidth="1"/>
    <col min="42" max="42" width="11.7109375" bestFit="1" customWidth="1"/>
    <col min="43" max="43" width="13.85546875" bestFit="1" customWidth="1"/>
    <col min="44" max="44" width="14.85546875" bestFit="1" customWidth="1"/>
  </cols>
  <sheetData>
    <row r="4" spans="3:44" x14ac:dyDescent="0.25">
      <c r="L4" s="16"/>
    </row>
    <row r="5" spans="3:44" x14ac:dyDescent="0.25">
      <c r="C5" s="3" t="s">
        <v>24</v>
      </c>
      <c r="D5" t="s">
        <v>0</v>
      </c>
      <c r="E5" t="s">
        <v>11</v>
      </c>
      <c r="I5" s="16" t="str">
        <f>C5</f>
        <v>Month</v>
      </c>
      <c r="J5" s="16" t="str">
        <f t="shared" ref="J5:K5" si="0">D5</f>
        <v>Total Revenue</v>
      </c>
      <c r="K5" s="18" t="str">
        <f t="shared" si="0"/>
        <v>Total Target</v>
      </c>
      <c r="L5" s="16" t="s">
        <v>41</v>
      </c>
      <c r="O5" t="str">
        <f>I5</f>
        <v>Month</v>
      </c>
      <c r="P5" t="s">
        <v>39</v>
      </c>
      <c r="U5" t="s">
        <v>0</v>
      </c>
      <c r="V5" t="s">
        <v>11</v>
      </c>
      <c r="W5" t="s">
        <v>39</v>
      </c>
      <c r="AB5" s="3" t="s">
        <v>44</v>
      </c>
      <c r="AC5" t="s">
        <v>0</v>
      </c>
      <c r="AD5" t="s">
        <v>47</v>
      </c>
      <c r="AH5" s="3" t="s">
        <v>48</v>
      </c>
      <c r="AI5" t="s">
        <v>0</v>
      </c>
      <c r="AJ5" t="s">
        <v>47</v>
      </c>
      <c r="AP5" s="3" t="s">
        <v>45</v>
      </c>
      <c r="AQ5" t="s">
        <v>0</v>
      </c>
      <c r="AR5" t="s">
        <v>47</v>
      </c>
    </row>
    <row r="6" spans="3:44" x14ac:dyDescent="0.25">
      <c r="C6" t="s">
        <v>29</v>
      </c>
      <c r="D6" s="15">
        <v>42045.250000000022</v>
      </c>
      <c r="E6" s="15">
        <v>36736</v>
      </c>
      <c r="I6" s="16" t="str">
        <f t="shared" ref="I6:I17" si="1">C6</f>
        <v>Jan</v>
      </c>
      <c r="J6" s="17">
        <f t="shared" ref="J6:J17" si="2">D6</f>
        <v>42045.250000000022</v>
      </c>
      <c r="K6" s="19">
        <f t="shared" ref="K6:K17" si="3">E6</f>
        <v>36736</v>
      </c>
      <c r="L6" s="19" t="str">
        <f t="shared" ref="L6:L17" si="4">IF(OR(J6=large_1, J6=large_2), J6, "")</f>
        <v/>
      </c>
      <c r="O6" t="str">
        <f t="shared" ref="O6:O17" si="5">I6</f>
        <v>Jan</v>
      </c>
      <c r="P6" s="21">
        <f t="shared" ref="P6:P17" si="6">(J6-K6)/K6</f>
        <v>0.14452444468641173</v>
      </c>
      <c r="U6" s="15">
        <v>536475.9</v>
      </c>
      <c r="V6" s="15">
        <v>601307</v>
      </c>
      <c r="W6" s="20">
        <f>(U6-V6)/V6</f>
        <v>-0.10781697202926288</v>
      </c>
      <c r="AB6" t="s">
        <v>45</v>
      </c>
      <c r="AC6" s="15">
        <v>380670.24000000011</v>
      </c>
      <c r="AD6" s="24">
        <v>0.70957565847785542</v>
      </c>
      <c r="AH6" t="s">
        <v>49</v>
      </c>
      <c r="AI6" s="15">
        <v>124682.06999999998</v>
      </c>
      <c r="AJ6" s="37"/>
      <c r="AP6" t="s">
        <v>59</v>
      </c>
      <c r="AQ6" s="15">
        <v>71491.549999999974</v>
      </c>
      <c r="AR6" s="24"/>
    </row>
    <row r="7" spans="3:44" x14ac:dyDescent="0.25">
      <c r="C7" t="s">
        <v>28</v>
      </c>
      <c r="D7" s="15">
        <v>43620.430000000008</v>
      </c>
      <c r="E7" s="15">
        <v>38508</v>
      </c>
      <c r="I7" s="16" t="str">
        <f t="shared" si="1"/>
        <v>Feb</v>
      </c>
      <c r="J7" s="17">
        <f t="shared" si="2"/>
        <v>43620.430000000008</v>
      </c>
      <c r="K7" s="19">
        <f t="shared" si="3"/>
        <v>38508</v>
      </c>
      <c r="L7" s="19" t="str">
        <f t="shared" si="4"/>
        <v/>
      </c>
      <c r="O7" t="str">
        <f t="shared" si="5"/>
        <v>Feb</v>
      </c>
      <c r="P7" s="21">
        <f t="shared" si="6"/>
        <v>0.13276280253453848</v>
      </c>
      <c r="AB7" t="s">
        <v>46</v>
      </c>
      <c r="AC7" s="15">
        <v>155805.65999999997</v>
      </c>
      <c r="AD7" s="24">
        <v>0.29042434152214475</v>
      </c>
      <c r="AH7" t="s">
        <v>50</v>
      </c>
      <c r="AI7" s="15">
        <v>140002.97000000006</v>
      </c>
      <c r="AJ7" s="37">
        <v>0.12287973723888354</v>
      </c>
      <c r="AP7" t="s">
        <v>57</v>
      </c>
      <c r="AQ7" s="15">
        <v>81049.47</v>
      </c>
      <c r="AR7" s="24">
        <v>0.1336930028793617</v>
      </c>
    </row>
    <row r="8" spans="3:44" x14ac:dyDescent="0.25">
      <c r="C8" t="s">
        <v>32</v>
      </c>
      <c r="D8" s="15">
        <v>39016.389999999985</v>
      </c>
      <c r="E8" s="15">
        <v>50913</v>
      </c>
      <c r="I8" s="16" t="str">
        <f t="shared" si="1"/>
        <v>Mar</v>
      </c>
      <c r="J8" s="17">
        <f t="shared" si="2"/>
        <v>39016.389999999985</v>
      </c>
      <c r="K8" s="19">
        <f t="shared" si="3"/>
        <v>50913</v>
      </c>
      <c r="L8" s="19" t="str">
        <f t="shared" si="4"/>
        <v/>
      </c>
      <c r="O8" t="str">
        <f t="shared" si="5"/>
        <v>Mar</v>
      </c>
      <c r="P8" s="21">
        <f>(J8-K8)/K8</f>
        <v>-0.23366546854437992</v>
      </c>
      <c r="AH8" t="s">
        <v>51</v>
      </c>
      <c r="AI8" s="15">
        <v>139466.77999999991</v>
      </c>
      <c r="AJ8" s="37">
        <v>-3.8298473239542536E-3</v>
      </c>
      <c r="AP8" t="s">
        <v>61</v>
      </c>
      <c r="AQ8" s="15">
        <v>76415.98</v>
      </c>
      <c r="AR8" s="24">
        <v>-5.7168665014095774E-2</v>
      </c>
    </row>
    <row r="9" spans="3:44" ht="18.75" x14ac:dyDescent="0.3">
      <c r="C9" t="s">
        <v>25</v>
      </c>
      <c r="D9" s="15">
        <v>45000.26999999999</v>
      </c>
      <c r="E9" s="15">
        <v>56763</v>
      </c>
      <c r="I9" s="16" t="str">
        <f t="shared" si="1"/>
        <v>Apr</v>
      </c>
      <c r="J9" s="17">
        <f t="shared" si="2"/>
        <v>45000.26999999999</v>
      </c>
      <c r="K9" s="19">
        <f t="shared" si="3"/>
        <v>56763</v>
      </c>
      <c r="L9" s="19" t="str">
        <f t="shared" si="4"/>
        <v/>
      </c>
      <c r="O9" t="str">
        <f t="shared" si="5"/>
        <v>Apr</v>
      </c>
      <c r="P9" s="21">
        <f t="shared" si="6"/>
        <v>-0.20722530521642638</v>
      </c>
      <c r="W9" s="22" t="str">
        <f>IF(((U6-V6)/V6) &gt; 0, "▲", "▼")&amp;" " &amp;TEXT((U6-V6)/V6,"+0.0%;-0.0%")</f>
        <v>▼ -10.8%</v>
      </c>
      <c r="AH9" t="s">
        <v>52</v>
      </c>
      <c r="AI9" s="15">
        <v>132324.08000000005</v>
      </c>
      <c r="AJ9" s="37">
        <v>-5.1214346527537744E-2</v>
      </c>
      <c r="AP9" t="s">
        <v>62</v>
      </c>
      <c r="AQ9" s="15">
        <v>73798.88999999997</v>
      </c>
      <c r="AR9" s="24">
        <v>-3.4247941333737077E-2</v>
      </c>
    </row>
    <row r="10" spans="3:44" x14ac:dyDescent="0.25">
      <c r="C10" t="s">
        <v>33</v>
      </c>
      <c r="D10" s="15">
        <v>48364.929999999978</v>
      </c>
      <c r="E10" s="15">
        <v>59901</v>
      </c>
      <c r="I10" s="16" t="str">
        <f t="shared" si="1"/>
        <v>May</v>
      </c>
      <c r="J10" s="17">
        <f t="shared" si="2"/>
        <v>48364.929999999978</v>
      </c>
      <c r="K10" s="19">
        <f t="shared" si="3"/>
        <v>59901</v>
      </c>
      <c r="L10" s="19">
        <f t="shared" si="4"/>
        <v>48364.929999999978</v>
      </c>
      <c r="O10" t="str">
        <f t="shared" si="5"/>
        <v>May</v>
      </c>
      <c r="P10" s="21">
        <f t="shared" si="6"/>
        <v>-0.19258559957262852</v>
      </c>
      <c r="AJ10" s="36"/>
      <c r="AP10" t="s">
        <v>60</v>
      </c>
      <c r="AQ10" s="15">
        <v>77076.509999999951</v>
      </c>
      <c r="AR10" s="24">
        <v>4.4412863120298719E-2</v>
      </c>
    </row>
    <row r="11" spans="3:44" x14ac:dyDescent="0.25">
      <c r="C11" t="s">
        <v>31</v>
      </c>
      <c r="D11" s="15">
        <v>46637.770000000011</v>
      </c>
      <c r="E11" s="15">
        <v>44127</v>
      </c>
      <c r="I11" s="16" t="str">
        <f t="shared" si="1"/>
        <v>Jun</v>
      </c>
      <c r="J11" s="17">
        <f t="shared" si="2"/>
        <v>46637.770000000011</v>
      </c>
      <c r="K11" s="19">
        <f t="shared" si="3"/>
        <v>44127</v>
      </c>
      <c r="L11" s="19" t="str">
        <f t="shared" si="4"/>
        <v/>
      </c>
      <c r="O11" t="str">
        <f t="shared" si="5"/>
        <v>Jun</v>
      </c>
      <c r="P11" s="21">
        <f t="shared" si="6"/>
        <v>5.6898724137149845E-2</v>
      </c>
      <c r="AJ11" s="36"/>
      <c r="AP11" t="s">
        <v>56</v>
      </c>
      <c r="AQ11" s="15">
        <v>72329.39</v>
      </c>
      <c r="AR11" s="24">
        <v>-6.1589711314120929E-2</v>
      </c>
    </row>
    <row r="12" spans="3:44" x14ac:dyDescent="0.25">
      <c r="C12" t="s">
        <v>30</v>
      </c>
      <c r="D12" s="15">
        <v>42560.379999999983</v>
      </c>
      <c r="E12" s="15">
        <v>48225</v>
      </c>
      <c r="I12" s="16" t="str">
        <f t="shared" si="1"/>
        <v>Jul</v>
      </c>
      <c r="J12" s="17">
        <f t="shared" si="2"/>
        <v>42560.379999999983</v>
      </c>
      <c r="K12" s="19">
        <f t="shared" si="3"/>
        <v>48225</v>
      </c>
      <c r="L12" s="19" t="str">
        <f t="shared" si="4"/>
        <v/>
      </c>
      <c r="O12" t="str">
        <f t="shared" si="5"/>
        <v>Jul</v>
      </c>
      <c r="P12" s="21">
        <f t="shared" si="6"/>
        <v>-0.11746231207879766</v>
      </c>
      <c r="AJ12" s="36"/>
      <c r="AP12" t="s">
        <v>58</v>
      </c>
      <c r="AQ12" s="15">
        <v>84314.110000000044</v>
      </c>
      <c r="AR12" s="24">
        <v>0.16569640639856142</v>
      </c>
    </row>
    <row r="13" spans="3:44" x14ac:dyDescent="0.25">
      <c r="C13" t="s">
        <v>26</v>
      </c>
      <c r="D13" s="15">
        <v>53278.679999999978</v>
      </c>
      <c r="E13" s="15">
        <v>48133</v>
      </c>
      <c r="I13" s="16" t="str">
        <f t="shared" si="1"/>
        <v>Aug</v>
      </c>
      <c r="J13" s="17">
        <f t="shared" si="2"/>
        <v>53278.679999999978</v>
      </c>
      <c r="K13" s="19">
        <f t="shared" si="3"/>
        <v>48133</v>
      </c>
      <c r="L13" s="19">
        <f t="shared" si="4"/>
        <v>53278.679999999978</v>
      </c>
      <c r="O13" t="str">
        <f t="shared" si="5"/>
        <v>Aug</v>
      </c>
      <c r="P13" s="21">
        <f t="shared" si="6"/>
        <v>0.10690544948372174</v>
      </c>
      <c r="AJ13" s="36"/>
    </row>
    <row r="14" spans="3:44" x14ac:dyDescent="0.25">
      <c r="C14" t="s">
        <v>36</v>
      </c>
      <c r="D14" s="15">
        <v>43627.720000000008</v>
      </c>
      <c r="E14" s="15">
        <v>56656</v>
      </c>
      <c r="I14" s="16" t="str">
        <f t="shared" si="1"/>
        <v>Sep</v>
      </c>
      <c r="J14" s="17">
        <f t="shared" si="2"/>
        <v>43627.720000000008</v>
      </c>
      <c r="K14" s="19">
        <f t="shared" si="3"/>
        <v>56656</v>
      </c>
      <c r="L14" s="19" t="str">
        <f t="shared" si="4"/>
        <v/>
      </c>
      <c r="O14" t="str">
        <f t="shared" si="5"/>
        <v>Sep</v>
      </c>
      <c r="P14" s="21">
        <f t="shared" si="6"/>
        <v>-0.22995410900875443</v>
      </c>
      <c r="AH14" t="s">
        <v>53</v>
      </c>
      <c r="AJ14" s="36"/>
    </row>
    <row r="15" spans="3:44" x14ac:dyDescent="0.25">
      <c r="C15" t="s">
        <v>35</v>
      </c>
      <c r="D15" s="15">
        <v>41538.959999999992</v>
      </c>
      <c r="E15" s="15">
        <v>54877</v>
      </c>
      <c r="I15" s="16" t="str">
        <f t="shared" si="1"/>
        <v>Oct</v>
      </c>
      <c r="J15" s="17">
        <f t="shared" si="2"/>
        <v>41538.959999999992</v>
      </c>
      <c r="K15" s="19">
        <f t="shared" si="3"/>
        <v>54877</v>
      </c>
      <c r="L15" s="19" t="str">
        <f t="shared" si="4"/>
        <v/>
      </c>
      <c r="O15" t="str">
        <f t="shared" si="5"/>
        <v>Oct</v>
      </c>
      <c r="P15" s="21">
        <f t="shared" si="6"/>
        <v>-0.24305337390892373</v>
      </c>
      <c r="AJ15" s="36"/>
      <c r="AP15" t="s">
        <v>53</v>
      </c>
    </row>
    <row r="16" spans="3:44" x14ac:dyDescent="0.25">
      <c r="C16" t="s">
        <v>34</v>
      </c>
      <c r="D16" s="15">
        <v>42859.630000000019</v>
      </c>
      <c r="E16" s="15">
        <v>49762</v>
      </c>
      <c r="I16" s="16" t="str">
        <f t="shared" si="1"/>
        <v>Nov</v>
      </c>
      <c r="J16" s="17">
        <f t="shared" si="2"/>
        <v>42859.630000000019</v>
      </c>
      <c r="K16" s="19">
        <f t="shared" si="3"/>
        <v>49762</v>
      </c>
      <c r="L16" s="19" t="str">
        <f t="shared" si="4"/>
        <v/>
      </c>
      <c r="O16" t="str">
        <f t="shared" si="5"/>
        <v>Nov</v>
      </c>
      <c r="P16" s="21">
        <f t="shared" si="6"/>
        <v>-0.13870764840641414</v>
      </c>
      <c r="AH16" s="16" t="str">
        <f>AH5</f>
        <v>Quarter</v>
      </c>
      <c r="AI16" s="16" t="str">
        <f t="shared" ref="AI16" si="7">AI5</f>
        <v>Total Revenue</v>
      </c>
      <c r="AJ16" s="16" t="s">
        <v>41</v>
      </c>
      <c r="AK16" s="16" t="s">
        <v>54</v>
      </c>
    </row>
    <row r="17" spans="3:45" x14ac:dyDescent="0.25">
      <c r="C17" t="s">
        <v>27</v>
      </c>
      <c r="D17" s="15">
        <v>47925.489999999991</v>
      </c>
      <c r="E17" s="15">
        <v>56706</v>
      </c>
      <c r="I17" s="16" t="str">
        <f t="shared" si="1"/>
        <v>Dec</v>
      </c>
      <c r="J17" s="17">
        <f t="shared" si="2"/>
        <v>47925.489999999991</v>
      </c>
      <c r="K17" s="19">
        <f t="shared" si="3"/>
        <v>56706</v>
      </c>
      <c r="L17" s="19" t="str">
        <f t="shared" si="4"/>
        <v/>
      </c>
      <c r="O17" t="str">
        <f t="shared" si="5"/>
        <v>Dec</v>
      </c>
      <c r="P17" s="21">
        <f t="shared" si="6"/>
        <v>-0.15484269742178974</v>
      </c>
      <c r="AH17" s="16" t="str">
        <f t="shared" ref="AH17:AI17" si="8">AH6</f>
        <v>Q-1</v>
      </c>
      <c r="AI17" s="17">
        <f t="shared" si="8"/>
        <v>124682.06999999998</v>
      </c>
      <c r="AJ17" s="17" t="str">
        <f>IF(AI17&gt;AK17, AI17, "")</f>
        <v/>
      </c>
      <c r="AK17" s="17">
        <f>AVERAGE($AI$17:$AI$20)</f>
        <v>134118.97500000001</v>
      </c>
      <c r="AP17" s="16" t="str">
        <f>AP5</f>
        <v>Weekday</v>
      </c>
      <c r="AQ17" s="16" t="str">
        <f>AQ5</f>
        <v>Total Revenue</v>
      </c>
      <c r="AR17" s="16" t="s">
        <v>41</v>
      </c>
      <c r="AS17" s="16" t="s">
        <v>54</v>
      </c>
    </row>
    <row r="18" spans="3:45" x14ac:dyDescent="0.25">
      <c r="AH18" s="16" t="str">
        <f t="shared" ref="AH18:AI18" si="9">AH7</f>
        <v>Q-2</v>
      </c>
      <c r="AI18" s="17">
        <f t="shared" si="9"/>
        <v>140002.97000000006</v>
      </c>
      <c r="AJ18" s="17">
        <f>IF(AI18&gt;AK18, AI18, "")</f>
        <v>140002.97000000006</v>
      </c>
      <c r="AK18" s="17">
        <f t="shared" ref="AK18:AK20" si="10">AVERAGE($AI$17:$AI$20)</f>
        <v>134118.97500000001</v>
      </c>
      <c r="AP18" s="16" t="str">
        <f t="shared" ref="AP18:AQ18" si="11">AP6</f>
        <v>Sun</v>
      </c>
      <c r="AQ18" s="17">
        <f t="shared" si="11"/>
        <v>71491.549999999974</v>
      </c>
      <c r="AR18" s="17" t="str">
        <f>IF(AQ18&gt;AS18,AQ18, "")</f>
        <v/>
      </c>
      <c r="AS18" s="17">
        <f>AVERAGE($AQ$18:$AQ$24)</f>
        <v>76639.414285714272</v>
      </c>
    </row>
    <row r="19" spans="3:45" x14ac:dyDescent="0.25">
      <c r="AH19" s="16" t="str">
        <f t="shared" ref="AH19:AI19" si="12">AH8</f>
        <v>Q-3</v>
      </c>
      <c r="AI19" s="17">
        <f t="shared" si="12"/>
        <v>139466.77999999991</v>
      </c>
      <c r="AJ19" s="17">
        <f>IF(AI19&gt;AK19, AI19, "")</f>
        <v>139466.77999999991</v>
      </c>
      <c r="AK19" s="17">
        <f t="shared" si="10"/>
        <v>134118.97500000001</v>
      </c>
      <c r="AP19" s="16" t="str">
        <f t="shared" ref="AP19:AQ19" si="13">AP7</f>
        <v>Mon</v>
      </c>
      <c r="AQ19" s="17">
        <f t="shared" si="13"/>
        <v>81049.47</v>
      </c>
      <c r="AR19" s="17">
        <f t="shared" ref="AR19:AR24" si="14">IF(AQ19&gt;AS19,AQ19, "")</f>
        <v>81049.47</v>
      </c>
      <c r="AS19" s="17">
        <f t="shared" ref="AS19:AS24" si="15">AVERAGE($AQ$18:$AQ$24)</f>
        <v>76639.414285714272</v>
      </c>
    </row>
    <row r="20" spans="3:45" x14ac:dyDescent="0.25">
      <c r="I20">
        <v>1</v>
      </c>
      <c r="J20" s="17">
        <f>LARGE(J6:$J$17, I20)</f>
        <v>53278.679999999978</v>
      </c>
      <c r="K20" t="s">
        <v>42</v>
      </c>
      <c r="AH20" s="16" t="str">
        <f t="shared" ref="AH20:AI20" si="16">AH9</f>
        <v>Q-4</v>
      </c>
      <c r="AI20" s="17">
        <f t="shared" si="16"/>
        <v>132324.08000000005</v>
      </c>
      <c r="AJ20" s="17" t="str">
        <f>IF(AI20&gt;AK20, AI20, "")</f>
        <v/>
      </c>
      <c r="AK20" s="17">
        <f t="shared" si="10"/>
        <v>134118.97500000001</v>
      </c>
      <c r="AP20" s="16" t="str">
        <f t="shared" ref="AP20:AQ20" si="17">AP8</f>
        <v>Tue</v>
      </c>
      <c r="AQ20" s="17">
        <f t="shared" si="17"/>
        <v>76415.98</v>
      </c>
      <c r="AR20" s="17" t="str">
        <f t="shared" si="14"/>
        <v/>
      </c>
      <c r="AS20" s="17">
        <f t="shared" si="15"/>
        <v>76639.414285714272</v>
      </c>
    </row>
    <row r="21" spans="3:45" x14ac:dyDescent="0.25">
      <c r="I21">
        <v>2</v>
      </c>
      <c r="J21" s="17">
        <f>LARGE(J7:$J$17, I21)</f>
        <v>48364.929999999978</v>
      </c>
      <c r="K21" t="s">
        <v>43</v>
      </c>
      <c r="AP21" s="16" t="str">
        <f t="shared" ref="AP21:AQ21" si="18">AP9</f>
        <v>Wed</v>
      </c>
      <c r="AQ21" s="17">
        <f t="shared" si="18"/>
        <v>73798.88999999997</v>
      </c>
      <c r="AR21" s="17" t="str">
        <f t="shared" si="14"/>
        <v/>
      </c>
      <c r="AS21" s="17">
        <f t="shared" si="15"/>
        <v>76639.414285714272</v>
      </c>
    </row>
    <row r="22" spans="3:45" x14ac:dyDescent="0.25">
      <c r="AP22" s="16" t="str">
        <f t="shared" ref="AP22:AQ22" si="19">AP10</f>
        <v>Thu</v>
      </c>
      <c r="AQ22" s="17">
        <f t="shared" si="19"/>
        <v>77076.509999999951</v>
      </c>
      <c r="AR22" s="17">
        <f t="shared" si="14"/>
        <v>77076.509999999951</v>
      </c>
      <c r="AS22" s="17">
        <f t="shared" si="15"/>
        <v>76639.414285714272</v>
      </c>
    </row>
    <row r="23" spans="3:45" x14ac:dyDescent="0.25">
      <c r="AP23" s="16" t="str">
        <f t="shared" ref="AP23:AQ23" si="20">AP11</f>
        <v>Fri</v>
      </c>
      <c r="AQ23" s="17">
        <f t="shared" si="20"/>
        <v>72329.39</v>
      </c>
      <c r="AR23" s="17" t="str">
        <f t="shared" si="14"/>
        <v/>
      </c>
      <c r="AS23" s="17">
        <f t="shared" si="15"/>
        <v>76639.414285714272</v>
      </c>
    </row>
    <row r="24" spans="3:45" x14ac:dyDescent="0.25">
      <c r="AP24" s="16" t="str">
        <f t="shared" ref="AP24:AQ24" si="21">AP12</f>
        <v>Sat</v>
      </c>
      <c r="AQ24" s="17">
        <f t="shared" si="21"/>
        <v>84314.110000000044</v>
      </c>
      <c r="AR24" s="17">
        <f t="shared" si="14"/>
        <v>84314.110000000044</v>
      </c>
      <c r="AS24" s="17">
        <f t="shared" si="15"/>
        <v>76639.414285714272</v>
      </c>
    </row>
    <row r="25" spans="3:45" x14ac:dyDescent="0.25">
      <c r="AH25" t="s">
        <v>55</v>
      </c>
    </row>
    <row r="26" spans="3:45" x14ac:dyDescent="0.25">
      <c r="AH26" t="str">
        <f>_xlfn.TEXTJOIN(" ",,"The line in the chart indicates ",TEXT(AK17,"$#,#"), "average revenue")</f>
        <v>The line in the chart indicates  $134,119 average revenue</v>
      </c>
    </row>
    <row r="28" spans="3:45" x14ac:dyDescent="0.25">
      <c r="AP28" t="str">
        <f>_xlfn.TEXTJOIN(" ",,"The line in the chart indicates ",TEXT(AS18,"$#,#"), "average revenue")</f>
        <v>The line in the chart indicates  $76,639 average revenue</v>
      </c>
    </row>
  </sheetData>
  <conditionalFormatting sqref="W9">
    <cfRule type="expression" dxfId="5" priority="1">
      <formula>$W$6&lt;0</formula>
    </cfRule>
    <cfRule type="expression" dxfId="4" priority="2">
      <formula>$W$6&gt;0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A0F39-8C97-4A04-AE0A-4259B53EB2C9}">
  <dimension ref="C5:W26"/>
  <sheetViews>
    <sheetView topLeftCell="H1" zoomScale="120" zoomScaleNormal="120" workbookViewId="0">
      <selection activeCell="T12" sqref="T12"/>
    </sheetView>
  </sheetViews>
  <sheetFormatPr defaultRowHeight="15" x14ac:dyDescent="0.25"/>
  <cols>
    <col min="3" max="3" width="15.140625" bestFit="1" customWidth="1"/>
    <col min="4" max="4" width="11.140625" bestFit="1" customWidth="1"/>
    <col min="6" max="6" width="17" bestFit="1" customWidth="1"/>
    <col min="7" max="7" width="11.140625" bestFit="1" customWidth="1"/>
    <col min="8" max="8" width="11.42578125" bestFit="1" customWidth="1"/>
    <col min="10" max="10" width="11.5703125" bestFit="1" customWidth="1"/>
    <col min="11" max="11" width="11.140625" bestFit="1" customWidth="1"/>
    <col min="12" max="12" width="11" bestFit="1" customWidth="1"/>
    <col min="14" max="14" width="10.7109375" bestFit="1" customWidth="1"/>
    <col min="15" max="15" width="11.140625" bestFit="1" customWidth="1"/>
    <col min="18" max="18" width="12.140625" bestFit="1" customWidth="1"/>
    <col min="19" max="19" width="11.28515625" bestFit="1" customWidth="1"/>
    <col min="20" max="20" width="10.5703125" bestFit="1" customWidth="1"/>
    <col min="21" max="21" width="14.140625" bestFit="1" customWidth="1"/>
    <col min="22" max="22" width="11.140625" bestFit="1" customWidth="1"/>
    <col min="23" max="23" width="13" bestFit="1" customWidth="1"/>
  </cols>
  <sheetData>
    <row r="5" spans="3:23" x14ac:dyDescent="0.25">
      <c r="H5" s="9" t="s">
        <v>63</v>
      </c>
      <c r="I5" s="39">
        <v>1</v>
      </c>
      <c r="K5" s="38" t="s">
        <v>66</v>
      </c>
    </row>
    <row r="6" spans="3:23" x14ac:dyDescent="0.25">
      <c r="H6" s="9" t="s">
        <v>64</v>
      </c>
      <c r="I6" s="39">
        <v>2</v>
      </c>
      <c r="K6" s="38" t="s">
        <v>65</v>
      </c>
    </row>
    <row r="10" spans="3:23" x14ac:dyDescent="0.25">
      <c r="C10" s="9" t="s">
        <v>78</v>
      </c>
      <c r="F10" s="9" t="s">
        <v>79</v>
      </c>
      <c r="J10" s="9" t="s">
        <v>90</v>
      </c>
      <c r="N10" s="9" t="s">
        <v>91</v>
      </c>
      <c r="R10" s="9"/>
    </row>
    <row r="11" spans="3:23" x14ac:dyDescent="0.25">
      <c r="C11" s="3" t="s">
        <v>77</v>
      </c>
      <c r="D11" t="s">
        <v>2</v>
      </c>
      <c r="F11" s="3" t="s">
        <v>77</v>
      </c>
      <c r="G11" t="s">
        <v>2</v>
      </c>
      <c r="J11" s="3" t="s">
        <v>65</v>
      </c>
      <c r="K11" t="s">
        <v>2</v>
      </c>
      <c r="N11" s="3" t="s">
        <v>65</v>
      </c>
      <c r="O11" t="s">
        <v>2</v>
      </c>
      <c r="R11" t="s">
        <v>95</v>
      </c>
      <c r="S11" t="s">
        <v>96</v>
      </c>
      <c r="T11" t="s">
        <v>1</v>
      </c>
      <c r="U11" t="s">
        <v>0</v>
      </c>
      <c r="V11" t="s">
        <v>2</v>
      </c>
      <c r="W11" t="s">
        <v>3</v>
      </c>
    </row>
    <row r="12" spans="3:23" x14ac:dyDescent="0.25">
      <c r="C12" t="s">
        <v>70</v>
      </c>
      <c r="D12" s="1">
        <v>8477.4799999999977</v>
      </c>
      <c r="F12" t="s">
        <v>76</v>
      </c>
      <c r="G12" s="1">
        <v>130.20000000000073</v>
      </c>
      <c r="J12" t="s">
        <v>88</v>
      </c>
      <c r="K12" s="1">
        <v>134907.56</v>
      </c>
      <c r="N12" t="s">
        <v>86</v>
      </c>
      <c r="O12" s="1">
        <v>86589.619999999952</v>
      </c>
      <c r="R12" s="40">
        <v>600</v>
      </c>
      <c r="S12" s="40">
        <v>20</v>
      </c>
      <c r="T12" s="7">
        <v>3149297.4099999927</v>
      </c>
      <c r="U12" s="7">
        <v>5446809.4700000202</v>
      </c>
      <c r="V12" s="7">
        <v>2297512.0600000275</v>
      </c>
      <c r="W12" s="2">
        <v>0.42180878047126164</v>
      </c>
    </row>
    <row r="13" spans="3:23" x14ac:dyDescent="0.25">
      <c r="C13" t="s">
        <v>75</v>
      </c>
      <c r="D13" s="1">
        <v>7569.0199999999959</v>
      </c>
      <c r="F13" t="s">
        <v>74</v>
      </c>
      <c r="G13" s="1">
        <v>912.82000000000062</v>
      </c>
      <c r="J13" t="s">
        <v>80</v>
      </c>
      <c r="K13" s="1">
        <v>132555.79000000024</v>
      </c>
      <c r="N13" t="s">
        <v>83</v>
      </c>
      <c r="O13" s="1">
        <v>91811.079999999856</v>
      </c>
    </row>
    <row r="14" spans="3:23" x14ac:dyDescent="0.25">
      <c r="C14" t="s">
        <v>73</v>
      </c>
      <c r="D14" s="1">
        <v>7236.9200000000019</v>
      </c>
      <c r="F14" t="s">
        <v>67</v>
      </c>
      <c r="G14" s="1">
        <v>992.27999999999975</v>
      </c>
      <c r="J14" t="s">
        <v>84</v>
      </c>
      <c r="K14" s="1">
        <v>132061.01999999973</v>
      </c>
      <c r="N14" t="s">
        <v>89</v>
      </c>
      <c r="O14" s="1">
        <v>96221.15</v>
      </c>
    </row>
    <row r="15" spans="3:23" x14ac:dyDescent="0.25">
      <c r="C15" t="s">
        <v>71</v>
      </c>
      <c r="D15" s="1">
        <v>7191.9699999999975</v>
      </c>
      <c r="F15" t="s">
        <v>68</v>
      </c>
      <c r="G15" s="1">
        <v>1362.7800000000007</v>
      </c>
      <c r="J15" t="s">
        <v>87</v>
      </c>
      <c r="K15" s="1">
        <v>131335.97000000015</v>
      </c>
      <c r="N15" t="s">
        <v>82</v>
      </c>
      <c r="O15" s="1">
        <v>101212.63000000015</v>
      </c>
    </row>
    <row r="16" spans="3:23" x14ac:dyDescent="0.25">
      <c r="C16" t="s">
        <v>72</v>
      </c>
      <c r="D16" s="1">
        <v>6966.5800000000008</v>
      </c>
      <c r="F16" t="s">
        <v>69</v>
      </c>
      <c r="G16" s="1">
        <v>1387.2399999999998</v>
      </c>
      <c r="J16" t="s">
        <v>85</v>
      </c>
      <c r="K16" s="1">
        <v>128176.22000000032</v>
      </c>
      <c r="N16" t="s">
        <v>81</v>
      </c>
      <c r="O16" s="1">
        <v>104453.84999999986</v>
      </c>
    </row>
    <row r="20" spans="3:14" x14ac:dyDescent="0.25">
      <c r="C20" s="9" t="s">
        <v>92</v>
      </c>
      <c r="G20" s="9" t="s">
        <v>93</v>
      </c>
      <c r="K20" s="9" t="s">
        <v>94</v>
      </c>
      <c r="N20" s="9" t="s">
        <v>55</v>
      </c>
    </row>
    <row r="21" spans="3:14" x14ac:dyDescent="0.25">
      <c r="C21" t="str">
        <f>IF($I$5=1, C11, F11)</f>
        <v>Full Name</v>
      </c>
      <c r="D21" t="str">
        <f>IF($I$5=1, D11, G11)</f>
        <v>Total Profit</v>
      </c>
      <c r="G21" t="str">
        <f>IF($I$5=1, J11, N11)</f>
        <v>Location</v>
      </c>
      <c r="H21" t="str">
        <f>IF($I$5=1, K11, O11)</f>
        <v>Total Profit</v>
      </c>
      <c r="K21" t="str">
        <f>IF($I$6=1, C21, G21)</f>
        <v>Location</v>
      </c>
      <c r="L21" t="str">
        <f>IF($I$6=1, D21, H21)</f>
        <v>Total Profit</v>
      </c>
      <c r="N21" t="str">
        <f>_xlfn.TEXTJOIN(" ",,IF(I5=1,"Top","Least"),"5 Profitable",IF(I6=1,"Customers","Locations"))</f>
        <v>Top 5 Profitable Locations</v>
      </c>
    </row>
    <row r="22" spans="3:14" x14ac:dyDescent="0.25">
      <c r="C22" t="str">
        <f t="shared" ref="C22:D22" si="0">IF($I$5=1, C12, F12)</f>
        <v>John Brown</v>
      </c>
      <c r="D22" s="1">
        <f t="shared" si="0"/>
        <v>8477.4799999999977</v>
      </c>
      <c r="G22" t="str">
        <f t="shared" ref="G22:H22" si="1">IF($I$5=1, J12, N12)</f>
        <v>Washington</v>
      </c>
      <c r="H22" s="1">
        <f t="shared" si="1"/>
        <v>134907.56</v>
      </c>
      <c r="K22" t="str">
        <f t="shared" ref="K22:K26" si="2">IF($I$6=1, C22, G22)</f>
        <v>Washington</v>
      </c>
      <c r="L22" s="1">
        <f t="shared" ref="L22:L26" si="3">IF($I$6=1, D22, H22)</f>
        <v>134907.56</v>
      </c>
      <c r="N22" t="str">
        <f>_xlfn.TEXTJOIN(" ",,IF(I6=1,"Customer Overtime","Total Sales Locations"))</f>
        <v>Total Sales Locations</v>
      </c>
    </row>
    <row r="23" spans="3:14" x14ac:dyDescent="0.25">
      <c r="C23" t="str">
        <f t="shared" ref="C23:D23" si="4">IF($I$5=1, C13, F13)</f>
        <v>Paul Noble</v>
      </c>
      <c r="D23" s="1">
        <f t="shared" si="4"/>
        <v>7569.0199999999959</v>
      </c>
      <c r="G23" t="str">
        <f t="shared" ref="G23:H23" si="5">IF($I$5=1, J13, N13)</f>
        <v>California</v>
      </c>
      <c r="H23" s="1">
        <f t="shared" si="5"/>
        <v>132555.79000000024</v>
      </c>
      <c r="K23" t="str">
        <f t="shared" si="2"/>
        <v>California</v>
      </c>
      <c r="L23" s="1">
        <f t="shared" si="3"/>
        <v>132555.79000000024</v>
      </c>
      <c r="N23">
        <f>IF(I6=1, R12, S12)</f>
        <v>20</v>
      </c>
    </row>
    <row r="24" spans="3:14" x14ac:dyDescent="0.25">
      <c r="C24" t="str">
        <f t="shared" ref="C24:D24" si="6">IF($I$5=1, C14, F14)</f>
        <v>Laura Gross</v>
      </c>
      <c r="D24" s="1">
        <f t="shared" si="6"/>
        <v>7236.9200000000019</v>
      </c>
      <c r="G24" t="str">
        <f t="shared" ref="G24:H24" si="7">IF($I$5=1, J14, N14)</f>
        <v>Michigan</v>
      </c>
      <c r="H24" s="1">
        <f t="shared" si="7"/>
        <v>132061.01999999973</v>
      </c>
      <c r="K24" t="str">
        <f t="shared" si="2"/>
        <v>Michigan</v>
      </c>
      <c r="L24" s="1">
        <f t="shared" si="3"/>
        <v>132061.01999999973</v>
      </c>
    </row>
    <row r="25" spans="3:14" x14ac:dyDescent="0.25">
      <c r="C25" t="str">
        <f t="shared" ref="C25:D25" si="8">IF($I$5=1, C15, F15)</f>
        <v>Judith Simmons</v>
      </c>
      <c r="D25" s="1">
        <f t="shared" si="8"/>
        <v>7191.9699999999975</v>
      </c>
      <c r="G25" t="str">
        <f t="shared" ref="G25:H25" si="9">IF($I$5=1, J15, N15)</f>
        <v>Virginia</v>
      </c>
      <c r="H25" s="1">
        <f t="shared" si="9"/>
        <v>131335.97000000015</v>
      </c>
      <c r="K25" t="str">
        <f t="shared" si="2"/>
        <v>Virginia</v>
      </c>
      <c r="L25" s="1">
        <f t="shared" si="3"/>
        <v>131335.97000000015</v>
      </c>
    </row>
    <row r="26" spans="3:14" x14ac:dyDescent="0.25">
      <c r="C26" t="str">
        <f t="shared" ref="C26:D26" si="10">IF($I$5=1, C16, F16)</f>
        <v>Kristine Barrett</v>
      </c>
      <c r="D26" s="1">
        <f t="shared" si="10"/>
        <v>6966.5800000000008</v>
      </c>
      <c r="G26" t="str">
        <f t="shared" ref="G26:H26" si="11">IF($I$5=1, J16, N16)</f>
        <v>Missouri</v>
      </c>
      <c r="H26" s="1">
        <f t="shared" si="11"/>
        <v>128176.22000000032</v>
      </c>
      <c r="K26" t="str">
        <f t="shared" si="2"/>
        <v>Missouri</v>
      </c>
      <c r="L26" s="1">
        <f t="shared" si="3"/>
        <v>128176.22000000032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E515E-B708-41CE-AD14-6A703C9E2532}">
  <dimension ref="C4:O40"/>
  <sheetViews>
    <sheetView showGridLines="0" zoomScale="135" zoomScaleNormal="135" workbookViewId="0">
      <selection activeCell="D4" sqref="D4:D5"/>
    </sheetView>
  </sheetViews>
  <sheetFormatPr defaultRowHeight="15" x14ac:dyDescent="0.25"/>
  <cols>
    <col min="6" max="15" width="1.5703125" customWidth="1"/>
  </cols>
  <sheetData>
    <row r="4" spans="3:4" x14ac:dyDescent="0.25">
      <c r="C4" t="s">
        <v>46</v>
      </c>
      <c r="D4" s="34">
        <f>'Analysis 02'!AD7</f>
        <v>0.29042434152214475</v>
      </c>
    </row>
    <row r="5" spans="3:4" x14ac:dyDescent="0.25">
      <c r="C5" t="s">
        <v>45</v>
      </c>
      <c r="D5" s="34">
        <f>'Analysis 02'!AD6</f>
        <v>0.70957565847785542</v>
      </c>
    </row>
    <row r="16" spans="3:4" x14ac:dyDescent="0.25">
      <c r="C16" t="s">
        <v>46</v>
      </c>
    </row>
    <row r="17" spans="3:15" ht="7.5" customHeight="1" x14ac:dyDescent="0.25"/>
    <row r="18" spans="3:15" ht="7.5" customHeight="1" thickBot="1" x14ac:dyDescent="0.3">
      <c r="F18" s="25">
        <v>91</v>
      </c>
      <c r="G18" s="26">
        <v>92</v>
      </c>
      <c r="H18" s="26">
        <v>93</v>
      </c>
      <c r="I18" s="26">
        <v>94</v>
      </c>
      <c r="J18" s="26">
        <v>95</v>
      </c>
      <c r="K18" s="26">
        <v>96</v>
      </c>
      <c r="L18" s="26">
        <v>97</v>
      </c>
      <c r="M18" s="26">
        <v>98</v>
      </c>
      <c r="N18" s="26">
        <v>99</v>
      </c>
      <c r="O18" s="27">
        <v>100</v>
      </c>
    </row>
    <row r="19" spans="3:15" ht="7.5" customHeight="1" thickBot="1" x14ac:dyDescent="0.3">
      <c r="F19" s="28">
        <v>81</v>
      </c>
      <c r="G19" s="29">
        <v>82</v>
      </c>
      <c r="H19" s="29">
        <v>83</v>
      </c>
      <c r="I19" s="29">
        <v>84</v>
      </c>
      <c r="J19" s="29">
        <v>85</v>
      </c>
      <c r="K19" s="29">
        <v>86</v>
      </c>
      <c r="L19" s="29">
        <v>87</v>
      </c>
      <c r="M19" s="29">
        <v>88</v>
      </c>
      <c r="N19" s="29">
        <v>89</v>
      </c>
      <c r="O19" s="30">
        <v>90</v>
      </c>
    </row>
    <row r="20" spans="3:15" ht="7.5" customHeight="1" thickBot="1" x14ac:dyDescent="0.3">
      <c r="F20" s="28">
        <v>71</v>
      </c>
      <c r="G20" s="29">
        <v>72</v>
      </c>
      <c r="H20" s="29">
        <v>73</v>
      </c>
      <c r="I20" s="29">
        <v>74</v>
      </c>
      <c r="J20" s="29">
        <v>75</v>
      </c>
      <c r="K20" s="29">
        <v>76</v>
      </c>
      <c r="L20" s="29">
        <v>77</v>
      </c>
      <c r="M20" s="29">
        <v>78</v>
      </c>
      <c r="N20" s="29">
        <v>79</v>
      </c>
      <c r="O20" s="30">
        <v>80</v>
      </c>
    </row>
    <row r="21" spans="3:15" ht="7.5" customHeight="1" thickBot="1" x14ac:dyDescent="0.3">
      <c r="F21" s="28">
        <v>61</v>
      </c>
      <c r="G21" s="29">
        <v>62</v>
      </c>
      <c r="H21" s="29">
        <v>63</v>
      </c>
      <c r="I21" s="29">
        <v>64</v>
      </c>
      <c r="J21" s="29">
        <v>65</v>
      </c>
      <c r="K21" s="29">
        <v>66</v>
      </c>
      <c r="L21" s="29">
        <v>67</v>
      </c>
      <c r="M21" s="29">
        <v>68</v>
      </c>
      <c r="N21" s="29">
        <v>69</v>
      </c>
      <c r="O21" s="30">
        <v>70</v>
      </c>
    </row>
    <row r="22" spans="3:15" ht="7.5" customHeight="1" thickBot="1" x14ac:dyDescent="0.3">
      <c r="F22" s="28">
        <v>51</v>
      </c>
      <c r="G22" s="29">
        <v>52</v>
      </c>
      <c r="H22" s="29">
        <v>53</v>
      </c>
      <c r="I22" s="29">
        <v>54</v>
      </c>
      <c r="J22" s="29">
        <v>55</v>
      </c>
      <c r="K22" s="29">
        <v>56</v>
      </c>
      <c r="L22" s="29">
        <v>57</v>
      </c>
      <c r="M22" s="29">
        <v>58</v>
      </c>
      <c r="N22" s="29">
        <v>59</v>
      </c>
      <c r="O22" s="30">
        <v>60</v>
      </c>
    </row>
    <row r="23" spans="3:15" ht="7.5" customHeight="1" thickBot="1" x14ac:dyDescent="0.3">
      <c r="F23" s="28">
        <v>41</v>
      </c>
      <c r="G23" s="29">
        <v>42</v>
      </c>
      <c r="H23" s="29">
        <v>43</v>
      </c>
      <c r="I23" s="29">
        <v>44</v>
      </c>
      <c r="J23" s="29">
        <v>45</v>
      </c>
      <c r="K23" s="29">
        <v>46</v>
      </c>
      <c r="L23" s="29">
        <v>47</v>
      </c>
      <c r="M23" s="29">
        <v>48</v>
      </c>
      <c r="N23" s="29">
        <v>49</v>
      </c>
      <c r="O23" s="30">
        <v>50</v>
      </c>
    </row>
    <row r="24" spans="3:15" ht="7.5" customHeight="1" thickBot="1" x14ac:dyDescent="0.3">
      <c r="F24" s="28">
        <v>31</v>
      </c>
      <c r="G24" s="29">
        <v>32</v>
      </c>
      <c r="H24" s="29">
        <v>33</v>
      </c>
      <c r="I24" s="29">
        <v>34</v>
      </c>
      <c r="J24" s="29">
        <v>35</v>
      </c>
      <c r="K24" s="29">
        <v>36</v>
      </c>
      <c r="L24" s="29">
        <v>37</v>
      </c>
      <c r="M24" s="29">
        <v>38</v>
      </c>
      <c r="N24" s="29">
        <v>39</v>
      </c>
      <c r="O24" s="30">
        <v>40</v>
      </c>
    </row>
    <row r="25" spans="3:15" ht="7.5" customHeight="1" thickBot="1" x14ac:dyDescent="0.3">
      <c r="F25" s="28">
        <v>21</v>
      </c>
      <c r="G25" s="29">
        <v>22</v>
      </c>
      <c r="H25" s="29">
        <v>23</v>
      </c>
      <c r="I25" s="29">
        <v>24</v>
      </c>
      <c r="J25" s="29">
        <v>25</v>
      </c>
      <c r="K25" s="29">
        <v>26</v>
      </c>
      <c r="L25" s="29">
        <v>27</v>
      </c>
      <c r="M25" s="29">
        <v>28</v>
      </c>
      <c r="N25" s="29">
        <v>29</v>
      </c>
      <c r="O25" s="30">
        <v>30</v>
      </c>
    </row>
    <row r="26" spans="3:15" ht="7.5" customHeight="1" thickBot="1" x14ac:dyDescent="0.3">
      <c r="F26" s="28">
        <v>11</v>
      </c>
      <c r="G26" s="29">
        <v>12</v>
      </c>
      <c r="H26" s="29">
        <v>13</v>
      </c>
      <c r="I26" s="29">
        <v>14</v>
      </c>
      <c r="J26" s="29">
        <v>15</v>
      </c>
      <c r="K26" s="29">
        <v>16</v>
      </c>
      <c r="L26" s="29">
        <v>17</v>
      </c>
      <c r="M26" s="29">
        <v>18</v>
      </c>
      <c r="N26" s="29">
        <v>19</v>
      </c>
      <c r="O26" s="30">
        <v>20</v>
      </c>
    </row>
    <row r="27" spans="3:15" ht="7.5" customHeight="1" x14ac:dyDescent="0.25">
      <c r="F27" s="31">
        <v>1</v>
      </c>
      <c r="G27" s="32">
        <v>2</v>
      </c>
      <c r="H27" s="32">
        <v>3</v>
      </c>
      <c r="I27" s="32">
        <v>4</v>
      </c>
      <c r="J27" s="32">
        <v>5</v>
      </c>
      <c r="K27" s="32">
        <v>6</v>
      </c>
      <c r="L27" s="32">
        <v>7</v>
      </c>
      <c r="M27" s="32">
        <v>8</v>
      </c>
      <c r="N27" s="32">
        <v>9</v>
      </c>
      <c r="O27" s="33">
        <v>10</v>
      </c>
    </row>
    <row r="28" spans="3:15" ht="15.75" customHeight="1" x14ac:dyDescent="0.25"/>
    <row r="29" spans="3:15" ht="16.5" customHeight="1" x14ac:dyDescent="0.25">
      <c r="C29" t="s">
        <v>45</v>
      </c>
    </row>
    <row r="30" spans="3:15" ht="7.5" customHeight="1" x14ac:dyDescent="0.25"/>
    <row r="31" spans="3:15" ht="7.5" customHeight="1" thickBot="1" x14ac:dyDescent="0.3">
      <c r="F31" s="25">
        <v>91</v>
      </c>
      <c r="G31" s="26">
        <v>92</v>
      </c>
      <c r="H31" s="26">
        <v>93</v>
      </c>
      <c r="I31" s="26">
        <v>94</v>
      </c>
      <c r="J31" s="26">
        <v>95</v>
      </c>
      <c r="K31" s="26">
        <v>96</v>
      </c>
      <c r="L31" s="26">
        <v>97</v>
      </c>
      <c r="M31" s="26">
        <v>98</v>
      </c>
      <c r="N31" s="26">
        <v>99</v>
      </c>
      <c r="O31" s="27">
        <v>100</v>
      </c>
    </row>
    <row r="32" spans="3:15" ht="7.5" customHeight="1" thickBot="1" x14ac:dyDescent="0.3">
      <c r="F32" s="28">
        <v>81</v>
      </c>
      <c r="G32" s="29">
        <v>82</v>
      </c>
      <c r="H32" s="29">
        <v>83</v>
      </c>
      <c r="I32" s="29">
        <v>84</v>
      </c>
      <c r="J32" s="29">
        <v>85</v>
      </c>
      <c r="K32" s="29">
        <v>86</v>
      </c>
      <c r="L32" s="29">
        <v>87</v>
      </c>
      <c r="M32" s="29">
        <v>88</v>
      </c>
      <c r="N32" s="29">
        <v>89</v>
      </c>
      <c r="O32" s="30">
        <v>90</v>
      </c>
    </row>
    <row r="33" spans="6:15" ht="7.5" customHeight="1" thickBot="1" x14ac:dyDescent="0.3">
      <c r="F33" s="28">
        <v>71</v>
      </c>
      <c r="G33" s="29">
        <v>72</v>
      </c>
      <c r="H33" s="29">
        <v>73</v>
      </c>
      <c r="I33" s="29">
        <v>74</v>
      </c>
      <c r="J33" s="29">
        <v>75</v>
      </c>
      <c r="K33" s="29">
        <v>76</v>
      </c>
      <c r="L33" s="29">
        <v>77</v>
      </c>
      <c r="M33" s="29">
        <v>78</v>
      </c>
      <c r="N33" s="29">
        <v>79</v>
      </c>
      <c r="O33" s="30">
        <v>80</v>
      </c>
    </row>
    <row r="34" spans="6:15" ht="7.5" customHeight="1" thickBot="1" x14ac:dyDescent="0.3">
      <c r="F34" s="28">
        <v>61</v>
      </c>
      <c r="G34" s="29">
        <v>62</v>
      </c>
      <c r="H34" s="29">
        <v>63</v>
      </c>
      <c r="I34" s="29">
        <v>64</v>
      </c>
      <c r="J34" s="29">
        <v>65</v>
      </c>
      <c r="K34" s="29">
        <v>66</v>
      </c>
      <c r="L34" s="29">
        <v>67</v>
      </c>
      <c r="M34" s="29">
        <v>68</v>
      </c>
      <c r="N34" s="29">
        <v>69</v>
      </c>
      <c r="O34" s="30">
        <v>70</v>
      </c>
    </row>
    <row r="35" spans="6:15" ht="7.5" customHeight="1" thickBot="1" x14ac:dyDescent="0.3">
      <c r="F35" s="28">
        <v>51</v>
      </c>
      <c r="G35" s="29">
        <v>52</v>
      </c>
      <c r="H35" s="29">
        <v>53</v>
      </c>
      <c r="I35" s="29">
        <v>54</v>
      </c>
      <c r="J35" s="29">
        <v>55</v>
      </c>
      <c r="K35" s="29">
        <v>56</v>
      </c>
      <c r="L35" s="29">
        <v>57</v>
      </c>
      <c r="M35" s="29">
        <v>58</v>
      </c>
      <c r="N35" s="29">
        <v>59</v>
      </c>
      <c r="O35" s="30">
        <v>60</v>
      </c>
    </row>
    <row r="36" spans="6:15" ht="7.5" customHeight="1" thickBot="1" x14ac:dyDescent="0.3">
      <c r="F36" s="28">
        <v>41</v>
      </c>
      <c r="G36" s="29">
        <v>42</v>
      </c>
      <c r="H36" s="29">
        <v>43</v>
      </c>
      <c r="I36" s="29">
        <v>44</v>
      </c>
      <c r="J36" s="29">
        <v>45</v>
      </c>
      <c r="K36" s="29">
        <v>46</v>
      </c>
      <c r="L36" s="29">
        <v>47</v>
      </c>
      <c r="M36" s="29">
        <v>48</v>
      </c>
      <c r="N36" s="29">
        <v>49</v>
      </c>
      <c r="O36" s="30">
        <v>50</v>
      </c>
    </row>
    <row r="37" spans="6:15" ht="7.5" customHeight="1" thickBot="1" x14ac:dyDescent="0.3">
      <c r="F37" s="28">
        <v>31</v>
      </c>
      <c r="G37" s="29">
        <v>32</v>
      </c>
      <c r="H37" s="29">
        <v>33</v>
      </c>
      <c r="I37" s="29">
        <v>34</v>
      </c>
      <c r="J37" s="29">
        <v>35</v>
      </c>
      <c r="K37" s="29">
        <v>36</v>
      </c>
      <c r="L37" s="29">
        <v>37</v>
      </c>
      <c r="M37" s="29">
        <v>38</v>
      </c>
      <c r="N37" s="29">
        <v>39</v>
      </c>
      <c r="O37" s="30">
        <v>40</v>
      </c>
    </row>
    <row r="38" spans="6:15" ht="7.5" customHeight="1" thickBot="1" x14ac:dyDescent="0.3">
      <c r="F38" s="28">
        <v>21</v>
      </c>
      <c r="G38" s="29">
        <v>22</v>
      </c>
      <c r="H38" s="29">
        <v>23</v>
      </c>
      <c r="I38" s="29">
        <v>24</v>
      </c>
      <c r="J38" s="29">
        <v>25</v>
      </c>
      <c r="K38" s="29">
        <v>26</v>
      </c>
      <c r="L38" s="29">
        <v>27</v>
      </c>
      <c r="M38" s="29">
        <v>28</v>
      </c>
      <c r="N38" s="29">
        <v>29</v>
      </c>
      <c r="O38" s="30">
        <v>30</v>
      </c>
    </row>
    <row r="39" spans="6:15" ht="7.5" customHeight="1" thickBot="1" x14ac:dyDescent="0.3">
      <c r="F39" s="28">
        <v>11</v>
      </c>
      <c r="G39" s="29">
        <v>12</v>
      </c>
      <c r="H39" s="29">
        <v>13</v>
      </c>
      <c r="I39" s="29">
        <v>14</v>
      </c>
      <c r="J39" s="29">
        <v>15</v>
      </c>
      <c r="K39" s="29">
        <v>16</v>
      </c>
      <c r="L39" s="29">
        <v>17</v>
      </c>
      <c r="M39" s="29">
        <v>18</v>
      </c>
      <c r="N39" s="29">
        <v>19</v>
      </c>
      <c r="O39" s="30">
        <v>20</v>
      </c>
    </row>
    <row r="40" spans="6:15" ht="7.5" customHeight="1" x14ac:dyDescent="0.25">
      <c r="F40" s="31">
        <v>1</v>
      </c>
      <c r="G40" s="32">
        <v>2</v>
      </c>
      <c r="H40" s="32">
        <v>3</v>
      </c>
      <c r="I40" s="32">
        <v>4</v>
      </c>
      <c r="J40" s="32">
        <v>5</v>
      </c>
      <c r="K40" s="32">
        <v>6</v>
      </c>
      <c r="L40" s="32">
        <v>7</v>
      </c>
      <c r="M40" s="32">
        <v>8</v>
      </c>
      <c r="N40" s="32">
        <v>9</v>
      </c>
      <c r="O40" s="33">
        <v>10</v>
      </c>
    </row>
  </sheetData>
  <conditionalFormatting sqref="F18:O27">
    <cfRule type="cellIs" dxfId="3" priority="3" operator="lessThanOrEqual">
      <formula>$D$4 * 100</formula>
    </cfRule>
    <cfRule type="cellIs" dxfId="2" priority="4" operator="lessThanOrEqual">
      <formula>$D$4 * 100</formula>
    </cfRule>
  </conditionalFormatting>
  <conditionalFormatting sqref="F31:O40">
    <cfRule type="cellIs" dxfId="1" priority="1" operator="lessThanOrEqual">
      <formula>$D$5 * 100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63860-2BBD-4144-A4D0-860E46A5BA99}">
  <dimension ref="D13:G27"/>
  <sheetViews>
    <sheetView showGridLines="0" showRowColHeaders="0" zoomScale="110" zoomScaleNormal="110" workbookViewId="0">
      <selection activeCell="W31" sqref="W31"/>
    </sheetView>
  </sheetViews>
  <sheetFormatPr defaultRowHeight="15" x14ac:dyDescent="0.25"/>
  <cols>
    <col min="1" max="16384" width="9.140625" style="4"/>
  </cols>
  <sheetData>
    <row r="13" spans="7:7" x14ac:dyDescent="0.25">
      <c r="G13" s="4" t="s">
        <v>12</v>
      </c>
    </row>
    <row r="27" spans="4:4" x14ac:dyDescent="0.25">
      <c r="D27" s="4" t="s">
        <v>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E2DFE-3427-4D3D-ABBF-F2EBEAB8ED53}">
  <dimension ref="D13:G27"/>
  <sheetViews>
    <sheetView showGridLines="0" showRowColHeaders="0" zoomScale="110" zoomScaleNormal="110" workbookViewId="0">
      <selection activeCell="M40" sqref="M40"/>
    </sheetView>
  </sheetViews>
  <sheetFormatPr defaultRowHeight="15" x14ac:dyDescent="0.25"/>
  <cols>
    <col min="1" max="16384" width="9.140625" style="4"/>
  </cols>
  <sheetData>
    <row r="13" spans="7:7" x14ac:dyDescent="0.25">
      <c r="G13" s="4" t="s">
        <v>12</v>
      </c>
    </row>
    <row r="27" spans="4:4" x14ac:dyDescent="0.25">
      <c r="D27" s="4" t="s">
        <v>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E928B-39A2-46A0-822F-11BAF5E85B35}">
  <dimension ref="D13:K27"/>
  <sheetViews>
    <sheetView showGridLines="0" showRowColHeaders="0" tabSelected="1" zoomScale="110" zoomScaleNormal="110" workbookViewId="0">
      <selection activeCell="X18" sqref="X18"/>
    </sheetView>
  </sheetViews>
  <sheetFormatPr defaultRowHeight="15" x14ac:dyDescent="0.25"/>
  <cols>
    <col min="1" max="16384" width="9.140625" style="4"/>
  </cols>
  <sheetData>
    <row r="13" spans="7:11" x14ac:dyDescent="0.25">
      <c r="G13" s="4" t="s">
        <v>12</v>
      </c>
    </row>
    <row r="15" spans="7:11" x14ac:dyDescent="0.25">
      <c r="K15" s="4" t="s">
        <v>12</v>
      </c>
    </row>
    <row r="27" spans="4:4" x14ac:dyDescent="0.25">
      <c r="D27" s="4" t="s">
        <v>12</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9217" r:id="rId3" name="Option Button 1">
              <controlPr defaultSize="0" autoFill="0" autoLine="0" autoPict="0">
                <anchor moveWithCells="1">
                  <from>
                    <xdr:col>4</xdr:col>
                    <xdr:colOff>381000</xdr:colOff>
                    <xdr:row>20</xdr:row>
                    <xdr:rowOff>114300</xdr:rowOff>
                  </from>
                  <to>
                    <xdr:col>5</xdr:col>
                    <xdr:colOff>9525</xdr:colOff>
                    <xdr:row>22</xdr:row>
                    <xdr:rowOff>133350</xdr:rowOff>
                  </to>
                </anchor>
              </controlPr>
            </control>
          </mc:Choice>
        </mc:AlternateContent>
        <mc:AlternateContent xmlns:mc="http://schemas.openxmlformats.org/markup-compatibility/2006">
          <mc:Choice Requires="x14">
            <control shapeId="9218" r:id="rId4" name="Option Button 2">
              <controlPr defaultSize="0" autoFill="0" autoLine="0" autoPict="0">
                <anchor moveWithCells="1">
                  <from>
                    <xdr:col>5</xdr:col>
                    <xdr:colOff>95250</xdr:colOff>
                    <xdr:row>20</xdr:row>
                    <xdr:rowOff>9525</xdr:rowOff>
                  </from>
                  <to>
                    <xdr:col>5</xdr:col>
                    <xdr:colOff>361950</xdr:colOff>
                    <xdr:row>23</xdr:row>
                    <xdr:rowOff>47625</xdr:rowOff>
                  </to>
                </anchor>
              </controlPr>
            </control>
          </mc:Choice>
        </mc:AlternateContent>
        <mc:AlternateContent xmlns:mc="http://schemas.openxmlformats.org/markup-compatibility/2006">
          <mc:Choice Requires="x14">
            <control shapeId="9221" r:id="rId5" name="Drop Down 5">
              <controlPr defaultSize="0" autoLine="0" autoPict="0">
                <anchor moveWithCells="1">
                  <from>
                    <xdr:col>7</xdr:col>
                    <xdr:colOff>381000</xdr:colOff>
                    <xdr:row>20</xdr:row>
                    <xdr:rowOff>180975</xdr:rowOff>
                  </from>
                  <to>
                    <xdr:col>9</xdr:col>
                    <xdr:colOff>0</xdr:colOff>
                    <xdr:row>22</xdr:row>
                    <xdr:rowOff>19050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i m _ D a t e _ b 2 9 b d 9 1 f - 5 7 b 5 - 4 0 8 a - 8 e b c - f 5 8 a 3 b f 8 c 8 f c " > < 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 1 0 8 < / i n t > < / v a l u e > < / i t e m > < i t e m > < k e y > < s t r i n g > Y e a r < / s t r i n g > < / k e y > < v a l u e > < i n t > 6 5 < / i n t > < / v a l u e > < / i t e m > < i t e m > < k e y > < s t r i n g > M o n t h < / s t r i n g > < / k e y > < v a l u e > < i n t > 7 7 < / i n t > < / v a l u e > < / i t e m > < i t e m > < k e y > < s t r i n g > M o n t h N u m < / s t r i n g > < / k e y > < v a l u e > < i n t > 1 0 9 < / i n t > < / v a l u e > < / i t e m > < i t e m > < k e y > < s t r i n g > W e e k d a y < / s t r i n g > < / k e y > < v a l u e > < i n t > 9 7 < / i n t > < / v a l u e > < / i t e m > < i t e m > < k e y > < s t r i n g > W e e k D a y N u m < / s t r i n g > < / k e y > < v a l u e > < i n t > 1 3 2 < / i n t > < / v a l u e > < / i t e m > < i t e m > < k e y > < s t r i n g > D a y T y p e < / s t r i n g > < / k e y > < v a l u e > < i n t > 9 3 < / i n t > < / v a l u e > < / i t e m > < i t e m > < k e y > < s t r i n g > Q u a r t e r < / s t r i n g > < / k e y > < v a l u e > < i n t > 8 5 < / 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 W e e k D a y N u m < / s t r i n g > < / k e y > < v a l u e > < i n t > 5 < / i n t > < / v a l u e > < / i t e m > < i t e m > < k e y > < s t r i n g > D a y T y p e < / s t r i n g > < / k e y > < v a l u e > < i n t > 6 < / i n t > < / v a l u e > < / i t e m > < i t e m > < k e y > < s t r i n g > Q u a r t e r < / s t r i n g > < / k e y > < v a l u e > < i n t > 7 < / i n t > < / v a l u e > < / i t e m > < / C o l u m n D i s p l a y I n d e x > < C o l u m n F r o z e n   / > < C o l u m n C h e c k e d   / > < C o l u m n F i l t e r   / > < S e l e c t i o n F i l t e r   / > < F i l t e r P a r a m e t e r s   / > < S o r t B y C o l u m n > M o n t h N u m < / S o r t B y C o l u m n > < I s S o r t D e s c e n d i n g > f a l s e < / I s S o r t D e s c e n d i n g > < / T a b l e W i d g e t G r i d S e r i a l i z a t i o n > ] ] > < / C u s t o m C o n t e n t > < / G e m i n i > 
</file>

<file path=customXml/item11.xml>��< ? x m l   v e r s i o n = " 1 . 0 "   e n c o d i n g = " U T F - 1 6 " ? > < G e m i n i   x m l n s = " h t t p : / / g e m i n i / p i v o t c u s t o m i z a t i o n / T a b l e X M L _ p r o d u c t s _ t a b l e _ e 4 3 3 f e c e - f 3 3 2 - 4 7 0 f - 9 6 0 8 - 8 7 c e d 5 4 a 4 6 6 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 P r o d u c t   N a m e < / s t r i n g > < / k e y > < v a l u e > < i n t > 1 3 1 < / i n t > < / v a l u e > < / i t e m > < i t e m > < k e y > < s t r i n g > C a t e g o r y < / s t r i n g > < / k e y > < v a l u e > < i n t > 9 5 < / i n t > < / v a l u e > < / i t e m > < i t e m > < k e y > < s t r i n g > S a l e s   P r i c e < / s t r i n g > < / k e y > < v a l u e > < i n t > 1 1 0 < / i n t > < / v a l u e > < / i t e m > < i t e m > < k e y > < s t r i n g > C o s t   P r i c e < / s t r i n g > < / k e y > < v a l u e > < i n t > 1 0 5 < / 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 T a g s \ T a b l e s \ & l t ; T a b l e s \ D i m _ C u s t o m e r & g t ; < / K e y > < / D i a g r a m O b j e c t K e y > < D i a g r a m O b j e c t K e y > < K e y > D y n a m i c   T a g s \ T a b l e s \ & l t ; T a b l e s \ F a c t _ T a b l e & g t ; < / K e y > < / D i a g r a m O b j e c t K e y > < D i a g r a m O b j e c t K e y > < K e y > D y n a m i c   T a g s \ T a b l e s \ & l t ; T a b l e s \ m o n t h l y _ s t o r e _ t a r g e t s & g t ; < / K e y > < / D i a g r a m O b j e c t K e y > < D i a g r a m O b j e c t K e y > < K e y > D y n a m i c   T a g s \ T a b l e s \ & l t ; T a b l e s \ D i m _ S a l e s P e r s o n & g t ; < / K e y > < / D i a g r a m O b j e c t K e y > < D i a g r a m O b j e c t K e y > < K e y > D y n a m i c   T a g s \ T a b l e s \ & l t ; T a b l e s \ D i m _ D a t e & g t ; < / K e y > < / D i a g r a m O b j e c t K e y > < D i a g r a m O b j e c t K e y > < K e y > D y n a m i c   T a g s \ T a b l e s \ & l t ; T a b l e s \ D i m _ P r o d u c t s & g t ; < / K e y > < / D i a g r a m O b j e c t K e y > < D i a g r a m O b j e c t K e y > < K e y > D y n a m i c   T a g s \ T a b l e s \ & l t ; T a b l e s \ C a l c u l a t e d   M e a s u r e s & g t ; < / K e y > < / D i a g r a m O b j e c t K e y > < D i a g r a m O b j e c t K e y > < K e y > T a b l e s \ D i m _ C u s t o m e r < / K e y > < / D i a g r a m O b j e c t K e y > < D i a g r a m O b j e c t K e y > < K e y > T a b l e s \ D i m _ C u s t o m e r \ C o l u m n s \ C u s t o m e r   I D < / K e y > < / D i a g r a m O b j e c t K e y > < D i a g r a m O b j e c t K e y > < K e y > T a b l e s \ D i m _ C u s t o m e r \ C o l u m n s \ F u l l   N a m e < / K e y > < / D i a g r a m O b j e c t K e y > < D i a g r a m O b j e c t K e y > < K e y > T a b l e s \ D i m _ C u s t o m e r \ C o l u m n s \ G e n d e r < / K e y > < / D i a g r a m O b j e c t K e y > < D i a g r a m O b j e c t K e y > < K e y > T a b l e s \ D i m _ C u s t o m e r \ C o l u m n s \ L o c a t i o n < / K e y > < / D i a g r a m O b j e c t K e y > < D i a g r a m O b j e c t K e y > < K e y > T a b l e s \ D i m _ C u s t o m e r \ C o l u m n s \ D a t e   o f   B i r t h < / K e y > < / D i a g r a m O b j e c t K e y > < D i a g r a m O b j e c t K e y > < K e y > T a b l e s \ D i m _ C u s t o m e r \ C o l u m n s \ C u s t o m e r   A g e 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 T a b l e s \ D i m _ S a l e s P e r s o n < / K e y > < / D i a g r a m O b j e c t K e y > < D i a g r a m O b j e c t K e y > < K e y > T a b l e s \ D i m _ S a l e s P e r s o n \ C o l u m n s \ S a l e s   P e r s o n   I D < / K e y > < / D i a g r a m O b j e c t K e y > < D i a g r a m O b j e c t K e y > < K e y > T a b l e s \ D i m _ S a l e s P e r s o n \ C o l u m n s \ F u l l   N a m e < / K e y > < / D i a g r a m O b j e c t K e y > < D i a g r a m O b j e c t K e y > < K e y > T a b l e s \ D i m _ S a l e s P e r s o n \ C o l u m n s \ S t o r e   N a m e < / K e y > < / D i a g r a m O b j e c t K e y > < D i a g r a m O b j e c t K e y > < K e y > T a b l e s \ D i m _ S a l e s P e r s o n \ C o l u m n s \ A g e < / K e y > < / D i a g r a m O b j e c t K e y > < D i a g r a m O b j e c t K e y > < K e y > T a b l e s \ D i m _ D a t e < / K e y > < / D i a g r a m O b j e c t K e y > < D i a g r a m O b j e c t K e y > < K e y > T a b l e s \ D i m _ D a t e \ C o l u m n s \ O r d e r   D a t e < / K e y > < / D i a g r a m O b j e c t K e y > < D i a g r a m O b j e c t K e y > < K e y > T a b l e s \ D i m _ D a t e \ C o l u m n s \ Y e a r < / K e y > < / D i a g r a m O b j e c t K e y > < D i a g r a m O b j e c t K e y > < K e y > T a b l e s \ D i m _ D a t e \ C o l u m n s \ M o n t h < / K e y > < / D i a g r a m O b j e c t K e y > < D i a g r a m O b j e c t K e y > < K e y > T a b l e s \ D i m _ D a t e \ C o l u m n s \ M o n t h N u m < / K e y > < / D i a g r a m O b j e c t K e y > < D i a g r a m O b j e c t K e y > < K e y > T a b l e s \ D i m _ D a t e \ C o l u m n s \ W e e k d a y < / K e y > < / D i a g r a m O b j e c t K e y > < D i a g r a m O b j e c t K e y > < K e y > T a b l e s \ D i m _ D a t e \ C o l u m n s \ W e e k D a y N u m < / K e y > < / D i a g r a m O b j e c t K e y > < D i a g r a m O b j e c t K e y > < K e y > T a b l e s \ D i m _ D a t e \ C o l u m n s \ D a y T y p e < / K e y > < / D i a g r a m O b j e c t K e y > < D i a g r a m O b j e c t K e y > < K e y > T a b l e s \ D i m _ D a t e \ C o l u m n s \ Q u a r t e r < / K e y > < / D i a g r a m O b j e c t K e y > < D i a g r a m O b j e c t K e y > < K e y > T a b l e s \ D i m _ P r o d u c t s < / K e y > < / D i a g r a m O b j e c t K e y > < D i a g r a m O b j e c t K e y > < K e y > T a b l e s \ D i m _ P r o d u c t s \ C o l u m n s \ P r o d u c t   I D < / K e y > < / D i a g r a m O b j e c t K e y > < D i a g r a m O b j e c t K e y > < K e y > T a b l e s \ D i m _ P r o d u c t s \ C o l u m n s \ P r o d u c t   N a m e < / K e y > < / D i a g r a m O b j e c t K e y > < D i a g r a m O b j e c t K e y > < K e y > T a b l e s \ D i m _ P r o d u c t s \ C o l u m n s \ C a t e g o r y < / K e y > < / D i a g r a m O b j e c t K e y > < D i a g r a m O b j e c t K e y > < K e y > T a b l e s \ D i m _ P r o d u c t s \ C o l u m n s \ S a l e s   P r i c e < / K e y > < / D i a g r a m O b j e c t K e y > < D i a g r a m O b j e c t K e y > < K e y > T a b l e s \ D i m _ P r o d u c t s \ C o l u m n s \ C o s t   P r i c e < / K e y > < / D i a g r a m O b j e c t K e y > < D i a g r a m O b j e c t K e y > < K e y > T a b l e s \ C a l c u l a t e d   M e a s u r e s < / K e y > < / D i a g r a m O b j e c t K e y > < D i a g r a m O b j e c t K e y > < K e y > T a b l e s \ C a l c u l a t e d   M e a s u r e s \ C o l u m n s \ M e a s u r e s < / K e y > < / D i a g r a m O b j e c t K e y > < D i a g r a m O b j e c t K e y > < K e y > T a b l e s \ C a l c u l a t e d   M e a s u r e s \ M e a s u r e s \ T o t a l   R e v e n u e < / K e y > < / D i a g r a m O b j e c t K e y > < D i a g r a m O b j e c t K e y > < K e y > T a b l e s \ C a l c u l a t e d   M e a s u r e s \ M e a s u r e s \ C O G S < / K e y > < / D i a g r a m O b j e c t K e y > < D i a g r a m O b j e c t K e y > < K e y > R e l a t i o n s h i p s \ & l t ; T a b l e s \ F a c t _ T a b l e \ C o l u m n s \ C u s t o m e r   I D & g t ; - & l t ; T a b l e s \ D i m _ C u s t o m e r \ C o l u m n s \ C u s t o m e r   I D & g t ; < / K e y > < / D i a g r a m O b j e c t K e y > < D i a g r a m O b j e c t K e y > < K e y > R e l a t i o n s h i p s \ & l t ; T a b l e s \ F a c t _ T a b l e \ C o l u m n s \ C u s t o m e r   I D & g t ; - & l t ; T a b l e s \ D i m _ C u s t o m e r \ C o l u m n s \ C u s t o m e r   I D & g t ; \ F K < / K e y > < / D i a g r a m O b j e c t K e y > < D i a g r a m O b j e c t K e y > < K e y > R e l a t i o n s h i p s \ & l t ; T a b l e s \ F a c t _ T a b l e \ C o l u m n s \ C u s t o m e r   I D & g t ; - & l t ; T a b l e s \ D i m _ C u s t o m e r \ C o l u m n s \ C u s t o m e r   I D & g t ; \ P K < / K e y > < / D i a g r a m O b j e c t K e y > < D i a g r a m O b j e c t K e y > < K e y > R e l a t i o n s h i p s \ & l t ; T a b l e s \ F a c t _ T a b l e \ C o l u m n s \ C u s t o m e r   I D & g t ; - & l t ; T a b l e s \ D i m _ C u s t o m e r \ C o l u m n s \ C u s t o m e r   I D & g t ; \ C r o s s F i l t e r < / K e y > < / D i a g r a m O b j e c t K e y > < D i a g r a m O b j e c t K e y > < K e y > R e l a t i o n s h i p s \ & l t ; T a b l e s \ F a c t _ T a b l e \ C o l u m n s \ S a l e s   P e r s o n   I D & g t ; - & l t ; T a b l e s \ D i m _ S a l e s P e r s o n \ C o l u m n s \ S a l e s   P e r s o n   I D & g t ; < / K e y > < / D i a g r a m O b j e c t K e y > < D i a g r a m O b j e c t K e y > < K e y > R e l a t i o n s h i p s \ & l t ; T a b l e s \ F a c t _ T a b l e \ C o l u m n s \ S a l e s   P e r s o n   I D & g t ; - & l t ; T a b l e s \ D i m _ S a l e s P e r s o n \ C o l u m n s \ S a l e s   P e r s o n   I D & g t ; \ F K < / K e y > < / D i a g r a m O b j e c t K e y > < D i a g r a m O b j e c t K e y > < K e y > R e l a t i o n s h i p s \ & l t ; T a b l e s \ F a c t _ T a b l e \ C o l u m n s \ S a l e s   P e r s o n   I D & g t ; - & l t ; T a b l e s \ D i m _ S a l e s P e r s o n \ C o l u m n s \ S a l e s   P e r s o n   I D & g t ; \ P K < / K e y > < / D i a g r a m O b j e c t K e y > < D i a g r a m O b j e c t K e y > < K e y > R e l a t i o n s h i p s \ & l t ; T a b l e s \ F a c t _ T a b l e \ C o l u m n s \ S a l e s   P e r s o n   I D & g t ; - & l t ; T a b l e s \ D i m _ S a l e s P e r s o n \ C o l u m n s \ S a l e s   P e r s o n   I D & g t ; \ C r o s s F i l t e r < / K e y > < / D i a g r a m O b j e c t K e y > < D i a g r a m O b j e c t K e y > < K e y > R e l a t i o n s h i p s \ & l t ; T a b l e s \ F a c t _ T a b l e \ C o l u m n s \ O r d e r   D a t e & g t ; - & l t ; T a b l e s \ D i m _ D a t e \ C o l u m n s \ O r d e r   D a t e & g t ; < / K e y > < / D i a g r a m O b j e c t K e y > < D i a g r a m O b j e c t K e y > < K e y > R e l a t i o n s h i p s \ & l t ; T a b l e s \ F a c t _ T a b l e \ C o l u m n s \ O r d e r   D a t e & g t ; - & l t ; T a b l e s \ D i m _ D a t e \ C o l u m n s \ O r d e r   D a t e & g t ; \ F K < / K e y > < / D i a g r a m O b j e c t K e y > < D i a g r a m O b j e c t K e y > < K e y > R e l a t i o n s h i p s \ & l t ; T a b l e s \ F a c t _ T a b l e \ C o l u m n s \ O r d e r   D a t e & g t ; - & l t ; T a b l e s \ D i m _ D a t e \ C o l u m n s \ O r d e r   D a t e & g t ; \ P K < / K e y > < / D i a g r a m O b j e c t K e y > < D i a g r a m O b j e c t K e y > < K e y > R e l a t i o n s h i p s \ & l t ; T a b l e s \ F a c t _ T a b l e \ C o l u m n s \ O r d e r   D a t e & g t ; - & l t ; T a b l e s \ D i m _ D a t e \ C o l u m n s \ O r d e r   D a t e & g t ; \ C r o s s F i l t e r < / K e y > < / D i a g r a m O b j e c t K e y > < D i a g r a m O b j e c t K e y > < K e y > R e l a t i o n s h i p s \ & l t ; T a b l e s \ F a c t _ T a b l e \ C o l u m n s \ P r o d u c t   I D & g t ; - & l t ; T a b l e s \ D i m _ P r o d u c t s \ C o l u m n s \ P r o d u c t   I D & g t ; < / K e y > < / D i a g r a m O b j e c t K e y > < D i a g r a m O b j e c t K e y > < K e y > R e l a t i o n s h i p s \ & l t ; T a b l e s \ F a c t _ T a b l e \ C o l u m n s \ P r o d u c t   I D & g t ; - & l t ; T a b l e s \ D i m _ P r o d u c t s \ C o l u m n s \ P r o d u c t   I D & g t ; \ F K < / K e y > < / D i a g r a m O b j e c t K e y > < D i a g r a m O b j e c t K e y > < K e y > R e l a t i o n s h i p s \ & l t ; T a b l e s \ F a c t _ T a b l e \ C o l u m n s \ P r o d u c t   I D & g t ; - & l t ; T a b l e s \ D i m _ P r o d u c t s \ C o l u m n s \ P r o d u c t   I D & g t ; \ P K < / K e y > < / D i a g r a m O b j e c t K e y > < D i a g r a m O b j e c t K e y > < K e y > R e l a t i o n s h i p s \ & l t ; T a b l e s \ F a c t _ T a b l e \ C o l u m n s \ P r o d u c t   I D & g t ; - & l t ; T a b l e s \ D i m _ P r o d u c t s \ C o l u m n s \ P r o d u c t   I D & g t ; \ C r o s s F i l t e r < / K e y > < / D i a g r a m O b j e c t K e y > < D i a g r a m O b j e c t K e y > < K e y > R e l a t i o n s h i p s \ & l t ; T a b l e s \ m o n t h l y _ s t o r e _ t a r g e t s \ C o l u m n s \ D a t e & g t ; - & l t ; T a b l e s \ D i m _ D a t e \ C o l u m n s \ O r d e r   D a t e & g t ; < / K e y > < / D i a g r a m O b j e c t K e y > < D i a g r a m O b j e c t K e y > < K e y > R e l a t i o n s h i p s \ & l t ; T a b l e s \ m o n t h l y _ s t o r e _ t a r g e t s \ C o l u m n s \ D a t e & g t ; - & l t ; T a b l e s \ D i m _ D a t e \ C o l u m n s \ O r d e r   D a t e & g t ; \ F K < / K e y > < / D i a g r a m O b j e c t K e y > < D i a g r a m O b j e c t K e y > < K e y > R e l a t i o n s h i p s \ & l t ; T a b l e s \ m o n t h l y _ s t o r e _ t a r g e t s \ C o l u m n s \ D a t e & g t ; - & l t ; T a b l e s \ D i m _ D a t e \ C o l u m n s \ O r d e r   D a t e & g t ; \ P K < / K e y > < / D i a g r a m O b j e c t K e y > < D i a g r a m O b j e c t K e y > < K e y > R e l a t i o n s h i p s \ & l t ; T a b l e s \ m o n t h l y _ s t o r e _ t a r g e t s \ C o l u m n s \ D a t e & g t ; - & l t ; T a b l e s \ D i m _ D a t e \ C o l u m n s \ O r d e r   D a t e & g t ; \ C r o s s F i l t e r < / K e y > < / D i a g r a m O b j e c t K e y > < D i a g r a m O b j e c t K e y > < K e y > R e l a t i o n s h i p s \ & l t ; T a b l e s \ m o n t h l y _ s t o r e _ t a r g e t s \ C o l u m n s \ S t o r e   I D & g t ; - & l t ; T a b l e s \ D i m _ S a l e s P e r s o n \ C o l u m n s \ S a l e s   P e r s o n   I D & g t ; < / K e y > < / D i a g r a m O b j e c t K e y > < D i a g r a m O b j e c t K e y > < K e y > R e l a t i o n s h i p s \ & l t ; T a b l e s \ m o n t h l y _ s t o r e _ t a r g e t s \ C o l u m n s \ S t o r e   I D & g t ; - & l t ; T a b l e s \ D i m _ S a l e s P e r s o n \ C o l u m n s \ S a l e s   P e r s o n   I D & g t ; \ F K < / K e y > < / D i a g r a m O b j e c t K e y > < D i a g r a m O b j e c t K e y > < K e y > R e l a t i o n s h i p s \ & l t ; T a b l e s \ m o n t h l y _ s t o r e _ t a r g e t s \ C o l u m n s \ S t o r e   I D & g t ; - & l t ; T a b l e s \ D i m _ S a l e s P e r s o n \ C o l u m n s \ S a l e s   P e r s o n   I D & g t ; \ P K < / K e y > < / D i a g r a m O b j e c t K e y > < D i a g r a m O b j e c t K e y > < K e y > R e l a t i o n s h i p s \ & l t ; T a b l e s \ m o n t h l y _ s t o r e _ t a r g e t s \ C o l u m n s \ S t o r e   I D & g t ; - & l t ; T a b l e s \ D i m _ S a l e s P e r s o n \ C o l u m n s \ S a l e s   P e r s o n   I D & g t ; \ C r o s s F i l t e r < / K e y > < / D i a g r a m O b j e c t K e y > < / A l l K e y s > < S e l e c t e d K e y s > < D i a g r a m O b j e c t K e y > < K e y > T a b l e s \ D i m _ S a l e s P e r s o n 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 T a g s \ T a b l e s \ & l t ; T a b l e s \ D i m _ S a l e s P e r s o n & g t ; 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 T a g s \ T a b l e s \ & l t ; T a b l e s \ C a l c u l a t e d   M e a s u r e s & g t ; < / K e y > < / a : K e y > < a : V a l u e   i : t y p e = " D i a g r a m D i s p l a y T a g V i e w S t a t e " > < I s N o t F i l t e r e d O u t > t r u e < / I s N o t F i l t e r e d O u t > < / a : V a l u e > < / a : K e y V a l u e O f D i a g r a m O b j e c t K e y a n y T y p e z b w N T n L X > < a : K e y V a l u e O f D i a g r a m O b j e c t K e y a n y T y p e z b w N T n L X > < a : K e y > < K e y > T a b l e s \ D i m _ C u s t o m e r < / K e y > < / a : K e y > < a : V a l u e   i : t y p e = " D i a g r a m D i s p l a y N o d e V i e w S t a t e " > < H e i g h t > 2 1 7 < / H e i g h t > < I s E x p a n d e d > t r u e < / I s E x p a n d e d > < L a y e d O u t > t r u e < / L a y e d O u t > < T o p > 7 < / T o p > < 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 T a b l e s \ D i m _ C u s t o m e r \ C o l u m n s \ F u l l   N a m e < / K e y > < / a : K e y > < a : V a l u e   i : t y p e = " D i a g r a m D i s p l a y N o d e V i e w S t a t e " > < H e i g h t > 1 5 0 < / H e i g h t > < I s E x p a n d e d > t r u e < / I s E x p a n d e d > < W i d t h > 2 0 0 < / W i d t h > < / a : V a l u e > < / a : K e y V a l u e O f D i a g r a m O b j e c t K e y a n y T y p e z b w N T n L X > < a : K e y V a l u e O f D i a g r a m O b j e c t K e y a n y T y p e z b w N T n L X > < a : K e y > < K e y > T a b l e s \ D i m _ C u s t o m e r \ C o l u m n s \ G e n d e r < / K e y > < / a : K e y > < a : V a l u e   i : t y p e = " D i a g r a m D i s p l a y N o d e V i e w S t a t e " > < H e i g h t > 1 5 0 < / H e i g h t > < I s E x p a n d e d > t r u e < / I s E x p a n d e d > < W i d t h > 2 0 0 < / W i d t h > < / a : V a l u e > < / a : K e y V a l u e O f D i a g r a m O b j e c t K e y a n y T y p e z b w N T n L X > < a : K e y V a l u e O f D i a g r a m O b j e c t K e y a n y T y p e z b w N T n L X > < a : K e y > < K e y > T a b l e s \ D i m _ C u s t o m e r \ C o l u m n s \ L o c a t i o n < / K e y > < / a : K e y > < a : V a l u e   i : t y p e = " D i a g r a m D i s p l a y N o d e V i e w S t a t e " > < H e i g h t > 1 5 0 < / H e i g h t > < I s E x p a n d e d > t r u e < / I s E x p a n d e d > < W i d t h > 2 0 0 < / W i d t h > < / a : V a l u e > < / a : K e y V a l u e O f D i a g r a m O b j e c t K e y a n y T y p e z b w N T n L X > < a : K e y V a l u e O f D i a g r a m O b j e c t K e y a n y T y p e z b w N T n L X > < a : K e y > < K e y > T a b l e s \ D i m _ C u s t o m e r \ C o l u m n s \ D a t e   o f   B i r t h < / K e y > < / a : K e y > < a : V a l u e   i : t y p e = " D i a g r a m D i s p l a y N o d e V i e w S t a t e " > < H e i g h t > 1 5 0 < / H e i g h t > < I s E x p a n d e d > t r u e < / I s E x p a n d e d > < W i d t h > 2 0 0 < / W i d t h > < / a : V a l u e > < / a : K e y V a l u e O f D i a g r a m O b j e c t K e y a n y T y p e z b w N T n L X > < a : K e y V a l u e O f D i a g r a m O b j e c t K e y a n y T y p e z b w N T n L X > < a : K e y > < K e y > T a b l e s \ D i m _ C u s t o m e r \ C o l u m n s \ C u s t o m e r   A g e < / K e y > < / a : K e y > < a : V a l u e   i : t y p e = " D i a g r a m D i s p l a y N o d e V i e w S t a t e " > < H e i g h t > 1 5 0 < / H e i g h t > < I s E x p a n d e d > t r u e < / I s E x p a n d e d > < W i d t h > 2 0 0 < / W i d t h > < / a : V a l u e > < / a : K e y V a l u e O f D i a g r a m O b j e c t K e y a n y T y p e z b w N T n L X > < a : K e y V a l u e O f D i a g r a m O b j e c t K e y a n y T y p e z b w N T n L X > < a : K e y > < K e y > T a b l e s \ F a c t _ T a b l e < / K e y > < / a : K e y > < a : V a l u e   i : t y p e = " D i a g r a m D i s p l a y N o d e V i e w S t a t e " > < H e i g h t > 2 2 5 < / H e i g h t > < I s E x p a n d e d > t r u e < / I s E x p a n d e d > < L a y e d O u t > t r u e < / L a y e d O u t > < L e f t > 3 4 8 . 9 0 3 8 1 0 5 6 7 6 6 5 8 < / L e f t > < T a b I n d e x > 1 < / T a b I n d e x > < 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 9 0 0 . 8 0 7 6 2 1 1 3 5 3 3 1 6 < / L e f t > < T a b I n d e x > 6 < / T a b I n d e x > < T o p > 3 5 6 < / 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 T a b l e s \ D i m _ S a l e s P e r s o n < / K e y > < / a : K e y > < a : V a l u e   i : t y p e = " D i a g r a m D i s p l a y N o d e V i e w S t a t e " > < H e i g h t > 1 5 0 < / H e i g h t > < I s E x p a n d e d > t r u e < / I s E x p a n d e d > < L a y e d O u t > t r u e < / L a y e d O u t > < L e f t > 7 5 4 . 6 1 5 2 4 2 2 7 0 6 6 3 2 < / L e f t > < T a b I n d e x > 2 < / T a b I n d e x > < T o p > 1 3 < / T o p > < W i d t h > 2 0 0 < / W i d t h > < / a : V a l u e > < / a : K e y V a l u e O f D i a g r a m O b j e c t K e y a n y T y p e z b w N T n L X > < a : K e y V a l u e O f D i a g r a m O b j e c t K e y a n y T y p e z b w N T n L X > < a : K e y > < K e y > T a b l e s \ D i m _ S a l e s P e r s o n \ C o l u m n s \ S a l e s   P e r s o n   I D < / K e y > < / a : K e y > < a : V a l u e   i : t y p e = " D i a g r a m D i s p l a y N o d e V i e w S t a t e " > < H e i g h t > 1 5 0 < / H e i g h t > < I s E x p a n d e d > t r u e < / I s E x p a n d e d > < W i d t h > 2 0 0 < / W i d t h > < / a : V a l u e > < / a : K e y V a l u e O f D i a g r a m O b j e c t K e y a n y T y p e z b w N T n L X > < a : K e y V a l u e O f D i a g r a m O b j e c t K e y a n y T y p e z b w N T n L X > < a : K e y > < K e y > T a b l e s \ D i m _ S a l e s P e r s o n \ C o l u m n s \ F u l l   N a m e < / K e y > < / a : K e y > < a : V a l u e   i : t y p e = " D i a g r a m D i s p l a y N o d e V i e w S t a t e " > < H e i g h t > 1 5 0 < / H e i g h t > < I s E x p a n d e d > t r u e < / I s E x p a n d e d > < W i d t h > 2 0 0 < / W i d t h > < / a : V a l u e > < / a : K e y V a l u e O f D i a g r a m O b j e c t K e y a n y T y p e z b w N T n L X > < a : K e y V a l u e O f D i a g r a m O b j e c t K e y a n y T y p e z b w N T n L X > < a : K e y > < K e y > T a b l e s \ D i m _ S a l e s P e r s o n \ C o l u m n s \ S t o r e   N a m e < / K e y > < / a : K e y > < a : V a l u e   i : t y p e = " D i a g r a m D i s p l a y N o d e V i e w S t a t e " > < H e i g h t > 1 5 0 < / H e i g h t > < I s E x p a n d e d > t r u e < / I s E x p a n d e d > < W i d t h > 2 0 0 < / W i d t h > < / a : V a l u e > < / a : K e y V a l u e O f D i a g r a m O b j e c t K e y a n y T y p e z b w N T n L X > < a : K e y V a l u e O f D i a g r a m O b j e c t K e y a n y T y p e z b w N T n L X > < a : K e y > < K e y > T a b l e s \ D i m _ S a l e s P e r s o n \ C o l u m n s \ A g e < / K e y > < / a : K e y > < a : V a l u e   i : t y p e = " D i a g r a m D i s p l a y N o d e V i e w S t a t e " > < H e i g h t > 1 5 0 < / H e i g h t > < I s E x p a n d e d > t r u e < / I s E x p a n d e d > < W i d t h > 2 0 0 < / W i d t h > < / a : V a l u e > < / a : K e y V a l u e O f D i a g r a m O b j e c t K e y a n y T y p e z b w N T n L X > < a : K e y V a l u e O f D i a g r a m O b j e c t K e y a n y T y p e z b w N T n L X > < a : K e y > < K e y > T a b l e s \ D i m _ D a t e < / K e y > < / a : K e y > < a : V a l u e   i : t y p e = " D i a g r a m D i s p l a y N o d e V i e w S t a t e " > < H e i g h t > 2 2 6 < / H e i g h t > < I s E x p a n d e d > t r u e < / I s E x p a n d e d > < L a y e d O u t > t r u e < / L a y e d O u t > < L e f t > 5 2 2 . 5 1 9 0 5 2 8 3 8 3 2 9 1 2 < / L e f t > < S c r o l l V e r t i c a l O f f s e t > 2 . 3 9 9 9 9 9 9 9 9 9 9 9 9 7 7 3 < / S c r o l l V e r t i c a l O f f s e t > < T a b I n d e x > 5 < / T a b I n d e x > < T o p > 3 0 8 < / T o p > < W i d t h > 2 0 0 < / W i d t h > < / a : V a l u e > < / a : K e y V a l u e O f D i a g r a m O b j e c t K e y a n y T y p e z b w N T n L X > < a : K e y V a l u e O f D i a g r a m O b j e c t K e y a n y T y p e z b w N T n L X > < a : K e y > < K e y > T a b l e s \ D i m _ D a t e \ C o l u m n s \ O r d e r   D a t e 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 T a b l e s \ D i m _ D a t e \ C o l u m n s \ M o n t h N u m < / K e y > < / a : K e y > < a : V a l u e   i : t y p e = " D i a g r a m D i s p l a y N o d e V i e w S t a t e " > < H e i g h t > 1 5 0 < / H e i g h t > < I s E x p a n d e d > t r u e < / I s E x p a n d e d > < W i d t h > 2 0 0 < / W i d t h > < / a : V a l u e > < / a : K e y V a l u e O f D i a g r a m O b j e c t K e y a n y T y p e z b w N T n L X > < a : K e y V a l u e O f D i a g r a m O b j e c t K e y a n y T y p e z b w N T n L X > < a : K e y > < K e y > T a b l e s \ D i m _ D a t e \ C o l u m n s \ W e e k d a y < / K e y > < / a : K e y > < a : V a l u e   i : t y p e = " D i a g r a m D i s p l a y N o d e V i e w S t a t e " > < H e i g h t > 1 5 0 < / H e i g h t > < I s E x p a n d e d > t r u e < / I s E x p a n d e d > < W i d t h > 2 0 0 < / W i d t h > < / a : V a l u e > < / a : K e y V a l u e O f D i a g r a m O b j e c t K e y a n y T y p e z b w N T n L X > < a : K e y V a l u e O f D i a g r a m O b j e c t K e y a n y T y p e z b w N T n L X > < a : K e y > < K e y > T a b l e s \ D i m _ D a t e \ C o l u m n s \ W e e k D a y N u m < / K e y > < / a : K e y > < a : V a l u e   i : t y p e = " D i a g r a m D i s p l a y N o d e V i e w S t a t e " > < H e i g h t > 1 5 0 < / H e i g h t > < I s E x p a n d e d > t r u e < / I s E x p a n d e d > < W i d t h > 2 0 0 < / W i d t h > < / a : V a l u e > < / a : K e y V a l u e O f D i a g r a m O b j e c t K e y a n y T y p e z b w N T n L X > < a : K e y V a l u e O f D i a g r a m O b j e c t K e y a n y T y p e z b w N T n L X > < a : K e y > < K e y > T a b l e s \ D i m _ D a t e \ C o l u m n s \ D a y T y p e < / 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 3 9 . 5 1 9 0 5 2 8 3 8 3 2 9 1 1 7 < / L e f t > < T a b I n d e x > 4 < / T a b I n d e x > < T o p > 3 7 0 . 5 < / T o p > < W i d t h > 2 0 0 < / W i d t h > < / a : V a l u e > < / a : K e y V a l u e O f D i a g r a m O b j e c t K e y a n y T y p e z b w N T n L X > < a : K e y V a l u e O f D i a g r a m O b j e c t K e y a n y T y p e z b w N T n L X > < a : K e y > < K e y > T a b l e s \ D i m _ P r o d u c t s \ C o l u m n s \ P r o d u c t   I D < / K e y > < / a : K e y > < a : V a l u e   i : t y p e = " D i a g r a m D i s p l a y N o d e V i e w S t a t e " > < H e i g h t > 1 5 0 < / H e i g h t > < I s E x p a n d e d > t r u e < / I s E x p a n d e d > < W i d t h > 2 0 0 < / W i d t h > < / a : V a l u e > < / a : K e y V a l u e O f D i a g r a m O b j e c t K e y a n y T y p e z b w N T n L X > < a : K e y V a l u e O f D i a g r a m O b j e c t K e y a n y T y p e z b w N T n L X > < a : K e y > < K e y > T a b l e s \ D i m _ P r o d u c t s \ C o l u m n s \ P r o d u c t   N a m e < / 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 T a b l e s \ D i m _ P r o d u c t s \ C o l u m n s \ S a l e s   P r i c e < / K e y > < / a : K e y > < a : V a l u e   i : t y p e = " D i a g r a m D i s p l a y N o d e V i e w S t a t e " > < H e i g h t > 1 5 0 < / H e i g h t > < I s E x p a n d e d > t r u e < / I s E x p a n d e d > < W i d t h > 2 0 0 < / W i d t h > < / a : V a l u e > < / a : K e y V a l u e O f D i a g r a m O b j e c t K e y a n y T y p e z b w N T n L X > < a : K e y V a l u e O f D i a g r a m O b j e c t K e y a n y T y p e z b w N T n L X > < a : K e y > < K e y > T a b l e s \ D i m _ P r o d u c t s \ C o l u m n s \ C o s t   P r i c e < / K e y > < / a : K e y > < a : V a l u e   i : t y p e = " D i a g r a m D i s p l a y N o d e V i e w S t a t e " > < H e i g h t > 1 5 0 < / H e i g h t > < I s E x p a n d e d > t r u e < / I s E x p a n d e d > < W i d t h > 2 0 0 < / W i d t h > < / a : V a l u e > < / a : K e y V a l u e O f D i a g r a m O b j e c t K e y a n y T y p e z b w N T n L X > < a : K e y V a l u e O f D i a g r a m O b j e c t K e y a n y T y p e z b w N T n L X > < a : K e y > < K e y > T a b l e s \ C a l c u l a t e d   M e a s u r e s < / K e y > < / a : K e y > < a : V a l u e   i : t y p e = " D i a g r a m D i s p l a y N o d e V i e w S t a t e " > < H e i g h t > 1 5 0 < / H e i g h t > < I s E x p a n d e d > t r u e < / I s E x p a n d e d > < L a y e d O u t > t r u e < / L a y e d O u t > < L e f t > 1 0 7 5 . 6 1 5 2 4 2 2 7 0 6 6 3 2 < / L e f t > < T a b I n d e x > 3 < / T a b I n d e x > < T o p > 7 7 . 5 < / T o p > < W i d t h > 2 0 0 < / W i d t h > < / a : V a l u e > < / a : K e y V a l u e O f D i a g r a m O b j e c t K e y a n y T y p e z b w N T n L X > < a : K e y V a l u e O f D i a g r a m O b j e c t K e y a n y T y p e z b w N T n L X > < a : K e y > < K e y > T a b l e s \ C a l c u l a t e d   M e a s u r e s \ C o l u m n s \ M e a s u r e s < / K e y > < / a : K e y > < a : V a l u e   i : t y p e = " D i a g r a m D i s p l a y N o d e V i e w S t a t e " > < H e i g h t > 1 5 0 < / H e i g h t > < I s E x p a n d e d > t r u e < / I s E x p a n d e d > < W i d t h > 2 0 0 < / W i d t h > < / a : V a l u e > < / a : K e y V a l u e O f D i a g r a m O b j e c t K e y a n y T y p e z b w N T n L X > < a : K e y V a l u e O f D i a g r a m O b j e c t K e y a n y T y p e z b w N T n L X > < a : K e y > < K e y > T a b l e s \ C a l c u l a t e d   M e a s u r e s \ M e a s u r e s \ T o t a l   R e v e n u e < / K e y > < / a : K e y > < a : V a l u e   i : t y p e = " D i a g r a m D i s p l a y N o d e V i e w S t a t e " > < H e i g h t > 1 5 0 < / H e i g h t > < I s E x p a n d e d > t r u e < / I s E x p a n d e d > < W i d t h > 2 0 0 < / W i d t h > < / a : V a l u e > < / a : K e y V a l u e O f D i a g r a m O b j e c t K e y a n y T y p e z b w N T n L X > < a : K e y V a l u e O f D i a g r a m O b j e c t K e y a n y T y p e z b w N T n L X > < a : K e y > < K e y > T a b l e s \ C a l c u l a t e d   M e a s u r e s \ M e a s u r e s \ C O G S < / K e y > < / a : K e y > < a : V a l u e   i : t y p e = " D i a g r a m D i s p l a y N o d e V i e w S t a t e " > < H e i g h t > 1 5 0 < / H e i g h t > < I s E x p a n d e d > t r u e < / I s E x p a n d e d > < W i d t h > 2 0 0 < / W i d t h > < / a : V a l u e > < / a : K e y V a l u e O f D i a g r a m O b j e c t K e y a n y T y p e z b w N T n L X > < a : K e y V a l u e O f D i a g r a m O b j e c t K e y a n y T y p e z b w N T n L X > < a : K e y > < K e y > R e l a t i o n s h i p s \ & l t ; T a b l e s \ F a c t _ T a b l e \ C o l u m n s \ C u s t o m e r   I D & g t ; - & l t ; T a b l e s \ D i m _ C u s t o m e r \ C o l u m n s \ C u s t o m e r   I D & g t ; < / K e y > < / a : K e y > < a : V a l u e   i : t y p e = " D i a g r a m D i s p l a y L i n k V i e w S t a t e " > < A u t o m a t i o n P r o p e r t y H e l p e r T e x t > E n d   p o i n t   1 :   ( 3 3 2 . 9 0 3 8 1 0 5 6 7 6 6 6 , 1 0 4 ) .   E n d   p o i n t   2 :   ( 2 1 6 , 1 2 4 )   < / A u t o m a t i o n P r o p e r t y H e l p e r T e x t > < L a y e d O u t > t r u e < / L a y e d O u t > < P o i n t s   x m l n s : b = " h t t p : / / s c h e m a s . d a t a c o n t r a c t . o r g / 2 0 0 4 / 0 7 / S y s t e m . W i n d o w s " > < b : P o i n t > < b : _ x > 3 3 2 . 9 0 3 8 1 0 5 6 7 6 6 5 8 < / b : _ x > < b : _ y > 1 0 4 . 0 0 0 0 0 0 0 0 0 0 0 0 0 1 < / b : _ y > < / b : P o i n t > < b : P o i n t > < b : _ x > 2 7 6 . 4 5 1 9 0 5 5 < / b : _ x > < b : _ y > 1 0 4 < / b : _ y > < / b : P o i n t > < b : P o i n t > < b : _ x > 2 7 4 . 4 5 1 9 0 5 5 < / b : _ x > < b : _ y > 1 0 6 < / b : _ y > < / b : P o i n t > < b : P o i n t > < b : _ x > 2 7 4 . 4 5 1 9 0 5 5 < / b : _ x > < b : _ y > 1 2 2 < / b : _ y > < / b : P o i n t > < b : P o i n t > < b : _ x > 2 7 2 . 4 5 1 9 0 5 5 < / b : _ x > < b : _ y > 1 2 4 < / b : _ y > < / b : P o i n t > < b : P o i n t > < b : _ x > 2 1 6 . 0 0 0 0 0 0 0 0 0 0 0 0 0 3 < / b : _ x > < b : _ y > 1 2 4 < / b : _ y > < / b : P o i n t > < / P o i n t s > < / a : V a l u e > < / a : K e y V a l u e O f D i a g r a m O b j e c t K e y a n y T y p e z b w N T n L X > < a : K e y V a l u e O f D i a g r a m O b j e c t K e y a n y T y p e z b w N T n L X > < a : K e y > < K e y > R e l a t i o n s h i p s \ & l t ; T a b l e s \ F a c t _ T a b l e \ C o l u m n s \ C u s t o m e r   I D & g t ; - & l t ; T a b l e s \ D i m _ C u s t o m e r \ C o l u m n s \ C u s t o m e r   I D & g t ; \ F K < / K e y > < / a : K e y > < a : V a l u e   i : t y p e = " D i a g r a m D i s p l a y L i n k E n d p o i n t V i e w S t a t e " > < H e i g h t > 1 6 < / H e i g h t > < L a b e l L o c a t i o n   x m l n s : b = " h t t p : / / s c h e m a s . d a t a c o n t r a c t . o r g / 2 0 0 4 / 0 7 / S y s t e m . W i n d o w s " > < b : _ x > 3 3 2 . 9 0 3 8 1 0 5 6 7 6 6 5 8 < / b : _ x > < b : _ y > 9 6 . 0 0 0 0 0 0 0 0 0 0 0 0 0 1 4 < / b : _ y > < / L a b e l L o c a t i o n > < L o c a t i o n   x m l n s : b = " h t t p : / / s c h e m a s . d a t a c o n t r a c t . o r g / 2 0 0 4 / 0 7 / S y s t e m . W i n d o w s " > < b : _ x > 3 4 8 . 9 0 3 8 1 0 5 6 7 6 6 5 8 < / b : _ x > < b : _ y > 1 0 4 < / b : _ y > < / L o c a t i o n > < S h a p e R o t a t e A n g l e > 1 7 9 . 9 9 9 9 9 9 9 9 9 9 9 9 9 4 < / S h a p e R o t a t e A n g l e > < W i d t h > 1 6 < / W i d t h > < / a : V a l u e > < / a : K e y V a l u e O f D i a g r a m O b j e c t K e y a n y T y p e z b w N T n L X > < a : K e y V a l u e O f D i a g r a m O b j e c t K e y a n y T y p e z b w N T n L X > < a : K e y > < K e y > R e l a t i o n s h i p s \ & l t ; T a b l e s \ F a c t _ T a b l e \ C o l u m n s \ C u s t o m e r   I D & g t ; - & l t ; T a b l e s \ D i m _ C u s t o m e r \ C o l u m n s \ C u s t o m e r   I D & g t ; \ P K < / K e y > < / a : K e y > < a : V a l u e   i : t y p e = " D i a g r a m D i s p l a y L i n k E n d p o i n t V i e w S t a t e " > < H e i g h t > 1 6 < / H e i g h t > < L a b e l L o c a t i o n   x m l n s : b = " h t t p : / / s c h e m a s . d a t a c o n t r a c t . o r g / 2 0 0 4 / 0 7 / S y s t e m . W i n d o w s " > < b : _ x > 2 0 0 . 0 0 0 0 0 0 0 0 0 0 0 0 0 3 < / b : _ x > < b : _ y > 1 1 6 < / b : _ y > < / L a b e l L o c a t i o n > < L o c a t i o n   x m l n s : b = " h t t p : / / s c h e m a s . d a t a c o n t r a c t . o r g / 2 0 0 4 / 0 7 / S y s t e m . W i n d o w s " > < b : _ x > 2 0 0 . 0 0 0 0 0 0 0 0 0 0 0 0 0 6 < / b : _ x > < b : _ y > 1 2 4 < / b : _ y > < / L o c a t i o n > < S h a p e R o t a t e A n g l e > 3 6 0 < / S h a p e R o t a t e A n g l e > < W i d t h > 1 6 < / W i d t h > < / a : V a l u e > < / a : K e y V a l u e O f D i a g r a m O b j e c t K e y a n y T y p e z b w N T n L X > < a : K e y V a l u e O f D i a g r a m O b j e c t K e y a n y T y p e z b w N T n L X > < a : K e y > < K e y > R e l a t i o n s h i p s \ & l t ; T a b l e s \ F a c t _ T a b l e \ C o l u m n s \ C u s t o m e r   I D & g t ; - & l t ; T a b l e s \ D i m _ C u s t o m e r \ C o l u m n s \ C u s t o m e r   I D & g t ; \ C r o s s F i l t e r < / K e y > < / a : K e y > < a : V a l u e   i : t y p e = " D i a g r a m D i s p l a y L i n k C r o s s F i l t e r V i e w S t a t e " > < P o i n t s   x m l n s : b = " h t t p : / / s c h e m a s . d a t a c o n t r a c t . o r g / 2 0 0 4 / 0 7 / S y s t e m . W i n d o w s " > < b : P o i n t > < b : _ x > 3 3 2 . 9 0 3 8 1 0 5 6 7 6 6 5 8 < / b : _ x > < b : _ y > 1 0 4 . 0 0 0 0 0 0 0 0 0 0 0 0 0 1 < / b : _ y > < / b : P o i n t > < b : P o i n t > < b : _ x > 2 7 6 . 4 5 1 9 0 5 5 < / b : _ x > < b : _ y > 1 0 4 < / b : _ y > < / b : P o i n t > < b : P o i n t > < b : _ x > 2 7 4 . 4 5 1 9 0 5 5 < / b : _ x > < b : _ y > 1 0 6 < / b : _ y > < / b : P o i n t > < b : P o i n t > < b : _ x > 2 7 4 . 4 5 1 9 0 5 5 < / b : _ x > < b : _ y > 1 2 2 < / b : _ y > < / b : P o i n t > < b : P o i n t > < b : _ x > 2 7 2 . 4 5 1 9 0 5 5 < / b : _ x > < b : _ y > 1 2 4 < / b : _ y > < / b : P o i n t > < b : P o i n t > < b : _ x > 2 1 6 . 0 0 0 0 0 0 0 0 0 0 0 0 0 3 < / b : _ x > < b : _ y > 1 2 4 < / b : _ y > < / b : P o i n t > < / P o i n t s > < / a : V a l u e > < / a : K e y V a l u e O f D i a g r a m O b j e c t K e y a n y T y p e z b w N T n L X > < a : K e y V a l u e O f D i a g r a m O b j e c t K e y a n y T y p e z b w N T n L X > < a : K e y > < K e y > R e l a t i o n s h i p s \ & l t ; T a b l e s \ F a c t _ T a b l e \ C o l u m n s \ S a l e s   P e r s o n   I D & g t ; - & l t ; T a b l e s \ D i m _ S a l e s P e r s o n \ C o l u m n s \ S a l e s   P e r s o n   I D & g t ; < / K e y > < / a : K e y > < a : V a l u e   i : t y p e = " D i a g r a m D i s p l a y L i n k V i e w S t a t e " > < A u t o m a t i o n P r o p e r t y H e l p e r T e x t > E n d   p o i n t   1 :   ( 5 6 4 . 9 0 3 8 1 0 5 6 7 6 6 6 , 1 1 2 . 5 ) .   E n d   p o i n t   2 :   ( 7 3 8 . 6 1 5 2 4 2 2 7 0 6 6 3 , 8 8 )   < / A u t o m a t i o n P r o p e r t y H e l p e r T e x t > < L a y e d O u t > t r u e < / L a y e d O u t > < P o i n t s   x m l n s : b = " h t t p : / / s c h e m a s . d a t a c o n t r a c t . o r g / 2 0 0 4 / 0 7 / S y s t e m . W i n d o w s " > < b : P o i n t > < b : _ x > 5 6 4 . 9 0 3 8 1 0 5 6 7 6 6 5 8 < / b : _ x > < b : _ y > 1 1 2 . 5 < / b : _ y > < / b : P o i n t > < b : P o i n t > < b : _ x > 6 4 9 . 7 5 9 5 2 6 5 < / b : _ x > < b : _ y > 1 1 2 . 5 < / b : _ y > < / b : P o i n t > < b : P o i n t > < b : _ x > 6 5 1 . 7 5 9 5 2 6 5 < / b : _ x > < b : _ y > 1 1 0 . 5 < / b : _ y > < / b : P o i n t > < b : P o i n t > < b : _ x > 6 5 1 . 7 5 9 5 2 6 5 < / b : _ x > < b : _ y > 9 0 < / b : _ y > < / b : P o i n t > < b : P o i n t > < b : _ x > 6 5 3 . 7 5 9 5 2 6 5 < / b : _ x > < b : _ y > 8 8 < / b : _ y > < / b : P o i n t > < b : P o i n t > < b : _ x > 7 3 8 . 6 1 5 2 4 2 2 7 0 6 6 3 2 < / b : _ x > < b : _ y > 8 8 < / b : _ y > < / b : P o i n t > < / P o i n t s > < / a : V a l u e > < / a : K e y V a l u e O f D i a g r a m O b j e c t K e y a n y T y p e z b w N T n L X > < a : K e y V a l u e O f D i a g r a m O b j e c t K e y a n y T y p e z b w N T n L X > < a : K e y > < K e y > R e l a t i o n s h i p s \ & l t ; T a b l e s \ F a c t _ T a b l e \ C o l u m n s \ S a l e s   P e r s o n   I D & g t ; - & l t ; T a b l e s \ D i m _ S a l e s P e r s o n \ C o l u m n s \ S a l e s   P e r s o n   I D & g t ; \ F K < / K e y > < / a : K e y > < a : V a l u e   i : t y p e = " D i a g r a m D i s p l a y L i n k E n d p o i n t V i e w S t a t e " > < H e i g h t > 1 6 < / H e i g h t > < L a b e l L o c a t i o n   x m l n s : b = " h t t p : / / s c h e m a s . d a t a c o n t r a c t . o r g / 2 0 0 4 / 0 7 / S y s t e m . W i n d o w s " > < b : _ x > 5 4 8 . 9 0 3 8 1 0 5 6 7 6 6 5 8 < / b : _ x > < b : _ y > 1 0 4 . 5 < / b : _ y > < / L a b e l L o c a t i o n > < L o c a t i o n   x m l n s : b = " h t t p : / / s c h e m a s . d a t a c o n t r a c t . o r g / 2 0 0 4 / 0 7 / S y s t e m . W i n d o w s " > < b : _ x > 5 4 8 . 9 0 3 8 1 0 5 6 7 6 6 5 8 < / b : _ x > < b : _ y > 1 1 2 . 5 < / b : _ y > < / L o c a t i o n > < S h a p e R o t a t e A n g l e > 3 6 0 < / S h a p e R o t a t e A n g l e > < W i d t h > 1 6 < / W i d t h > < / a : V a l u e > < / a : K e y V a l u e O f D i a g r a m O b j e c t K e y a n y T y p e z b w N T n L X > < a : K e y V a l u e O f D i a g r a m O b j e c t K e y a n y T y p e z b w N T n L X > < a : K e y > < K e y > R e l a t i o n s h i p s \ & l t ; T a b l e s \ F a c t _ T a b l e \ C o l u m n s \ S a l e s   P e r s o n   I D & g t ; - & l t ; T a b l e s \ D i m _ S a l e s P e r s o n \ C o l u m n s \ S a l e s   P e r s o n   I D & g t ; \ P K < / K e y > < / a : K e y > < a : V a l u e   i : t y p e = " D i a g r a m D i s p l a y L i n k E n d p o i n t V i e w S t a t e " > < H e i g h t > 1 6 < / H e i g h t > < L a b e l L o c a t i o n   x m l n s : b = " h t t p : / / s c h e m a s . d a t a c o n t r a c t . o r g / 2 0 0 4 / 0 7 / S y s t e m . W i n d o w s " > < b : _ x > 7 3 8 . 6 1 5 2 4 2 2 7 0 6 6 3 2 < / b : _ x > < b : _ y > 8 0 < / b : _ y > < / L a b e l L o c a t i o n > < L o c a t i o n   x m l n s : b = " h t t p : / / s c h e m a s . d a t a c o n t r a c t . o r g / 2 0 0 4 / 0 7 / S y s t e m . W i n d o w s " > < b : _ x > 7 5 4 . 6 1 5 2 4 2 2 7 0 6 6 3 2 < / b : _ x > < b : _ y > 8 8 < / b : _ y > < / L o c a t i o n > < S h a p e R o t a t e A n g l e > 1 8 0 < / S h a p e R o t a t e A n g l e > < W i d t h > 1 6 < / W i d t h > < / a : V a l u e > < / a : K e y V a l u e O f D i a g r a m O b j e c t K e y a n y T y p e z b w N T n L X > < a : K e y V a l u e O f D i a g r a m O b j e c t K e y a n y T y p e z b w N T n L X > < a : K e y > < K e y > R e l a t i o n s h i p s \ & l t ; T a b l e s \ F a c t _ T a b l e \ C o l u m n s \ S a l e s   P e r s o n   I D & g t ; - & l t ; T a b l e s \ D i m _ S a l e s P e r s o n \ C o l u m n s \ S a l e s   P e r s o n   I D & g t ; \ C r o s s F i l t e r < / K e y > < / a : K e y > < a : V a l u e   i : t y p e = " D i a g r a m D i s p l a y L i n k C r o s s F i l t e r V i e w S t a t e " > < P o i n t s   x m l n s : b = " h t t p : / / s c h e m a s . d a t a c o n t r a c t . o r g / 2 0 0 4 / 0 7 / S y s t e m . W i n d o w s " > < b : P o i n t > < b : _ x > 5 6 4 . 9 0 3 8 1 0 5 6 7 6 6 5 8 < / b : _ x > < b : _ y > 1 1 2 . 5 < / b : _ y > < / b : P o i n t > < b : P o i n t > < b : _ x > 6 4 9 . 7 5 9 5 2 6 5 < / b : _ x > < b : _ y > 1 1 2 . 5 < / b : _ y > < / b : P o i n t > < b : P o i n t > < b : _ x > 6 5 1 . 7 5 9 5 2 6 5 < / b : _ x > < b : _ y > 1 1 0 . 5 < / b : _ y > < / b : P o i n t > < b : P o i n t > < b : _ x > 6 5 1 . 7 5 9 5 2 6 5 < / b : _ x > < b : _ y > 9 0 < / b : _ y > < / b : P o i n t > < b : P o i n t > < b : _ x > 6 5 3 . 7 5 9 5 2 6 5 < / b : _ x > < b : _ y > 8 8 < / b : _ y > < / b : P o i n t > < b : P o i n t > < b : _ x > 7 3 8 . 6 1 5 2 4 2 2 7 0 6 6 3 2 < / b : _ x > < b : _ y > 8 8 < / b : _ y > < / b : P o i n t > < / P o i n t s > < / a : V a l u e > < / a : K e y V a l u e O f D i a g r a m O b j e c t K e y a n y T y p e z b w N T n L X > < a : K e y V a l u e O f D i a g r a m O b j e c t K e y a n y T y p e z b w N T n L X > < a : K e y > < K e y > R e l a t i o n s h i p s \ & l t ; T a b l e s \ F a c t _ T a b l e \ C o l u m n s \ O r d e r   D a t e & g t ; - & l t ; T a b l e s \ D i m _ D a t e \ C o l u m n s \ O r d e r   D a t e & g t ; < / K e y > < / a : K e y > < a : V a l u e   i : t y p e = " D i a g r a m D i s p l a y L i n k V i e w S t a t e " > < A u t o m a t i o n P r o p e r t y H e l p e r T e x t > E n d   p o i n t   1 :   ( 4 5 8 . 9 0 3 8 1 1 , 2 4 1 ) .   E n d   p o i n t   2 :   ( 6 2 2 . 5 1 9 0 5 3 , 2 9 2 )   < / A u t o m a t i o n P r o p e r t y H e l p e r T e x t > < L a y e d O u t > t r u e < / L a y e d O u t > < P o i n t s   x m l n s : b = " h t t p : / / s c h e m a s . d a t a c o n t r a c t . o r g / 2 0 0 4 / 0 7 / S y s t e m . W i n d o w s " > < b : P o i n t > < b : _ x > 4 5 8 . 9 0 3 8 1 1 < / b : _ x > < b : _ y > 2 4 1 . 0 0 0 0 0 0 0 0 0 0 0 0 0 3 < / b : _ y > < / b : P o i n t > < b : P o i n t > < b : _ x > 4 5 8 . 9 0 3 8 1 1 < / b : _ x > < b : _ y > 2 6 4 . 5 < / b : _ y > < / b : P o i n t > < b : P o i n t > < b : _ x > 4 6 0 . 9 0 3 8 1 1 < / b : _ x > < b : _ y > 2 6 6 . 5 < / b : _ y > < / b : P o i n t > < b : P o i n t > < b : _ x > 6 2 0 . 5 1 9 0 5 3 < / b : _ x > < b : _ y > 2 6 6 . 5 < / b : _ y > < / b : P o i n t > < b : P o i n t > < b : _ x > 6 2 2 . 5 1 9 0 5 3 < / b : _ x > < b : _ y > 2 6 8 . 5 < / b : _ y > < / b : P o i n t > < b : P o i n t > < b : _ x > 6 2 2 . 5 1 9 0 5 3 < / b : _ x > < b : _ y > 2 9 2 . 0 0 0 0 0 0 0 0 0 0 0 0 0 6 < / b : _ y > < / b : P o i n t > < / P o i n t s > < / a : V a l u e > < / a : K e y V a l u e O f D i a g r a m O b j e c t K e y a n y T y p e z b w N T n L X > < a : K e y V a l u e O f D i a g r a m O b j e c t K e y a n y T y p e z b w N T n L X > < a : K e y > < K e y > R e l a t i o n s h i p s \ & l t ; T a b l e s \ F a c t _ T a b l e \ C o l u m n s \ O r d e r   D a t e & g t ; - & l t ; T a b l e s \ D i m _ D a t e \ C o l u m n s \ O r d e r   D a t e & g t ; \ F K < / K e y > < / a : K e y > < a : V a l u e   i : t y p e = " D i a g r a m D i s p l a y L i n k E n d p o i n t V i e w S t a t e " > < H e i g h t > 1 6 < / H e i g h t > < L a b e l L o c a t i o n   x m l n s : b = " h t t p : / / s c h e m a s . d a t a c o n t r a c t . o r g / 2 0 0 4 / 0 7 / S y s t e m . W i n d o w s " > < b : _ x > 4 5 0 . 9 0 3 8 1 1 < / b : _ x > < b : _ y > 2 2 5 . 0 0 0 0 0 0 0 0 0 0 0 0 0 3 < / b : _ y > < / L a b e l L o c a t i o n > < L o c a t i o n   x m l n s : b = " h t t p : / / s c h e m a s . d a t a c o n t r a c t . o r g / 2 0 0 4 / 0 7 / S y s t e m . W i n d o w s " > < b : _ x > 4 5 8 . 9 0 3 8 1 1 < / b : _ x > < b : _ y > 2 2 5 < / b : _ y > < / L o c a t i o n > < S h a p e R o t a t e A n g l e > 9 0 < / S h a p e R o t a t e A n g l e > < W i d t h > 1 6 < / W i d t h > < / a : V a l u e > < / a : K e y V a l u e O f D i a g r a m O b j e c t K e y a n y T y p e z b w N T n L X > < a : K e y V a l u e O f D i a g r a m O b j e c t K e y a n y T y p e z b w N T n L X > < a : K e y > < K e y > R e l a t i o n s h i p s \ & l t ; T a b l e s \ F a c t _ T a b l e \ C o l u m n s \ O r d e r   D a t e & g t ; - & l t ; T a b l e s \ D i m _ D a t e \ C o l u m n s \ O r d e r   D a t e & g t ; \ P K < / K e y > < / a : K e y > < a : V a l u e   i : t y p e = " D i a g r a m D i s p l a y L i n k E n d p o i n t V i e w S t a t e " > < H e i g h t > 1 6 < / H e i g h t > < L a b e l L o c a t i o n   x m l n s : b = " h t t p : / / s c h e m a s . d a t a c o n t r a c t . o r g / 2 0 0 4 / 0 7 / S y s t e m . W i n d o w s " > < b : _ x > 6 1 4 . 5 1 9 0 5 3 < / b : _ x > < b : _ y > 2 9 2 . 0 0 0 0 0 0 0 0 0 0 0 0 0 6 < / b : _ y > < / L a b e l L o c a t i o n > < L o c a t i o n   x m l n s : b = " h t t p : / / s c h e m a s . d a t a c o n t r a c t . o r g / 2 0 0 4 / 0 7 / S y s t e m . W i n d o w s " > < b : _ x > 6 2 2 . 5 1 9 0 5 3 < / b : _ x > < b : _ y > 3 0 8 . 0 0 0 0 0 0 0 0 0 0 0 0 0 6 < / b : _ y > < / L o c a t i o n > < S h a p e R o t a t e A n g l e > 2 7 0 < / S h a p e R o t a t e A n g l e > < W i d t h > 1 6 < / W i d t h > < / a : V a l u e > < / a : K e y V a l u e O f D i a g r a m O b j e c t K e y a n y T y p e z b w N T n L X > < a : K e y V a l u e O f D i a g r a m O b j e c t K e y a n y T y p e z b w N T n L X > < a : K e y > < K e y > R e l a t i o n s h i p s \ & l t ; T a b l e s \ F a c t _ T a b l e \ C o l u m n s \ O r d e r   D a t e & g t ; - & l t ; T a b l e s \ D i m _ D a t e \ C o l u m n s \ O r d e r   D a t e & g t ; \ C r o s s F i l t e r < / K e y > < / a : K e y > < a : V a l u e   i : t y p e = " D i a g r a m D i s p l a y L i n k C r o s s F i l t e r V i e w S t a t e " > < P o i n t s   x m l n s : b = " h t t p : / / s c h e m a s . d a t a c o n t r a c t . o r g / 2 0 0 4 / 0 7 / S y s t e m . W i n d o w s " > < b : P o i n t > < b : _ x > 4 5 8 . 9 0 3 8 1 1 < / b : _ x > < b : _ y > 2 4 1 . 0 0 0 0 0 0 0 0 0 0 0 0 0 3 < / b : _ y > < / b : P o i n t > < b : P o i n t > < b : _ x > 4 5 8 . 9 0 3 8 1 1 < / b : _ x > < b : _ y > 2 6 4 . 5 < / b : _ y > < / b : P o i n t > < b : P o i n t > < b : _ x > 4 6 0 . 9 0 3 8 1 1 < / b : _ x > < b : _ y > 2 6 6 . 5 < / b : _ y > < / b : P o i n t > < b : P o i n t > < b : _ x > 6 2 0 . 5 1 9 0 5 3 < / b : _ x > < b : _ y > 2 6 6 . 5 < / b : _ y > < / b : P o i n t > < b : P o i n t > < b : _ x > 6 2 2 . 5 1 9 0 5 3 < / b : _ x > < b : _ y > 2 6 8 . 5 < / b : _ y > < / b : P o i n t > < b : P o i n t > < b : _ x > 6 2 2 . 5 1 9 0 5 3 < / b : _ x > < b : _ y > 2 9 2 . 0 0 0 0 0 0 0 0 0 0 0 0 0 6 < / b : _ y > < / b : P o i n t > < / P o i n t s > < / a : V a l u e > < / a : K e y V a l u e O f D i a g r a m O b j e c t K e y a n y T y p e z b w N T n L X > < a : K e y V a l u e O f D i a g r a m O b j e c t K e y a n y T y p e z b w N T n L X > < a : K e y > < K e y > R e l a t i o n s h i p s \ & l t ; T a b l e s \ F a c t _ T a b l e \ C o l u m n s \ P r o d u c t   I D & g t ; - & l t ; T a b l e s \ D i m _ P r o d u c t s \ C o l u m n s \ P r o d u c t   I D & g t ; < / K e y > < / a : K e y > < a : V a l u e   i : t y p e = " D i a g r a m D i s p l a y L i n k V i e w S t a t e " > < A u t o m a t i o n P r o p e r t y H e l p e r T e x t > E n d   p o i n t   1 :   ( 4 3 8 . 9 0 3 8 1 1 , 2 4 1 ) .   E n d   p o i n t   2 :   ( 2 5 5 . 5 1 9 0 5 2 8 3 8 3 2 9 , 4 4 5 . 5 )   < / A u t o m a t i o n P r o p e r t y H e l p e r T e x t > < L a y e d O u t > t r u e < / L a y e d O u t > < P o i n t s   x m l n s : b = " h t t p : / / s c h e m a s . d a t a c o n t r a c t . o r g / 2 0 0 4 / 0 7 / S y s t e m . W i n d o w s " > < b : P o i n t > < b : _ x > 4 3 8 . 9 0 3 8 1 1 < / b : _ x > < b : _ y > 2 4 1 < / b : _ y > < / b : P o i n t > < b : P o i n t > < b : _ x > 4 3 8 . 9 0 3 8 1 1 < / b : _ x > < b : _ y > 4 4 3 . 5 < / b : _ y > < / b : P o i n t > < b : P o i n t > < b : _ x > 4 3 6 . 9 0 3 8 1 1 < / b : _ x > < b : _ y > 4 4 5 . 5 < / b : _ y > < / b : P o i n t > < b : P o i n t > < b : _ x > 2 5 5 . 5 1 9 0 5 2 8 3 8 3 2 9 0 6 < / b : _ x > < b : _ y > 4 4 5 . 5 < / b : _ y > < / b : P o i n t > < / P o i n t s > < / a : V a l u e > < / a : K e y V a l u e O f D i a g r a m O b j e c t K e y a n y T y p e z b w N T n L X > < a : K e y V a l u e O f D i a g r a m O b j e c t K e y a n y T y p e z b w N T n L X > < a : K e y > < K e y > R e l a t i o n s h i p s \ & l t ; T a b l e s \ F a c t _ T a b l e \ C o l u m n s \ P r o d u c t   I D & g t ; - & l t ; T a b l e s \ D i m _ P r o d u c t s \ C o l u m n s \ P r o d u c t   I D & g t ; \ F K < / K e y > < / a : K e y > < a : V a l u e   i : t y p e = " D i a g r a m D i s p l a y L i n k E n d p o i n t V i e w S t a t e " > < H e i g h t > 1 6 < / H e i g h t > < L a b e l L o c a t i o n   x m l n s : b = " h t t p : / / s c h e m a s . d a t a c o n t r a c t . o r g / 2 0 0 4 / 0 7 / S y s t e m . W i n d o w s " > < b : _ x > 4 3 0 . 9 0 3 8 1 1 < / b : _ x > < b : _ y > 2 2 5 < / b : _ y > < / L a b e l L o c a t i o n > < L o c a t i o n   x m l n s : b = " h t t p : / / s c h e m a s . d a t a c o n t r a c t . o r g / 2 0 0 4 / 0 7 / S y s t e m . W i n d o w s " > < b : _ x > 4 3 8 . 9 0 3 8 1 1 < / b : _ x > < b : _ y > 2 2 5 < / b : _ y > < / L o c a t i o n > < S h a p e R o t a t e A n g l e > 9 0 < / S h a p e R o t a t e A n g l e > < W i d t h > 1 6 < / W i d t h > < / a : V a l u e > < / a : K e y V a l u e O f D i a g r a m O b j e c t K e y a n y T y p e z b w N T n L X > < a : K e y V a l u e O f D i a g r a m O b j e c t K e y a n y T y p e z b w N T n L X > < a : K e y > < K e y > R e l a t i o n s h i p s \ & l t ; T a b l e s \ F a c t _ T a b l e \ C o l u m n s \ P r o d u c t   I D & g t ; - & l t ; T a b l e s \ D i m _ P r o d u c t s \ C o l u m n s \ P r o d u c t   I D & g t ; \ P K < / K e y > < / a : K e y > < a : V a l u e   i : t y p e = " D i a g r a m D i s p l a y L i n k E n d p o i n t V i e w S t a t e " > < H e i g h t > 1 6 < / H e i g h t > < L a b e l L o c a t i o n   x m l n s : b = " h t t p : / / s c h e m a s . d a t a c o n t r a c t . o r g / 2 0 0 4 / 0 7 / S y s t e m . W i n d o w s " > < b : _ x > 2 3 9 . 5 1 9 0 5 2 8 3 8 3 2 9 0 6 < / b : _ x > < b : _ y > 4 3 7 . 5 < / b : _ y > < / L a b e l L o c a t i o n > < L o c a t i o n   x m l n s : b = " h t t p : / / s c h e m a s . d a t a c o n t r a c t . o r g / 2 0 0 4 / 0 7 / S y s t e m . W i n d o w s " > < b : _ x > 2 3 9 . 5 1 9 0 5 2 8 3 8 3 2 9 0 6 < / b : _ x > < b : _ y > 4 4 5 . 5 < / b : _ y > < / L o c a t i o n > < S h a p e R o t a t e A n g l e > 3 6 0 < / S h a p e R o t a t e A n g l e > < W i d t h > 1 6 < / W i d t h > < / a : V a l u e > < / a : K e y V a l u e O f D i a g r a m O b j e c t K e y a n y T y p e z b w N T n L X > < a : K e y V a l u e O f D i a g r a m O b j e c t K e y a n y T y p e z b w N T n L X > < a : K e y > < K e y > R e l a t i o n s h i p s \ & l t ; T a b l e s \ F a c t _ T a b l e \ C o l u m n s \ P r o d u c t   I D & g t ; - & l t ; T a b l e s \ D i m _ P r o d u c t s \ C o l u m n s \ P r o d u c t   I D & g t ; \ C r o s s F i l t e r < / K e y > < / a : K e y > < a : V a l u e   i : t y p e = " D i a g r a m D i s p l a y L i n k C r o s s F i l t e r V i e w S t a t e " > < P o i n t s   x m l n s : b = " h t t p : / / s c h e m a s . d a t a c o n t r a c t . o r g / 2 0 0 4 / 0 7 / S y s t e m . W i n d o w s " > < b : P o i n t > < b : _ x > 4 3 8 . 9 0 3 8 1 1 < / b : _ x > < b : _ y > 2 4 1 < / b : _ y > < / b : P o i n t > < b : P o i n t > < b : _ x > 4 3 8 . 9 0 3 8 1 1 < / b : _ x > < b : _ y > 4 4 3 . 5 < / b : _ y > < / b : P o i n t > < b : P o i n t > < b : _ x > 4 3 6 . 9 0 3 8 1 1 < / b : _ x > < b : _ y > 4 4 5 . 5 < / b : _ y > < / b : P o i n t > < b : P o i n t > < b : _ x > 2 5 5 . 5 1 9 0 5 2 8 3 8 3 2 9 0 6 < / b : _ x > < b : _ y > 4 4 5 . 5 < / b : _ y > < / b : P o i n t > < / P o i n t s > < / a : V a l u e > < / a : K e y V a l u e O f D i a g r a m O b j e c t K e y a n y T y p e z b w N T n L X > < a : K e y V a l u e O f D i a g r a m O b j e c t K e y a n y T y p e z b w N T n L X > < a : K e y > < K e y > R e l a t i o n s h i p s \ & l t ; T a b l e s \ m o n t h l y _ s t o r e _ t a r g e t s \ C o l u m n s \ D a t e & g t ; - & l t ; T a b l e s \ D i m _ D a t e \ C o l u m n s \ O r d e r   D a t e & g t ; < / K e y > < / a : K e y > < a : V a l u e   i : t y p e = " D i a g r a m D i s p l a y L i n k V i e w S t a t e " > < A u t o m a t i o n P r o p e r t y H e l p e r T e x t > E n d   p o i n t   1 :   ( 8 8 4 . 8 0 7 6 2 1 1 3 5 3 3 2 , 4 4 1 ) .   E n d   p o i n t   2 :   ( 7 3 8 . 5 1 9 0 5 2 8 3 8 3 2 9 , 4 2 1 )   < / A u t o m a t i o n P r o p e r t y H e l p e r T e x t > < L a y e d O u t > t r u e < / L a y e d O u t > < P o i n t s   x m l n s : b = " h t t p : / / s c h e m a s . d a t a c o n t r a c t . o r g / 2 0 0 4 / 0 7 / S y s t e m . W i n d o w s " > < b : P o i n t > < b : _ x > 8 8 4 . 8 0 7 6 2 1 1 3 5 3 3 1 6 < / b : _ x > < b : _ y > 4 4 1 < / b : _ y > < / b : P o i n t > < b : P o i n t > < b : _ x > 8 1 3 . 6 6 3 3 3 7 < / b : _ x > < b : _ y > 4 4 1 < / b : _ y > < / b : P o i n t > < b : P o i n t > < b : _ x > 8 1 1 . 6 6 3 3 3 7 < / b : _ x > < b : _ y > 4 3 9 < / b : _ y > < / b : P o i n t > < b : P o i n t > < b : _ x > 8 1 1 . 6 6 3 3 3 7 < / b : _ x > < b : _ y > 4 2 3 < / b : _ y > < / b : P o i n t > < b : P o i n t > < b : _ x > 8 0 9 . 6 6 3 3 3 7 < / b : _ x > < b : _ y > 4 2 1 < / b : _ y > < / b : P o i n t > < b : P o i n t > < b : _ x > 7 3 8 . 5 1 9 0 5 2 8 3 8 3 2 9 1 2 < / b : _ x > < b : _ y > 4 2 1 < / b : _ y > < / b : P o i n t > < / P o i n t s > < / a : V a l u e > < / a : K e y V a l u e O f D i a g r a m O b j e c t K e y a n y T y p e z b w N T n L X > < a : K e y V a l u e O f D i a g r a m O b j e c t K e y a n y T y p e z b w N T n L X > < a : K e y > < K e y > R e l a t i o n s h i p s \ & l t ; T a b l e s \ m o n t h l y _ s t o r e _ t a r g e t s \ C o l u m n s \ D a t e & g t ; - & l t ; T a b l e s \ D i m _ D a t e \ C o l u m n s \ O r d e r   D a t e & g t ; \ F K < / K e y > < / a : K e y > < a : V a l u e   i : t y p e = " D i a g r a m D i s p l a y L i n k E n d p o i n t V i e w S t a t e " > < H e i g h t > 1 6 < / H e i g h t > < L a b e l L o c a t i o n   x m l n s : b = " h t t p : / / s c h e m a s . d a t a c o n t r a c t . o r g / 2 0 0 4 / 0 7 / S y s t e m . W i n d o w s " > < b : _ x > 8 8 4 . 8 0 7 6 2 1 1 3 5 3 3 1 6 < / b : _ x > < b : _ y > 4 3 3 < / b : _ y > < / L a b e l L o c a t i o n > < L o c a t i o n   x m l n s : b = " h t t p : / / s c h e m a s . d a t a c o n t r a c t . o r g / 2 0 0 4 / 0 7 / S y s t e m . W i n d o w s " > < b : _ x > 9 0 0 . 8 0 7 6 2 1 1 3 5 3 3 1 6 < / b : _ x > < b : _ y > 4 4 1 < / b : _ y > < / L o c a t i o n > < S h a p e R o t a t e A n g l e > 1 8 0 < / S h a p e R o t a t e A n g l e > < W i d t h > 1 6 < / W i d t h > < / a : V a l u e > < / a : K e y V a l u e O f D i a g r a m O b j e c t K e y a n y T y p e z b w N T n L X > < a : K e y V a l u e O f D i a g r a m O b j e c t K e y a n y T y p e z b w N T n L X > < a : K e y > < K e y > R e l a t i o n s h i p s \ & l t ; T a b l e s \ m o n t h l y _ s t o r e _ t a r g e t s \ C o l u m n s \ D a t e & g t ; - & l t ; T a b l e s \ D i m _ D a t e \ C o l u m n s \ O r d e r   D a t e & g t ; \ P K < / K e y > < / a : K e y > < a : V a l u e   i : t y p e = " D i a g r a m D i s p l a y L i n k E n d p o i n t V i e w S t a t e " > < H e i g h t > 1 6 < / H e i g h t > < L a b e l L o c a t i o n   x m l n s : b = " h t t p : / / s c h e m a s . d a t a c o n t r a c t . o r g / 2 0 0 4 / 0 7 / S y s t e m . W i n d o w s " > < b : _ x > 7 2 2 . 5 1 9 0 5 2 8 3 8 3 2 9 1 2 < / b : _ x > < b : _ y > 4 1 3 < / b : _ y > < / L a b e l L o c a t i o n > < L o c a t i o n   x m l n s : b = " h t t p : / / s c h e m a s . d a t a c o n t r a c t . o r g / 2 0 0 4 / 0 7 / S y s t e m . W i n d o w s " > < b : _ x > 7 2 2 . 5 1 9 0 5 2 8 3 8 3 2 9 1 2 < / b : _ x > < b : _ y > 4 2 1 < / b : _ y > < / L o c a t i o n > < S h a p e R o t a t e A n g l e > 3 6 0 < / S h a p e R o t a t e A n g l e > < W i d t h > 1 6 < / W i d t h > < / a : V a l u e > < / a : K e y V a l u e O f D i a g r a m O b j e c t K e y a n y T y p e z b w N T n L X > < a : K e y V a l u e O f D i a g r a m O b j e c t K e y a n y T y p e z b w N T n L X > < a : K e y > < K e y > R e l a t i o n s h i p s \ & l t ; T a b l e s \ m o n t h l y _ s t o r e _ t a r g e t s \ C o l u m n s \ D a t e & g t ; - & l t ; T a b l e s \ D i m _ D a t e \ C o l u m n s \ O r d e r   D a t e & g t ; \ C r o s s F i l t e r < / K e y > < / a : K e y > < a : V a l u e   i : t y p e = " D i a g r a m D i s p l a y L i n k C r o s s F i l t e r V i e w S t a t e " > < P o i n t s   x m l n s : b = " h t t p : / / s c h e m a s . d a t a c o n t r a c t . o r g / 2 0 0 4 / 0 7 / S y s t e m . W i n d o w s " > < b : P o i n t > < b : _ x > 8 8 4 . 8 0 7 6 2 1 1 3 5 3 3 1 6 < / b : _ x > < b : _ y > 4 4 1 < / b : _ y > < / b : P o i n t > < b : P o i n t > < b : _ x > 8 1 3 . 6 6 3 3 3 7 < / b : _ x > < b : _ y > 4 4 1 < / b : _ y > < / b : P o i n t > < b : P o i n t > < b : _ x > 8 1 1 . 6 6 3 3 3 7 < / b : _ x > < b : _ y > 4 3 9 < / b : _ y > < / b : P o i n t > < b : P o i n t > < b : _ x > 8 1 1 . 6 6 3 3 3 7 < / b : _ x > < b : _ y > 4 2 3 < / b : _ y > < / b : P o i n t > < b : P o i n t > < b : _ x > 8 0 9 . 6 6 3 3 3 7 < / b : _ x > < b : _ y > 4 2 1 < / b : _ y > < / b : P o i n t > < b : P o i n t > < b : _ x > 7 3 8 . 5 1 9 0 5 2 8 3 8 3 2 9 1 2 < / b : _ x > < b : _ y > 4 2 1 < / b : _ y > < / b : P o i n t > < / P o i n t s > < / a : V a l u e > < / a : K e y V a l u e O f D i a g r a m O b j e c t K e y a n y T y p e z b w N T n L X > < a : K e y V a l u e O f D i a g r a m O b j e c t K e y a n y T y p e z b w N T n L X > < a : K e y > < K e y > R e l a t i o n s h i p s \ & l t ; T a b l e s \ m o n t h l y _ s t o r e _ t a r g e t s \ C o l u m n s \ S t o r e   I D & g t ; - & l t ; T a b l e s \ D i m _ S a l e s P e r s o n \ C o l u m n s \ S a l e s   P e r s o n   I D & g t ; < / K e y > < / a : K e y > < a : V a l u e   i : t y p e = " D i a g r a m D i s p l a y L i n k V i e w S t a t e " > < A u t o m a t i o n P r o p e r t y H e l p e r T e x t > E n d   p o i n t   1 :   ( 8 8 4 . 8 0 7 6 2 1 1 3 5 3 3 2 , 4 2 1 ) .   E n d   p o i n t   2 :   ( 8 5 4 . 6 1 5 2 4 2 , 1 7 9 )   < / A u t o m a t i o n P r o p e r t y H e l p e r T e x t > < L a y e d O u t > t r u e < / L a y e d O u t > < P o i n t s   x m l n s : b = " h t t p : / / s c h e m a s . d a t a c o n t r a c t . o r g / 2 0 0 4 / 0 7 / S y s t e m . W i n d o w s " > < b : P o i n t > < b : _ x > 8 8 4 . 8 0 7 6 2 1 1 3 5 3 3 1 6 < / b : _ x > < b : _ y > 4 2 1 < / b : _ y > < / b : P o i n t > < b : P o i n t > < b : _ x > 8 5 6 . 6 1 5 2 4 2 < / b : _ x > < b : _ y > 4 2 1 < / b : _ y > < / b : P o i n t > < b : P o i n t > < b : _ x > 8 5 4 . 6 1 5 2 4 2 < / b : _ x > < b : _ y > 4 1 9 < / b : _ y > < / b : P o i n t > < b : P o i n t > < b : _ x > 8 5 4 . 6 1 5 2 4 2 < / b : _ x > < b : _ y > 1 7 9 . 0 0 0 0 0 0 0 0 0 0 0 0 0 6 < / b : _ y > < / b : P o i n t > < / P o i n t s > < / a : V a l u e > < / a : K e y V a l u e O f D i a g r a m O b j e c t K e y a n y T y p e z b w N T n L X > < a : K e y V a l u e O f D i a g r a m O b j e c t K e y a n y T y p e z b w N T n L X > < a : K e y > < K e y > R e l a t i o n s h i p s \ & l t ; T a b l e s \ m o n t h l y _ s t o r e _ t a r g e t s \ C o l u m n s \ S t o r e   I D & g t ; - & l t ; T a b l e s \ D i m _ S a l e s P e r s o n \ C o l u m n s \ S a l e s   P e r s o n   I D & g t ; \ F K < / K e y > < / a : K e y > < a : V a l u e   i : t y p e = " D i a g r a m D i s p l a y L i n k E n d p o i n t V i e w S t a t e " > < H e i g h t > 1 6 < / H e i g h t > < L a b e l L o c a t i o n   x m l n s : b = " h t t p : / / s c h e m a s . d a t a c o n t r a c t . o r g / 2 0 0 4 / 0 7 / S y s t e m . W i n d o w s " > < b : _ x > 8 8 4 . 8 0 7 6 2 1 1 3 5 3 3 1 6 < / b : _ x > < b : _ y > 4 1 3 < / b : _ y > < / L a b e l L o c a t i o n > < L o c a t i o n   x m l n s : b = " h t t p : / / s c h e m a s . d a t a c o n t r a c t . o r g / 2 0 0 4 / 0 7 / S y s t e m . W i n d o w s " > < b : _ x > 9 0 0 . 8 0 7 6 2 1 1 3 5 3 3 1 6 < / b : _ x > < b : _ y > 4 2 1 < / b : _ y > < / L o c a t i o n > < S h a p e R o t a t e A n g l e > 1 8 0 < / S h a p e R o t a t e A n g l e > < W i d t h > 1 6 < / W i d t h > < / a : V a l u e > < / a : K e y V a l u e O f D i a g r a m O b j e c t K e y a n y T y p e z b w N T n L X > < a : K e y V a l u e O f D i a g r a m O b j e c t K e y a n y T y p e z b w N T n L X > < a : K e y > < K e y > R e l a t i o n s h i p s \ & l t ; T a b l e s \ m o n t h l y _ s t o r e _ t a r g e t s \ C o l u m n s \ S t o r e   I D & g t ; - & l t ; T a b l e s \ D i m _ S a l e s P e r s o n \ C o l u m n s \ S a l e s   P e r s o n   I D & g t ; \ P K < / K e y > < / a : K e y > < a : V a l u e   i : t y p e = " D i a g r a m D i s p l a y L i n k E n d p o i n t V i e w S t a t e " > < H e i g h t > 1 6 < / H e i g h t > < L a b e l L o c a t i o n   x m l n s : b = " h t t p : / / s c h e m a s . d a t a c o n t r a c t . o r g / 2 0 0 4 / 0 7 / S y s t e m . W i n d o w s " > < b : _ x > 8 4 6 . 6 1 5 2 4 2 < / b : _ x > < b : _ y > 1 6 3 . 0 0 0 0 0 0 0 0 0 0 0 0 0 6 < / b : _ y > < / L a b e l L o c a t i o n > < L o c a t i o n   x m l n s : b = " h t t p : / / s c h e m a s . d a t a c o n t r a c t . o r g / 2 0 0 4 / 0 7 / S y s t e m . W i n d o w s " > < b : _ x > 8 5 4 . 6 1 5 2 4 2 < / b : _ x > < b : _ y > 1 6 3 . 0 0 0 0 0 0 0 0 0 0 0 0 0 6 < / b : _ y > < / L o c a t i o n > < S h a p e R o t a t e A n g l e > 9 0 < / S h a p e R o t a t e A n g l e > < W i d t h > 1 6 < / W i d t h > < / a : V a l u e > < / a : K e y V a l u e O f D i a g r a m O b j e c t K e y a n y T y p e z b w N T n L X > < a : K e y V a l u e O f D i a g r a m O b j e c t K e y a n y T y p e z b w N T n L X > < a : K e y > < K e y > R e l a t i o n s h i p s \ & l t ; T a b l e s \ m o n t h l y _ s t o r e _ t a r g e t s \ C o l u m n s \ S t o r e   I D & g t ; - & l t ; T a b l e s \ D i m _ S a l e s P e r s o n \ C o l u m n s \ S a l e s   P e r s o n   I D & g t ; \ C r o s s F i l t e r < / K e y > < / a : K e y > < a : V a l u e   i : t y p e = " D i a g r a m D i s p l a y L i n k C r o s s F i l t e r V i e w S t a t e " > < P o i n t s   x m l n s : b = " h t t p : / / s c h e m a s . d a t a c o n t r a c t . o r g / 2 0 0 4 / 0 7 / S y s t e m . W i n d o w s " > < b : P o i n t > < b : _ x > 8 8 4 . 8 0 7 6 2 1 1 3 5 3 3 1 6 < / b : _ x > < b : _ y > 4 2 1 < / b : _ y > < / b : P o i n t > < b : P o i n t > < b : _ x > 8 5 6 . 6 1 5 2 4 2 < / b : _ x > < b : _ y > 4 2 1 < / b : _ y > < / b : P o i n t > < b : P o i n t > < b : _ x > 8 5 4 . 6 1 5 2 4 2 < / b : _ x > < b : _ y > 4 1 9 < / b : _ y > < / b : P o i n t > < b : P o i n t > < b : _ x > 8 5 4 . 6 1 5 2 4 2 < / b : _ x > < b : _ y > 1 7 9 . 0 0 0 0 0 0 0 0 0 0 0 0 0 6 < / b : _ y > < / b : P o i n t > < / P o i n t s > < / 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 C o l u m n s \ D a t e   o f   B i r t h < / K e y > < / D i a g r a m O b j e c t K e y > < D i a g r a m O b j e c t K e y > < K e y > C o l u m n s \ C u s t o m e r 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 C o l u m n s \ D a t e   o f   B i r t h < / K e y > < / a : K e y > < a : V a l u e   i : t y p e = " M e a s u r e G r i d N o d e V i e w S t a t e " > < C o l u m n > 4 < / C o l u m n > < L a y e d O u t > t r u e < / L a y e d O u t > < / a : V a l u e > < / a : K e y V a l u e O f D i a g r a m O b j e c t K e y a n y T y p e z b w N T n L X > < a : K e y V a l u e O f D i a g r a m O b j e c t K e y a n y T y p e z b w N T n L X > < a : K e y > < K e y > C o l u m n s \ C u s t o m e r   A g e < / K e y > < / a : K e y > < a : V a l u e   i : t y p e = " M e a s u r e G r i d N o d e V i e w S t a t e " > < C o l u m n > 5 < / 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 C o l u m n s \ W e e k D a y N u m < / K e y > < / D i a g r a m O b j e c t K e y > < D i a g r a m O b j e c t K e y > < K e y > C o l u m n s \ D a y T y p e 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 C o l u m n s \ W e e k D a y N u m < / K e y > < / a : K e y > < a : V a l u e   i : t y p e = " M e a s u r e G r i d N o d e V i e w S t a t e " > < C o l u m n > 5 < / C o l u m n > < L a y e d O u t > t r u e < / L a y e d O u t > < / a : V a l u e > < / a : K e y V a l u e O f D i a g r a m O b j e c t K e y a n y T y p e z b w N T n L X > < a : K e y V a l u e O f D i a g r a m O b j e c t K e y a n y T y p e z b w N T n L X > < a : K e y > < K e y > C o l u m n s \ D a y T y p e 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 C o l u m n s \ D a y T y p e 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F a c t _ T a b l e _ c 8 4 3 f d 8 f - 0 4 8 e - 4 c a d - 9 e c 8 - c b 9 2 9 8 4 d 8 c 1 5 " > < 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 C u s t o m e r   I D < / s t r i n g > < / k e y > < v a l u e > < i n t > 1 1 9 < / i n t > < / v a l u e > < / i t e m > < i t e m > < k e y > < s t r i n g > S a l e s   P e r s o n   I D < / s t r i n g > < / k e y > < v a l u e > < i n t > 1 4 2 < / i n t > < / v a l u e > < / i t e m > < i t e m > < k e y > < s t r i n g > Q u a n t i t y   S o l d < / s t r i n g > < / k e y > < v a l u e > < i n t > 1 2 3 < / i n t > < / v a l u e > < / i t e m > < i t e m > < k e y > < s t r i n g > P a y m e n t   M e t h o d < / s t r i n g > < / k e y > < v a l u e > < i n t > 1 4 7 < / i n t > < / v a l u e > < / i t e m > < i t e m > < k e y > < s t r i n g > Q u a n t i t y   R e t u r n e d < / s t r i n g > < / k e y > < v a l u e > < i n t > 1 5 3 < / i n t > < / v a l u e > < / i t e m > < i t e m > < k e y > < s t r i n g > O r d e r   D a t e < / s t r i n g > < / k e y > < v a l u e > < i n t > 1 0 8 < / 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0 2 5 5 2 a e b - a 8 c 5 - 4 9 1 2 - 9 9 a 7 - 9 b e 4 2 2 b 3 3 b 4 1 " > < C u s t o m C o n t e n t > < ! [ C D A T A [ < ? x m l   v e r s i o n = " 1 . 0 "   e n c o d i n g = " u t f - 1 6 " ? > < S e t t i n g s > < C a l c u l a t e d F i e l d s > < i t e m > < M e a s u r e N a m e > T o t a l   R e v e n u e < / M e a s u r e N a m e > < D i s p l a y N a m e > T o t a l   R e v e n u e < / D i s p l a y N a m e > < V i s i b l e > F a l s e 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C a l c u l a t e d F i e l d s > < S A H o s t H a s h > 0 < / S A H o s t H a s h > < G e m i n i F i e l d L i s t V i s i b l e > T r u e < / G e m i n i F i e l d L i s t V i s i b l e > < / S e t t i n g s > ] ] > < / C u s t o m C o n t e n t > < / G e m i n i > 
</file>

<file path=customXml/item17.xml>��< ? x m l   v e r s i o n = " 1 . 0 "   e n c o d i n g = " U T F - 1 6 " ? > < G e m i n i   x m l n s = " h t t p : / / g e m i n i / p i v o t c u s t o m i z a t i o n / 1 b d 8 8 4 c c - 5 0 6 0 - 4 2 2 1 - a 9 1 0 - a b 7 d 2 e 7 8 f 7 d 7 " > < C u s t o m C o n t e n t > < ! [ C D A T A [ < ? x m l   v e r s i o n = " 1 . 0 "   e n c o d i n g = " u t f - 1 6 " ? > < S e t t i n g s > < C a l c u l a t e d F i e l d s > < i t e m > < M e a s u r e N a m e > T o t a l   R e v e n u e < / M e a s u r e N a m e > < D i s p l a y N a m e > T o t a l   R e v e n u e < / D i s p l a y N a m e > < V i s i b l e > F a l s e 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18.xml>��< ? x m l   v e r s i o n = " 1 . 0 "   e n c o d i n g = " U T F - 1 6 " ? > < G e m i n i   x m l n s = " h t t p : / / g e m i n i / p i v o t c u s t o m i z a t i o n / T a b l e X M L _ D i m _ P r o d u c t s _ d f 8 5 c c 1 4 - 4 5 f 8 - 4 6 a 1 - b 4 c 7 - 8 5 c 7 f 1 7 9 6 e 9 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 P r o d u c t   N a m e < / s t r i n g > < / k e y > < v a l u e > < i n t > 1 3 1 < / i n t > < / v a l u e > < / i t e m > < i t e m > < k e y > < s t r i n g > C a t e g o r y < / s t r i n g > < / k e y > < v a l u e > < i n t > 9 5 < / i n t > < / v a l u e > < / i t e m > < i t e m > < k e y > < s t r i n g > S a l e s   P r i c e < / s t r i n g > < / k e y > < v a l u e > < i n t > 1 1 0 < / i n t > < / v a l u e > < / i t e m > < i t e m > < k e y > < s t r i n g > C o s t   P r i c e < / s t r i n g > < / k e y > < v a l u e > < i n t > 1 0 5 < / 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i m _ C u s t o m e r _ b c 0 3 1 e 1 6 - 6 4 4 3 - 4 3 d 8 - 9 e d 1 - 6 d 3 1 5 1 7 9 6 a a 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 F u l l   N a m e < / s t r i n g > < / k e y > < v a l u e > < i n t > 1 0 2 < / i n t > < / v a l u e > < / i t e m > < i t e m > < k e y > < s t r i n g > G e n d e r < / s t r i n g > < / k e y > < v a l u e > < i n t > 8 4 < / i n t > < / v a l u e > < / i t e m > < i t e m > < k e y > < s t r i n g > L o c a t i o n < / s t r i n g > < / k e y > < v a l u e > < i n t > 9 2 < / i n t > < / v a l u e > < / i t e m > < i t e m > < k e y > < s t r i n g > D a t e   o f   B i r t h < / s t r i n g > < / k e y > < v a l u e > < i n t > 1 1 7 < / i n t > < / v a l u e > < / i t e m > < i t e m > < k e y > < s t r i n g > C u s t o m e r   A g e < / s t r i n g > < / k e y > < v a l u e > < i n t > 1 3 0 < / i n t > < / v a l u e > < / i t e m > < / C o l u m n W i d t h s > < C o l u m n D i s p l a y I n d e x > < i t e m > < k e y > < s t r i n g > C u s t o m e r   I D < / s t r i n g > < / k e y > < v a l u e > < i n t > 0 < / i n t > < / v a l u e > < / i t e m > < i t e m > < k e y > < s t r i n g > F u l l   N a m e < / s t r i n g > < / k e y > < v a l u e > < i n t > 1 < / i n t > < / v a l u e > < / i t e m > < i t e m > < k e y > < s t r i n g > G e n d e r < / s t r i n g > < / k e y > < v a l u e > < i n t > 2 < / i n t > < / v a l u e > < / i t e m > < i t e m > < k e y > < s t r i n g > L o c a t i o n < / s t r i n g > < / k e y > < v a l u e > < i n t > 3 < / i n t > < / v a l u e > < / i t e m > < i t e m > < k e y > < s t r i n g > D a t e   o f   B i r t h < / s t r i n g > < / k e y > < v a l u e > < i n t > 4 < / i n t > < / v a l u e > < / i t e m > < i t e m > < k e y > < s t r i n g > C u s t o m e r   A g e < / 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m o n t h l y _ s t o r e _ t a r g e t s _ 6 a 8 d 1 6 6 e - b 6 8 3 - 4 f a 8 - b 6 5 f - 3 e 8 6 6 d 7 e b a a 4 " > < 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 8 9 < / i n t > < / v a l u e > < / i t e m > < i t e m > < k e y > < s t r i n g > D a t e < / s t r i n g > < / k e y > < v a l u e > < i n t > 6 6 < / i n t > < / v a l u e > < / i t e m > < i t e m > < k e y > < s t r i n g > M o n t h l y   T a r g e t < / s t r i n g > < / k e y > < v a l u e > < i n t > 1 3 3 < / 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O r d e r " > < C u s t o m C o n t e n t > < ! [ C D A T A [ D i m _ C u s t o m e r _ b c 0 3 1 e 1 6 - 6 4 4 3 - 4 3 d 8 - 9 e d 1 - 6 d 3 1 5 1 7 9 6 a a 3 , F a c t _ T a b l e _ c 8 4 3 f d 8 f - 0 4 8 e - 4 c a d - 9 e c 8 - c b 9 2 9 8 4 d 8 c 1 5 , m o n t h l y _ s t o r e _ t a r g e t s _ 6 a 8 d 1 6 6 e - b 6 8 3 - 4 f a 8 - b 6 5 f - 3 e 8 6 6 d 7 e b a a 4 , D i m _ S a l e s P e r s o n _ 6 a 9 f e f d e - 5 3 3 b - 4 8 5 0 - 9 d 9 f - 3 6 2 2 8 8 e 6 e 1 3 c , D i m _ D a t e _ b 2 9 b d 9 1 f - 5 7 b 5 - 4 0 8 a - 8 e b c - f 5 8 a 3 b f 8 c 8 f c , C a l c u l a t e d   M e a s u r e s _ 7 e f 7 2 0 e c - e 4 f a - 4 9 a 6 - b 6 9 9 - f 1 8 8 b e d e e 4 a 4 , D i m _ P r o d u c t s _ d f 8 5 c c 1 4 - 4 5 f 8 - 4 6 a 1 - b 4 c 7 - 8 5 c 7 f 1 7 9 6 e 9 a ] ] > < / C u s t o m C o n t e n t > < / G e m i n i > 
</file>

<file path=customXml/item23.xml>��< ? x m l   v e r s i o n = " 1 . 0 "   e n c o d i n g = " U T F - 1 6 "   s t a n d a l o n e = " n o " ? > < D a t a M a s h u p   x m l n s = " h t t p : / / s c h e m a s . m i c r o s o f t . c o m / D a t a M a s h u p " > A A A A A M Y 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M m Y n B 3 W B A A A J R o A A B M A A A B G b 3 J t d W x h c y 9 T Z W N 0 a W 9 u M S 5 t 7 F h t a y M 3 E P 4 e u P 8 g 9 q C s Y e P i p E m h x R 9 y d n w N X N 7 O O U p J g l F 2 5 X h b r R Q k b Z o l 5 L 9 3 J K 3 3 V W t v A y X l 7 v z F t k a a l 2 e e G c 2 u J K G K O U N z + z 3 6 d W d H r r A g E Z r G y W K S S s U T I t A Y U a L e 7 S D 4 z H k q Q g I r E / k 4 n P I w T Q h T / i y m Z D j h T M E f 6 X u z X 2 4 + x m q V 3 u 3 d T L H C u 0 c M 0 0 z G c v d C 8 D / B l L y Z Y 0 o k m m K 5 u u N Y R O i L j N k 9 O n 4 K C b 2 J 4 M h N m N u W C 4 X v Q H k o H 7 1 B c D 0 l N E 5 i R c T Y C 7 w A T T h N E y b H h w E 6 Z i G P Q M l 4 t H e w F 6 D L l C s y V x k l 4 / L n 8 I w z c j s I b C j v P X A n A V m E f i M 4 A l s e x H V l z O W S f N 2 3 U Q f o O l 8 / o n Q e Y o q F H C u R V l V O V p j d g 8 a r 7 I G U 6 q 4 E Z n L J R W I d 1 k L p O + w H z 8 9 e g f r J F C I 8 Y e r w p 6 E + 8 B K g Z 2 8 W C 6 n Q G U 4 I y B S s I k W e l B F 9 w l 2 S j 4 S B 9 v Y B H m K d 9 Z Y A c k Y Q X 6 I P s V C r t R S y Q l 5 e y k B P i d B x 5 h k o Q 5 3 w 5 C 5 m J F / 3 G 4 g E j R A q X r 8 E + V G x 1 n E F D n 3 I i p T 7 H v K q i T X Z H A T e L K X U q i i 9 O 2 G S C I 3 s 0 X 0 l D U d R Z P 3 y W / 6 D K w X w + k y A C A 5 X y N d Y D G e Q J / P r K k 7 I U O N G z / j f / m C A d t F 1 D a 3 b w Y / 7 h w d u O o y 2 8 q H m d Y 0 L 1 q U K G V 4 G 7 3 Z i 5 j Z T V v E M h 2 p h T L 5 F D S + 1 9 T 7 l + / N X V L 6 w G K W h c l b v x t K 2 c F 6 A H m j I r g 2 X K W Y q V h n k j 0 Z t 8 Q X O d B 7 R K V E r H r W K u j j 9 m a h U M O L Q c C 4 g C q T 5 3 C j 6 L q p V m J Y A c V Y 0 W 0 C A g k D S o b i U f A v S O R 3 Z w r / 9 r 4 h / c x 2 3 k z + n G p l a Z o t V m o E l j V S z y R S O f S Y M O q y j 3 1 t B Z 7 s v z Z p r x W u w q a m 2 P o D k t f Q m P H r I b f d q Y A f f S A N b y 5 x j x g T y e 8 9 F 1 h L k n U 3 E Y X G I p c k d E f Y Y h w n A J e z V d z R N j P 6 8 c b 4 B U 6 T e s H g w 9 r 8 9 u m y 9 t l 4 1 s t o u 5 h R 9 o 9 P p / 2 c o d c y i l W s i 4 Y / u a 0 I L 3 L i P N P D 1 t D Z v i b r W e v m b k 9 / H 2 + / j 7 W v H 2 x Z 7 z 9 U K d r Y 4 P C c U m N H d O y o G H E q n 6 Q O N 4 Y m b V D R O Y 6 l i F i q / y 7 a j Z / x B s H A 3 D Y c l a B x m f 9 4 5 T O P Q C / 5 1 6 S z w o w K V w 6 K Z 4 G w P c 9 q t u w Y m K w e q h s 2 y X m 1 a L 1 L 5 i n n T 5 W U x d h a N 3 A 6 h 1 V w f P y k B B a w f k k 3 L h 2 S a / 9 U 6 a x S G 9 N t + A b H K E d e E q u + F 4 R w e P J S / C N B + N b y q / b r f b m A 3 + L i O a T h q Q 9 w n u Y 0 4 R n 0 B L r E 1 l u 3 P s z T x n L F N c b a B N y 0 f z E N C 1 i Y O L J 4 v f y f k r 5 7 k 6 c Z t t D G 5 b b 9 N e p s + 9 c x w I 7 y 9 b o g 3 + R v U H f A 0 D B H O u v G G O 1 T v 6 Q X 5 3 h r y 9 S E n 6 n 3 4 B E a M W h b F + p 0 i p r m J L R 2 j b l u 7 Y p u p d S N e o u s 8 3 l v Q 4 8 1 T 0 A f 9 k V k Y C I s 8 R K g k 7 Y 1 Y u T c W 8 D n A g y s E v j t 6 a 2 d 8 4 P X 6 Y B W 8 f O 1 8 2 b f b W g M X g i z j p 3 4 k L c 0 + P z d 9 8 C 5 3 P f S D Z a o Z F I G o H m G 7 X + Z e F 1 3 / 3 V R Y c z f n a J 6 6 P s W w 3 + 8 F Q k n / C k n 0 N y z l T W f D 2 4 T 9 y q A I e j E N U 4 p N J y N Y p s J e x O 2 x c V R C w t m j x V p x 6 6 0 + 8 d 7 M f P 5 I 4 2 4 P d c G 4 F U W H A f P a 1 2 w a / Q c v Y 0 r N X g H C t l c y / w A A A P / / A w B Q S w E C L Q A U A A Y A C A A A A C E A K t 2 q Q N I A A A A 3 A Q A A E w A A A A A A A A A A A A A A A A A A A A A A W 0 N v b n R l b n R f V H l w Z X N d L n h t b F B L A Q I t A B Q A A g A I A A A A I Q C T L C Q 5 r A A A A P c A A A A S A A A A A A A A A A A A A A A A A A s D A A B D b 2 5 m a W c v U G F j a 2 F n Z S 5 4 b W x Q S w E C L Q A U A A I A C A A A A C E A y Z i c H d Y E A A A l G g A A E w A A A A A A A A A A A A A A A A D n A w A A R m 9 y b X V s Y X M v U 2 V j d G l v b j E u b V B L B Q Y A A A A A A w A D A M I A A A D u 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1 Y A A A A A A A B B V 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R p b V 9 D d X N 0 b 2 1 l c j w v S X R l b V B h d G g + P C 9 J d G V t T G 9 j Y X R p b 2 4 + P F N 0 Y W J s Z U V u d H J p Z X M + P E V u d H J 5 I F R 5 c G U 9 I k F k Z G V k V G 9 E Y X R h T W 9 k Z W w i I F Z h b H V l P S J s M S I v P j x F b n R y e S B U e X B l P S J C d W Z m Z X J O Z X h 0 U m V m c m V z a C I g V m F s d W U 9 I m w x I i 8 + P E V u d H J 5 I F R 5 c G U 9 I k Z p b G x D b 3 V u d C I g V m F s d W U 9 I m w 2 M D A i L z 4 8 R W 5 0 c n k g V H l w Z T 0 i R m l s b E V u Y W J s Z W Q i I F Z h b H V l P S J s M C I v P j x F b n R y e S B U e X B l P S J G a W x s R X J y b 3 J D b 2 R l I i B W Y W x 1 Z T 0 i c 1 V u a 2 5 v d 2 4 i L z 4 8 R W 5 0 c n k g V H l w Z T 0 i R m l s b E V y c m 9 y Q 2 9 1 b n Q i I F Z h b H V l P S J s M C I v P j x F b n R y e S B U e X B l P S J G a W x s T G F z d F V w Z G F 0 Z W Q i I F Z h b H V l P S J k M j A y N S 0 w M y 0 x M F Q x N T o 1 M z o 0 N C 4 y M T A 3 M D M 4 W i I v P j x F b n R y e S B U e X B l P S J G a W x s Q 2 9 s d W 1 u V H l w Z X M i I F Z h b H V l P S J z Q X d Z R 0 J n a 0 Q i L z 4 8 R W 5 0 c n k g V H l w Z T 0 i R m l s b E N v b H V t b k 5 h b W V z I i B W Y W x 1 Z T 0 i c 1 s m c X V v d D t D d X N 0 b 2 1 l c i B J R C Z x d W 9 0 O y w m c X V v d D t G d W x s I E 5 h b W U m c X V v d D s s J n F 1 b 3 Q 7 R 2 V u Z G V y J n F 1 b 3 Q 7 L C Z x d W 9 0 O 0 x v Y 2 F 0 a W 9 u J n F 1 b 3 Q 7 L C Z x d W 9 0 O 0 R h d G U g b 2 Y g Q m l y d G g m c X V v d D s s J n F 1 b 3 Q 7 Q 3 V z d G 9 t Z X I g Q W d 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M T N k Z j g 2 O S 0 5 Z D N m L T Q 1 M T M t Y j g 4 Y i 0 5 N T J m Z j R k N j A z Y T g i L z 4 8 R W 5 0 c n k g V H l w Z T 0 i U m V s Y X R p b 2 5 z a G l w S W 5 m b 0 N v b n R h a W 5 l c i I g V m F s d W U 9 I n N 7 J n F 1 b 3 Q 7 Y 2 9 s d W 1 u Q 2 9 1 b n Q m c X V v d D s 6 N i w m c X V v d D t r Z X l D b 2 x 1 b W 5 O Y W 1 l c y Z x d W 9 0 O z p b X S w m c X V v d D t x d W V y e V J l b G F 0 a W 9 u c 2 h p c H M m c X V v d D s 6 W 1 0 s J n F 1 b 3 Q 7 Y 2 9 s d W 1 u S W R l b n R p d G l l c y Z x d W 9 0 O z p b J n F 1 b 3 Q 7 U 2 V j d G l v b j E v R G l t X 0 N 1 c 3 R v b W V y L 0 N o Y W 5 n Z W Q g V H l w Z S 5 7 Q 3 V z d G 9 t Z X I g S U Q s M H 0 m c X V v d D s s J n F 1 b 3 Q 7 U 2 V j d G l v b j E v R G l t X 0 N 1 c 3 R v b W V y L 0 1 l c m d l Z C B D b 2 x 1 b W 5 z L n t G d W x s I E 5 h b W U s M X 0 m c X V v d D s s J n F 1 b 3 Q 7 U 2 V j d G l v b j E v R G l t X 0 N 1 c 3 R v b W V y L 0 N o Y W 5 n Z W Q g V H l w Z S 5 7 R 2 V u Z G V y L D N 9 J n F 1 b 3 Q 7 L C Z x d W 9 0 O 1 N l Y 3 R p b 2 4 x L 0 R p b V 9 D d X N 0 b 2 1 l c i 9 D a G F u Z 2 V k I F R 5 c G U u e 0 x v Y 2 F 0 a W 9 u L D R 9 J n F 1 b 3 Q 7 L C Z x d W 9 0 O 1 N l Y 3 R p b 2 4 x L 0 R p b V 9 D d X N 0 b 2 1 l c i 9 D a G F u Z 2 V k I F R 5 c G U u e 0 R h d G U g b 2 Y g Q m l y d G g s N X 0 m c X V v d D s s J n F 1 b 3 Q 7 U 2 V j d G l v b j E v R G l t X 0 N 1 c 3 R v b W V y L 0 N o Y W 5 n Z W Q g V H l w Z T E u e 0 N 1 c 3 R v b W V y I E F n Z S w 1 f S Z x d W 9 0 O 1 0 s J n F 1 b 3 Q 7 Q 2 9 s d W 1 u Q 2 9 1 b n Q m c X V v d D s 6 N i w m c X V v d D t L Z X l D b 2 x 1 b W 5 O Y W 1 l c y Z x d W 9 0 O z p b X S w m c X V v d D t D b 2 x 1 b W 5 J Z G V u d G l 0 a W V z J n F 1 b 3 Q 7 O l s m c X V v d D t T Z W N 0 a W 9 u M S 9 E a W 1 f Q 3 V z d G 9 t Z X I v Q 2 h h b m d l Z C B U e X B l L n t D d X N 0 b 2 1 l c i B J R C w w f S Z x d W 9 0 O y w m c X V v d D t T Z W N 0 a W 9 u M S 9 E a W 1 f Q 3 V z d G 9 t Z X I v T W V y Z 2 V k I E N v b H V t b n M u e 0 Z 1 b G w g T m F t Z S w x f S Z x d W 9 0 O y w m c X V v d D t T Z W N 0 a W 9 u M S 9 E a W 1 f Q 3 V z d G 9 t Z X I v Q 2 h h b m d l Z C B U e X B l L n t H Z W 5 k Z X I s M 3 0 m c X V v d D s s J n F 1 b 3 Q 7 U 2 V j d G l v b j E v R G l t X 0 N 1 c 3 R v b W V y L 0 N o Y W 5 n Z W Q g V H l w Z S 5 7 T G 9 j Y X R p b 2 4 s N H 0 m c X V v d D s s J n F 1 b 3 Q 7 U 2 V j d G l v b j E v R G l t X 0 N 1 c 3 R v b W V y L 0 N o Y W 5 n Z W Q g V H l w Z S 5 7 R G F 0 Z S B v Z i B C a X J 0 a C w 1 f S Z x d W 9 0 O y w m c X V v d D t T Z W N 0 a W 9 u M S 9 E a W 1 f Q 3 V z d G 9 t Z X I v Q 2 h h b m d l Z C B U e X B l M S 5 7 Q 3 V z d G 9 t Z X I g Q W d l L D V 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M h U G l 2 b 3 R U Y W J s Z T I i L z 4 8 L 1 N 0 Y W J s Z U V u d H J p Z X M + P C 9 J d G V t P j x J d G V t P j x J d G V t T G 9 j Y X R p b 2 4 + P E l 0 Z W 1 U e X B l P k Z v c m 1 1 b G E 8 L 0 l 0 Z W 1 U e X B l P j x J d G V t U G F 0 a D 5 T Z W N 0 a W 9 u M S 9 G Y W N 0 X 1 R h Y m x l P C 9 J d G V t U G F 0 a D 4 8 L 0 l 0 Z W 1 M b 2 N h d G l v b j 4 8 U 3 R h Y m x l R W 5 0 c m l l c z 4 8 R W 5 0 c n k g V H l w Z T 0 i Q W R k Z W R U b 0 R h d G F N b 2 R l b C I g V m F s d W U 9 I m w x I i 8 + P E V u d H J 5 I F R 5 c G U 9 I k J 1 Z m Z l c k 5 l e H R S Z W Z y Z X N o I i B W Y W x 1 Z T 0 i b D E i L z 4 8 R W 5 0 c n k g V H l w Z T 0 i R m l s b E N v d W 5 0 I i B W Y W x 1 Z T 0 i b D I w M D A w I i 8 + P E V u d H J 5 I F R 5 c G U 9 I k Z p b G x F b m F i b G V k I i B W Y W x 1 Z T 0 i b D A i L z 4 8 R W 5 0 c n k g V H l w Z T 0 i R m l s b E V y c m 9 y Q 2 9 k Z S I g V m F s d W U 9 I n N V b m t u b 3 d u I i 8 + P E V u d H J 5 I F R 5 c G U 9 I k Z p b G x F c n J v c k N v d W 5 0 I i B W Y W x 1 Z T 0 i b D A i L z 4 8 R W 5 0 c n k g V H l w Z T 0 i R m l s b E x h c 3 R V c G R h d G V k I i B W Y W x 1 Z T 0 i Z D I w M j U t M D M t M T B U M T U 6 N T M 6 N D Q u M j I w N z A 0 M l o i L z 4 8 R W 5 0 c n k g V H l w Z T 0 i R m l s b E N v b H V t b l R 5 c G V z I i B W Y W x 1 Z T 0 i c 0 F 3 T U R B d 1 l E Q 1 E 9 P S I 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R l Z m Q 2 Z T I t Y j E w N i 0 0 O D J j L T l h N W Y t N T d m Z D M x Z G F h O W F i I i 8 + P E V u d H J 5 I F R 5 c G U 9 I l J l b G F 0 a W 9 u c 2 h p c E l u Z m 9 D b 2 5 0 Y W l u Z X I i I F Z h b H V l P S J z e y Z x d W 9 0 O 2 N v b H V t b k N v d W 5 0 J n F 1 b 3 Q 7 O j c s J n F 1 b 3 Q 7 a 2 V 5 Q 2 9 s d W 1 u T m F t Z X M m c X V v d D s 6 W 1 0 s J n F 1 b 3 Q 7 c X V l c n l S Z W x h d G l v b n N o a X B z J n F 1 b 3 Q 7 O l t d L C Z x d W 9 0 O 2 N v b H V t b k l k Z W 5 0 a X R p Z X M m c X V v d D s 6 W y Z x d W 9 0 O 1 N l Y 3 R p b 2 4 x L 0 Z h Y 3 R f V G F i b G U v Q 2 h h b m d l Z C B U e X B l L n t Q c m 9 k d W N 0 I E l E L D B 9 J n F 1 b 3 Q 7 L C Z x d W 9 0 O 1 N l Y 3 R p b 2 4 x L 0 Z h Y 3 R f V G F i b G U v Q 2 h h b m d l Z C B U e X B l L n t D d X N 0 b 2 1 l c i B J R C w x f S Z x d W 9 0 O y w m c X V v d D t T Z W N 0 a W 9 u M S 9 G Y W N 0 X 1 R h Y m x l L 0 N o Y W 5 n Z W Q g V H l w Z S 5 7 U 2 F s Z X M g U G V y c 2 9 u I E l E L D J 9 J n F 1 b 3 Q 7 L C Z x d W 9 0 O 1 N l Y 3 R p b 2 4 x L 0 Z h Y 3 R f V G F i b G U v Q 2 h h b m d l Z C B U e X B l L n t R d W F u d G l 0 e S B T b 2 x k L D N 9 J n F 1 b 3 Q 7 L C Z x d W 9 0 O 1 N l Y 3 R p b 2 4 x L 0 Z h Y 3 R f V G F i b G U v Q 2 h h b m d l Z C B U e X B l L n t Q Y X l t Z W 5 0 I E 1 l d G h v Z C w 0 f S Z x d W 9 0 O y w m c X V v d D t T Z W N 0 a W 9 u M S 9 G Y W N 0 X 1 R h Y m x l L 0 N o Y W 5 n Z W Q g V H l w Z S 5 7 U X V h b n R p d H k g U m V 0 d X J u Z W Q s N X 0 m c X V v d D s s J n F 1 b 3 Q 7 U 2 V j d G l v b j E v R m F j d F 9 U Y W J s Z S 9 D a G F u Z 2 V k I F R 5 c G U u e 0 9 y Z G V y I E R h d G U s N n 0 m c X V v d D t d L C Z x d W 9 0 O 0 N v b H V t b k N v d W 5 0 J n F 1 b 3 Q 7 O j c s J n F 1 b 3 Q 7 S 2 V 5 Q 2 9 s d W 1 u T m F t Z X M m c X V v d D s 6 W 1 0 s J n F 1 b 3 Q 7 Q 2 9 s d W 1 u S W R l b n R p d G l l c y Z x d W 9 0 O z p b J n F 1 b 3 Q 7 U 2 V j d G l v b j E v R m F j d F 9 U Y W J s Z S 9 D a G F u Z 2 V k I F R 5 c G U u e 1 B y b 2 R 1 Y 3 Q g S U Q s M H 0 m c X V v d D s s J n F 1 b 3 Q 7 U 2 V j d G l v b j E v R m F j d F 9 U Y W J s Z S 9 D a G F u Z 2 V k I F R 5 c G U u e 0 N 1 c 3 R v b W V y I E l E L D F 9 J n F 1 b 3 Q 7 L C Z x d W 9 0 O 1 N l Y 3 R p b 2 4 x L 0 Z h Y 3 R f V G F i b G U v Q 2 h h b m d l Z C B U e X B l L n t T Y W x l c y B Q Z X J z b 2 4 g S U Q s M n 0 m c X V v d D s s J n F 1 b 3 Q 7 U 2 V j d G l v b j E v R m F j d F 9 U Y W J s Z S 9 D a G F u Z 2 V k I F R 5 c G U u e 1 F 1 Y W 5 0 a X R 5 I F N v b G Q s M 3 0 m c X V v d D s s J n F 1 b 3 Q 7 U 2 V j d G l v b j E v R m F j d F 9 U Y W J s Z S 9 D a G F u Z 2 V k I F R 5 c G U u e 1 B h e W 1 l b n Q g T W V 0 a G 9 k L D R 9 J n F 1 b 3 Q 7 L C Z x d W 9 0 O 1 N l Y 3 R p b 2 4 x L 0 Z h Y 3 R f V G F i b G U v Q 2 h h b m d l Z C B U e X B l L n t R d W F u d G l 0 e S B S Z X R 1 c m 5 l Z C w 1 f S Z x d W 9 0 O y w m c X V v d D t T Z W N 0 a W 9 u M S 9 G Y W N 0 X 1 R h Y m x l L 0 N o Y W 5 n Z W Q g V H l w Z S 5 7 T 3 J k Z X I g R G F 0 Z S w 2 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0 I i 8 + P C 9 T d G F i b G V F b n R y a W V z P j w v S X R l b T 4 8 S X R l b T 4 8 S X R l b U x v Y 2 F 0 a W 9 u P j x J d G V t V H l w Z T 5 G b 3 J t d W x h P C 9 J d G V t V H l w Z T 4 8 S X R l b V B h d G g + U 2 V j d G l v b j E v b W 9 u d G h s e V 9 z d G 9 y Z V 9 0 Y X J n Z X R z P C 9 J d G V t U G F 0 a D 4 8 L 0 l 0 Z W 1 M b 2 N h d G l v b j 4 8 U 3 R h Y m x l R W 5 0 c m l l c z 4 8 R W 5 0 c n k g V H l w Z T 0 i Q W R k Z W R U b 0 R h d G F N b 2 R l b C I g V m F s d W U 9 I m w x I i 8 + P E V u d H J 5 I F R 5 c G U 9 I k J 1 Z m Z l c k 5 l e H R S Z W Z y Z X N o I i B W Y W x 1 Z T 0 i b D E i L z 4 8 R W 5 0 c n k g V H l w Z T 0 i R m l s b E N v d W 5 0 I i B W Y W x 1 Z T 0 i b D E y M C I v P j x F b n R y e S B U e X B l P S J G a W x s R W 5 h Y m x l Z C I g V m F s d W U 9 I m w w I i 8 + P E V u d H J 5 I F R 5 c G U 9 I k Z p b G x F c n J v c k N v Z G U i I F Z h b H V l P S J z V W 5 r b m 9 3 b i I v P j x F b n R y e S B U e X B l P S J G a W x s R X J y b 3 J D b 3 V u d C I g V m F s d W U 9 I m w w I i 8 + P E V u d H J 5 I F R 5 c G U 9 I k Z p b G x M Y X N 0 V X B k Y X R l Z C I g V m F s d W U 9 I m Q y M D I 1 L T A z L T E w V D E 1 O j U z O j Q 0 L j I z M D Y 5 N z N a I i 8 + P E V u d H J 5 I F R 5 c G U 9 I k Z p b G x D b 2 x 1 b W 5 U e X B l c y I g V m F s d W U 9 I n N B d 2 t E I i 8 + P E V u d H J 5 I F R 5 c G U 9 I k Z p b G x D b 2 x 1 b W 5 O Y W 1 l c y I g V m F s d W U 9 I n N b J n F 1 b 3 Q 7 U 3 R v c m U g S U Q m c X V v d D s s J n F 1 b 3 Q 7 R G F 0 Z S Z x d W 9 0 O y w m c X V v d D t N b 2 5 0 a G x 5 I F R h c m d l 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2 E 3 O D R j Z D A t Z T d h O C 0 0 M z k 5 L W I 2 Z T U t O T R m N D J j N D c x N W V h I i 8 + P E V u d H J 5 I F R 5 c G U 9 I l J l b G F 0 a W 9 u c 2 h p c E l u Z m 9 D b 2 5 0 Y W l u Z X I i I F Z h b H V l P S J z e y Z x d W 9 0 O 2 N v b H V t b k N v d W 5 0 J n F 1 b 3 Q 7 O j M s J n F 1 b 3 Q 7 a 2 V 5 Q 2 9 s d W 1 u T m F t Z X M m c X V v d D s 6 W 1 0 s J n F 1 b 3 Q 7 c X V l c n l S Z W x h d G l v b n N o a X B z J n F 1 b 3 Q 7 O l t d L C Z x d W 9 0 O 2 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D b 2 x 1 b W 5 D b 3 V u d C Z x d W 9 0 O z o z L C Z x d W 9 0 O 0 t l e U N v b H V t b k 5 h b W V z J n F 1 b 3 Q 7 O l t d L C Z x d W 9 0 O 0 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E h U G l 2 b 3 R U Y W J s Z T Q i L z 4 8 L 1 N 0 Y W J s Z U V u d H J p Z X M + P C 9 J d G V t P j x J d G V t P j x J d G V t T G 9 j Y X R p b 2 4 + P E l 0 Z W 1 U e X B l P k Z v c m 1 1 b G E 8 L 0 l 0 Z W 1 U e X B l P j x J d G V t U G F 0 a D 5 T Z W N 0 a W 9 u M S 9 E a W 1 f U H J v Z H V j d H M 8 L 0 l 0 Z W 1 Q Y X R o P j w v S X R l b U x v Y 2 F 0 a W 9 u P j x T d G F i b G V F b n R y a W V z P j x F b n R y e S B U e X B l P S J B Z G R l Z F R v R G F 0 Y U 1 v Z G V s I i B W Y W x 1 Z T 0 i b D E i L z 4 8 R W 5 0 c n k g V H l w Z T 0 i Q n V m Z m V y T m V 4 d F J l Z n J l c 2 g i I F Z h b H V l P S J s M S I v P j x F b n R y e S B U e X B l P S J G a W x s Q 2 9 1 b n Q i I F Z h b H V l P S J s M T A w I i 8 + P E V u d H J 5 I F R 5 c G U 9 I k Z p b G x F b m F i b G V k I i B W Y W x 1 Z T 0 i b D A i L z 4 8 R W 5 0 c n k g V H l w Z T 0 i R m l s b E V y c m 9 y Q 2 9 k Z S I g V m F s d W U 9 I n N V b m t u b 3 d u I i 8 + P E V u d H J 5 I F R 5 c G U 9 I k Z p b G x F c n J v c k N v d W 5 0 I i B W Y W x 1 Z T 0 i b D A i L z 4 8 R W 5 0 c n k g V H l w Z T 0 i R m l s b E x h c 3 R V c G R h d G V k I i B W Y W x 1 Z T 0 i Z D I w M j U t M D M t M T B U M T U 6 N T M 6 N D Q u M T k 1 N z A 0 M l o i L z 4 8 R W 5 0 c n k g V H l w Z T 0 i R m l s b E N v b H V t b l R 5 c G V z I i B W Y W x 1 Z T 0 i c 0 F 3 W U d C U V U 9 I i 8 + P E V u d H J 5 I F R 5 c G U 9 I k Z p b G x D b 2 x 1 b W 5 O Y W 1 l c y I g V m F s d W U 9 I n N b J n F 1 b 3 Q 7 U H J v Z H V j d C B J R C Z x d W 9 0 O y w m c X V v d D t Q c m 9 k d W N 0 I E 5 h b W U m c X V v d D s s J n F 1 b 3 Q 7 Q 2 F 0 Z W d v c n k m c X V v d D s s J n F 1 b 3 Q 7 U 2 F s Z X M g U H J p Y 2 U m c X V v d D s s J n F 1 b 3 Q 7 Q 2 9 z d C B Q c m l j 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I 4 N T l i O D I t M m Z i M i 0 0 Y z l i L W F j N j U t O D A 0 Y j N k Y 2 M 0 N j c 5 I i 8 + P E V u d H J 5 I F R 5 c G U 9 I l J l b G F 0 a W 9 u c 2 h p c E l u Z m 9 D b 2 5 0 Y W l u Z X I i I F Z h b H V l P S J z e y Z x d W 9 0 O 2 N v b H V t b k N v d W 5 0 J n F 1 b 3 Q 7 O j U s J n F 1 b 3 Q 7 a 2 V 5 Q 2 9 s d W 1 u T m F t Z X M m c X V v d D s 6 W 1 0 s J n F 1 b 3 Q 7 c X V l c n l S Z W x h d G l v b n N o a X B z J n F 1 b 3 Q 7 O l t d L C Z x d W 9 0 O 2 N v b H V t b k l k Z W 5 0 a X R p Z X M m c X V v d D s 6 W y Z x d W 9 0 O 1 N l Y 3 R p b 2 4 x L 0 R p b V 9 Q c m 9 k d W N 0 c y 9 D a G F u Z 2 V k I F R 5 c G U u e 1 B y b 2 R 1 Y 3 Q g S U Q s M H 0 m c X V v d D s s J n F 1 b 3 Q 7 U 2 V j d G l v b j E v R G l t X 1 B y b 2 R 1 Y 3 R z L 0 N o Y W 5 n Z W Q g V H l w Z S 5 7 U H J v Z H V j d C B O Y W 1 l L D F 9 J n F 1 b 3 Q 7 L C Z x d W 9 0 O 1 N l Y 3 R p b 2 4 x L 0 R p b V 9 Q c m 9 k d W N 0 c y 9 D a G F u Z 2 V k I F R 5 c G U u e 0 N h d G V n b 3 J 5 L D J 9 J n F 1 b 3 Q 7 L C Z x d W 9 0 O 1 N l Y 3 R p b 2 4 x L 0 R p b V 9 Q c m 9 k d W N 0 c y 9 D a G F u Z 2 V k I F R 5 c G U u e 1 N h b G V z I F B y a W N l L D N 9 J n F 1 b 3 Q 7 L C Z x d W 9 0 O 1 N l Y 3 R p b 2 4 x L 0 R p b V 9 Q c m 9 k d W N 0 c y 9 D a G F u Z 2 V k I F R 5 c G U u e 0 N v c 3 Q g U H J p Y 2 U s N H 0 m c X V v d D t d L C Z x d W 9 0 O 0 N v b H V t b k N v d W 5 0 J n F 1 b 3 Q 7 O j U s J n F 1 b 3 Q 7 S 2 V 5 Q 2 9 s d W 1 u T m F t Z X M m c X V v d D s 6 W 1 0 s J n F 1 b 3 Q 7 Q 2 9 s d W 1 u S W R l b n R p d G l l c y Z x d W 9 0 O z p b J n F 1 b 3 Q 7 U 2 V j d G l v b j E v R G l t X 1 B y b 2 R 1 Y 3 R z L 0 N o Y W 5 n Z W Q g V H l w Z S 5 7 U H J v Z H V j d C B J R C w w f S Z x d W 9 0 O y w m c X V v d D t T Z W N 0 a W 9 u M S 9 E a W 1 f U H J v Z H V j d H M v Q 2 h h b m d l Z C B U e X B l L n t Q c m 9 k d W N 0 I E 5 h b W U s M X 0 m c X V v d D s s J n F 1 b 3 Q 7 U 2 V j d G l v b j E v R G l t X 1 B y b 2 R 1 Y 3 R z L 0 N o Y W 5 n Z W Q g V H l w Z S 5 7 Q 2 F 0 Z W d v c n k s M n 0 m c X V v d D s s J n F 1 b 3 Q 7 U 2 V j d G l v b j E v R G l t X 1 B y b 2 R 1 Y 3 R z L 0 N o Y W 5 n Z W Q g V H l w Z S 5 7 U 2 F s Z X M g U H J p Y 2 U s M 3 0 m c X V v d D s s J n F 1 b 3 Q 7 U 2 V j d G l v b j E v R G l t X 1 B y b 2 R 1 Y 3 R z L 0 N o Y W 5 n Z W Q g V H l w Z S 5 7 Q 2 9 z d C B Q c m l j Z S w 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0 I i 8 + P C 9 T d G F i b G V F b n R y a W V z P j w v S X R l b T 4 8 S X R l b T 4 8 S X R l b U x v Y 2 F 0 a W 9 u P j x J d G V t V H l w Z T 5 G b 3 J t d W x h P C 9 J d G V t V H l w Z T 4 8 S X R l b V B h d G g + U 2 V j d G l v b j E v R G l t X 1 N h b G V z U G V y c 2 9 u P C 9 J d G V t U G F 0 a D 4 8 L 0 l 0 Z W 1 M b 2 N h d G l v b j 4 8 U 3 R h Y m x l R W 5 0 c m l l c z 4 8 R W 5 0 c n k g V H l w Z T 0 i Q W R k Z W R U b 0 R h d G F N b 2 R l b C I g V m F s d W U 9 I m w x I i 8 + P E V u d H J 5 I F R 5 c G U 9 I k J 1 Z m Z l c k 5 l e H R S Z W Z y Z X N o I i B W Y W x 1 Z T 0 i b D E i L z 4 8 R W 5 0 c n k g V H l w Z T 0 i R m l s b E N v d W 5 0 I i B W Y W x 1 Z T 0 i b D E w I i 8 + P E V u d H J 5 I F R 5 c G U 9 I k Z p b G x F b m F i b G V k I i B W Y W x 1 Z T 0 i b D A i L z 4 8 R W 5 0 c n k g V H l w Z T 0 i R m l s b E V y c m 9 y Q 2 9 k Z S I g V m F s d W U 9 I n N V b m t u b 3 d u I i 8 + P E V u d H J 5 I F R 5 c G U 9 I k Z p b G x F c n J v c k N v d W 5 0 I i B W Y W x 1 Z T 0 i b D A i L z 4 8 R W 5 0 c n k g V H l w Z T 0 i R m l s b E x h c 3 R V c G R h d G V k I i B W Y W x 1 Z T 0 i Z D I w M j U t M D M t M T B U M T U 6 N T M 6 N D Q u M j M 1 N z A y M l o i L z 4 8 R W 5 0 c n k g V H l w Z T 0 i R m l s b E N v b H V t b l R 5 c G V z I i B W Y W x 1 Z T 0 i c 0 F 3 W U d B d z 0 9 I i 8 + P E V u d H J 5 I F R 5 c G U 9 I k Z p b G x D b 2 x 1 b W 5 O Y W 1 l c y I g V m F s d W U 9 I n N b J n F 1 b 3 Q 7 U 2 F s Z X M g U G V y c 2 9 u I E l E J n F 1 b 3 Q 7 L C Z x d W 9 0 O 0 Z 1 b G w g T m F t Z S Z x d W 9 0 O y w m c X V v d D t T d G 9 y Z S B O Y W 1 l J n F 1 b 3 Q 7 L C Z x d W 9 0 O 0 F n 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m U x O W M 5 Y z g t N j M z M i 0 0 N W U 5 L T g x M W Q t Y m E x M G R k Z m U w M j A 0 I i 8 + P E V u d H J 5 I F R 5 c G U 9 I l J l Y 2 9 2 Z X J 5 V G F y Z 2 V 0 Q 2 9 s d W 1 u I i B W Y W x 1 Z T 0 i b D E i L z 4 8 R W 5 0 c n k g V H l w Z T 0 i U m V j b 3 Z l c n l U Y X J n Z X R S b 3 c i I F Z h b H V l P S J s M S I v P j x F b n R y e S B U e X B l P S J S Z W N v d m V y e V R h c m d l d F N o Z W V 0 I i B W Y W x 1 Z T 0 i c 0 R p b V 9 T Y W x l c 1 B l c n N v b i I v P j x F b n R y e S B U e X B l P S J S Z W x h d G l v b n N o a X B J b m Z v Q 2 9 u d G F p b m V y I i B W Y W x 1 Z T 0 i c 3 s m c X V v d D t j b 2 x 1 b W 5 D b 3 V u d C Z x d W 9 0 O z o 0 L C Z x d W 9 0 O 2 t l e U N v b H V t b k 5 h b W V z J n F 1 b 3 Q 7 O l t d L C Z x d W 9 0 O 3 F 1 Z X J 5 U m V s Y X R p b 2 5 z a G l w c y Z x d W 9 0 O z p b X S w m c X V v d D t j b 2 x 1 b W 5 J Z G V u d G l 0 a W V z J n F 1 b 3 Q 7 O l s m c X V v d D t T Z W N 0 a W 9 u M S 9 E a W 1 f U 2 F s Z X N Q Z X J z b 2 4 v Q 2 h h b m d l Z C B U e X B l L n t T Y W x l c y B Q Z X J z b 2 4 g S U Q s M H 0 m c X V v d D s s J n F 1 b 3 Q 7 U 2 V j d G l v b j E v R G l t X 1 N h b G V z U G V y c 2 9 u L 0 1 l c m d l Z C B D b 2 x 1 b W 5 z L n t G d W x s I E 5 h b W U s M X 0 m c X V v d D s s J n F 1 b 3 Q 7 U 2 V j d G l v b j E v R G l t X 1 N h b G V z U G V y c 2 9 u L 0 N o Y W 5 n Z W Q g V H l w Z S 5 7 U 3 R v c m U g T m F t Z S w z f S Z x d W 9 0 O y w m c X V v d D t T Z W N 0 a W 9 u M S 9 E a W 1 f U 2 F s Z X N Q Z X J z b 2 4 v Q 2 h h b m d l Z C B U e X B l M S 5 7 Q W d l L D R 9 J n F 1 b 3 Q 7 X S w m c X V v d D t D b 2 x 1 b W 5 D b 3 V u d C Z x d W 9 0 O z o 0 L C Z x d W 9 0 O 0 t l e U N v b H V t b k 5 h b W V z J n F 1 b 3 Q 7 O l t d L C Z x d W 9 0 O 0 N v b H V t b k l k Z W 5 0 a X R p Z X M m c X V v d D s 6 W y Z x d W 9 0 O 1 N l Y 3 R p b 2 4 x L 0 R p b V 9 T Y W x l c 1 B l c n N v b i 9 D a G F u Z 2 V k I F R 5 c G U u e 1 N h b G V z I F B l c n N v b i B J R C w w f S Z x d W 9 0 O y w m c X V v d D t T Z W N 0 a W 9 u M S 9 E a W 1 f U 2 F s Z X N Q Z X J z b 2 4 v T W V y Z 2 V k I E N v b H V t b n M u e 0 Z 1 b G w g T m F t Z S w x f S Z x d W 9 0 O y w m c X V v d D t T Z W N 0 a W 9 u M S 9 E a W 1 f U 2 F s Z X N Q Z X J z b 2 4 v Q 2 h h b m d l Z C B U e X B l L n t T d G 9 y Z S B O Y W 1 l L D N 9 J n F 1 b 3 Q 7 L C Z x d W 9 0 O 1 N l Y 3 R p b 2 4 x L 0 R p b V 9 T Y W x l c 1 B l c n N v b i 9 D a G F u Z 2 V k I F R 5 c G U x L n t B Z 2 U 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w M S F Q a X Z v d F R h Y m x l M S I v P j w v U 3 R h Y m x l R W 5 0 c m l l c z 4 8 L 0 l 0 Z W 0 + P E l 0 Z W 0 + P E l 0 Z W 1 M b 2 N h d G l v b j 4 8 S X R l b V R 5 c G U + R m 9 y b X V s Y T w v S X R l b V R 5 c G U + P E l 0 Z W 1 Q Y X R o P l N l Y 3 R p b 2 4 x L 0 R p b V 9 E Y X R l P C 9 J d G V t U G F 0 a D 4 8 L 0 l 0 Z W 1 M b 2 N h d G l v b j 4 8 U 3 R h Y m x l R W 5 0 c m l l c z 4 8 R W 5 0 c n k g V H l w Z T 0 i Q W R k Z W R U b 0 R h d G F N b 2 R l b C I g V m F s d W U 9 I m w x I i 8 + P E V u d H J 5 I F R 5 c G U 9 I k J 1 Z m Z l c k 5 l e H R S Z W Z y Z X N o I i B W Y W x 1 Z T 0 i b D E i L z 4 8 R W 5 0 c n k g V H l w Z T 0 i R m l s b E N v d W 5 0 I i B W Y W x 1 Z T 0 i b D M 2 N C I v P j x F b n R y e S B U e X B l P S J G a W x s R W 5 h Y m x l Z C I g V m F s d W U 9 I m w w I i 8 + P E V u d H J 5 I F R 5 c G U 9 I k Z p b G x F c n J v c k N v Z G U i I F Z h b H V l P S J z V W 5 r b m 9 3 b i I v P j x F b n R y e S B U e X B l P S J G a W x s R X J y b 3 J D b 3 V u d C I g V m F s d W U 9 I m w w I i 8 + P E V u d H J 5 I F R 5 c G U 9 I k Z p b G x M Y X N 0 V X B k Y X R l Z C I g V m F s d W U 9 I m Q y M D I 1 L T A z L T E w V D E 1 O j U z O j Q 0 L j I 0 N T Y 5 N T J a I i 8 + P E V u d H J 5 I F R 5 c G U 9 I k Z p b G x D b 2 x 1 b W 5 U e X B l c y I g V m F s d W U 9 I n N D U U 1 H Q X d Z R E J n W T 0 i L z 4 8 R W 5 0 c n k g V H l w Z T 0 i R m l s b E N v b H V t b k 5 h b W V z I i B W Y W x 1 Z T 0 i c 1 s m c X V v d D t P c m R l c i B E Y X R l J n F 1 b 3 Q 7 L C Z x d W 9 0 O 1 l l Y X I m c X V v d D s s J n F 1 b 3 Q 7 T W 9 u d G g m c X V v d D s s J n F 1 b 3 Q 7 T W 9 u d G h O d W 0 m c X V v d D s s J n F 1 b 3 Q 7 V 2 V l a 2 R h e S Z x d W 9 0 O y w m c X V v d D t X Z W V r R G F 5 T n V t J n F 1 b 3 Q 7 L C Z x d W 9 0 O 0 R h e V R 5 c G U m c X V v d D s s J n F 1 b 3 Q 7 U X V h c n R 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T A 5 Z j c w Y z A t Z T d m Y S 0 0 M 2 Y 5 L W I 0 N D E t Z D U 3 M j U 2 N T Y 5 Z j M 5 I i 8 + P E V u d H J 5 I F R 5 c G U 9 I l J l b G F 0 a W 9 u c 2 h p c E l u Z m 9 D b 2 5 0 Y W l u Z X I i I F Z h b H V l P S J z e y Z x d W 9 0 O 2 N v b H V t b k N v d W 5 0 J n F 1 b 3 Q 7 O j g s J n F 1 b 3 Q 7 a 2 V 5 Q 2 9 s d W 1 u T m F t Z X M m c X V v d D s 6 W y Z x d W 9 0 O 0 9 y Z G V y I E R h d G U m c X V v d D t d L C Z x d W 9 0 O 3 F 1 Z X J 5 U m V s Y X R p b 2 5 z a G l w c y Z x d W 9 0 O z p b X S w m c X V v d D t j b 2 x 1 b W 5 J Z G V u d G l 0 a W V z J n F 1 b 3 Q 7 O l s m c X V v d D t T Z W N 0 a W 9 u M S 9 E a W 1 f R G F 0 Z S 9 D a G F u Z 2 V k I F R 5 c G U u e 0 9 y Z G V y I E R h d G U s N n 0 m c X V v d D s s J n F 1 b 3 Q 7 U 2 V j d G l v b j E v R G l t X 0 R h d G U v S W 5 z Z X J 0 Z W Q g W W V h c i 5 7 W W V h c i w x f S Z x d W 9 0 O y w m c X V v d D t T Z W N 0 a W 9 u M S 9 E a W 1 f R G F 0 Z S 9 F e H R y Y W N 0 Z W Q g R m l y c 3 Q g Q 2 h h c m F j d G V y c y 5 7 T W 9 u d G g s M n 0 m c X V v d D s s J n F 1 b 3 Q 7 U 2 V j d G l v b j E v R G l t X 0 R h d G U v S W 5 z Z X J 0 Z W Q g T W 9 u d G g u e 0 1 v b n R o L j E s M 3 0 m c X V v d D s s J n F 1 b 3 Q 7 U 2 V j d G l v b j E v R G l t X 0 R h d G U v R X h 0 c m F j d G V k I E Z p c n N 0 I E N o Y X J h Y 3 R l c n M x L n t E Y X k g T m F t Z S w 0 f S Z x d W 9 0 O y w m c X V v d D t T Z W N 0 a W 9 u M S 9 E a W 1 f R G F 0 Z S 9 J b n N l c n R l Z C B E Y X k g b 2 Y g V 2 V l a y 5 7 R G F 5 I G 9 m I F d l Z W s s N X 0 m c X V v d D s s J n F 1 b 3 Q 7 U 2 V j d G l v b j E v R G l t X 0 R h d G U v Q 2 h h b m d l Z C B U e X B l M S 5 7 R G F 5 V H l w Z S w 2 f S Z x d W 9 0 O y w m c X V v d D t T Z W N 0 a W 9 u M S 9 E a W 1 f R G F 0 Z S 9 B Z G R l Z C B Q c m V m a X g u e 1 F 1 Y X J 0 Z X I s N 3 0 m c X V v d D t d L C Z x d W 9 0 O 0 N v b H V t b k N v d W 5 0 J n F 1 b 3 Q 7 O j g s J n F 1 b 3 Q 7 S 2 V 5 Q 2 9 s d W 1 u T m F t Z X M m c X V v d D s 6 W y Z x d W 9 0 O 0 9 y Z G V y I E R h d G U m c X V v d D t d L C Z x d W 9 0 O 0 N v b H V t b k l k Z W 5 0 a X R p Z X M m c X V v d D s 6 W y Z x d W 9 0 O 1 N l Y 3 R p b 2 4 x L 0 R p b V 9 E Y X R l L 0 N o Y W 5 n Z W Q g V H l w Z S 5 7 T 3 J k Z X I g R G F 0 Z S w 2 f S Z x d W 9 0 O y w m c X V v d D t T Z W N 0 a W 9 u M S 9 E a W 1 f R G F 0 Z S 9 J b n N l c n R l Z C B Z Z W F y L n t Z Z W F y L D F 9 J n F 1 b 3 Q 7 L C Z x d W 9 0 O 1 N l Y 3 R p b 2 4 x L 0 R p b V 9 E Y X R l L 0 V 4 d H J h Y 3 R l Z C B G a X J z d C B D a G F y Y W N 0 Z X J z L n t N b 2 5 0 a C w y f S Z x d W 9 0 O y w m c X V v d D t T Z W N 0 a W 9 u M S 9 E a W 1 f R G F 0 Z S 9 J b n N l c n R l Z C B N b 2 5 0 a C 5 7 T W 9 u d G g u M S w z f S Z x d W 9 0 O y w m c X V v d D t T Z W N 0 a W 9 u M S 9 E a W 1 f R G F 0 Z S 9 F e H R y Y W N 0 Z W Q g R m l y c 3 Q g Q 2 h h c m F j d G V y c z E u e 0 R h e S B O Y W 1 l L D R 9 J n F 1 b 3 Q 7 L C Z x d W 9 0 O 1 N l Y 3 R p b 2 4 x L 0 R p b V 9 E Y X R l L 0 l u c 2 V y d G V k I E R h e S B v Z i B X Z W V r L n t E Y X k g b 2 Y g V 2 V l a y w 1 f S Z x d W 9 0 O y w m c X V v d D t T Z W N 0 a W 9 u M S 9 E a W 1 f R G F 0 Z S 9 D a G F u Z 2 V k I F R 5 c G U x L n t E Y X l U e X B l L D Z 9 J n F 1 b 3 Q 7 L C Z x d W 9 0 O 1 N l Y 3 R p b 2 4 x L 0 R p b V 9 E Y X R l L 0 F k Z G V k I F B y Z W Z p e C 5 7 U X V h c n R l c i w 3 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x I i 8 + P E V u d H J 5 I F R 5 c G U 9 I k x v Y W R l Z F R v Q W 5 h b H l z a X N T Z X J 2 a W N l c y I g V m F s d W U 9 I m w w I i 8 + P C 9 T d G F i b G V F b n R y a W V z P j w v S X R l b T 4 8 S X R l b T 4 8 S X R l b U x v Y 2 F 0 a W 9 u P j x J d G V t V H l w Z T 5 G b 3 J t d W x h P C 9 J d G V t V H l w Z T 4 8 S X R l b V B h d G g + U 2 V j d G l v b j E v Q 2 F s Y 3 V s Y X R l Z C U y M E 1 l Y X N 1 c m V z P C 9 J d G V t U G F 0 a D 4 8 L 0 l 0 Z W 1 M b 2 N h d G l v b j 4 8 U 3 R h Y m x l R W 5 0 c m l l c z 4 8 R W 5 0 c n k g V H l w Z T 0 i Q W R k Z W R U b 0 R h d G F N b 2 R l b C I g V m F s d W U 9 I m w x I i 8 + P E V u d H J 5 I F R 5 c G U 9 I k J 1 Z m Z l c k 5 l e H R S Z W Z y Z X N o I i B W Y W x 1 Z T 0 i b D E i L z 4 8 R W 5 0 c n k g V H l w Z T 0 i R m l s b E N v d W 5 0 I i B W Y W x 1 Z T 0 i b D E i L z 4 8 R W 5 0 c n k g V H l w Z T 0 i R m l s b E V u Y W J s Z W Q i I F Z h b H V l P S J s M C I v P j x F b n R y e S B U e X B l P S J G a W x s R X J y b 3 J D b 2 R l I i B W Y W x 1 Z T 0 i c 1 V u a 2 5 v d 2 4 i L z 4 8 R W 5 0 c n k g V H l w Z T 0 i R m l s b E V y c m 9 y Q 2 9 1 b n Q i I F Z h b H V l P S J s M C I v P j x F b n R y e S B U e X B l P S J G a W x s T G F z d F V w Z G F 0 Z W Q i I F Z h b H V l P S J k M j A y N S 0 w M y 0 x M 1 Q x N D o z N z o 1 N S 4 4 N D A 2 N D I 0 W i I v P j x F b n R y e S B U e X B l P S J G a W x s Q 2 9 s d W 1 u V H l w Z X M i I F Z h b H V l P S J z Q X c 9 P S I v P j x F b n R y e S B U e X B l P S J G a W x s Q 2 9 s d W 1 u T m F t Z X M i I F Z h b H V l P S J z W y Z x d W 9 0 O 0 1 l Y X N 1 c m V 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Z G R i M 2 Z k M S 0 5 M m Q 0 L T Q 5 Y T M t O T Y 2 Z C 1 k O D V h Y T c 2 M z N h Z T I i L z 4 8 R W 5 0 c n k g V H l w Z T 0 i U m V s Y X R p b 2 5 z a G l w S W 5 m b 0 N v b n R h a W 5 l c i I g V m F s d W U 9 I n N 7 J n F 1 b 3 Q 7 Y 2 9 s d W 1 u Q 2 9 1 b n Q m c X V v d D s 6 M S w m c X V v d D t r Z X l D b 2 x 1 b W 5 O Y W 1 l c y Z x d W 9 0 O z p b X S w m c X V v d D t x d W V y e V J l b G F 0 a W 9 u c 2 h p c H M m c X V v d D s 6 W 1 0 s J n F 1 b 3 Q 7 Y 2 9 s d W 1 u S W R l b n R p d G l l c y Z x d W 9 0 O z p b J n F 1 b 3 Q 7 U 2 V j d G l v b j E v Q 2 F s Y 3 V s Y X R l Z C B N Z W F z d X J l c y 9 D a G F u Z 2 V k I F R 5 c G U u e 0 N v b H V t b j E s M H 0 m c X V v d D t d L C Z x d W 9 0 O 0 N v b H V t b k N v d W 5 0 J n F 1 b 3 Q 7 O j E s J n F 1 b 3 Q 7 S 2 V 5 Q 2 9 s d W 1 u T m F t Z X M m c X V v d D s 6 W 1 0 s J n F 1 b 3 Q 7 Q 2 9 s d W 1 u S W R l b n R p d G l l c y Z x d W 9 0 O z p b J n F 1 b 3 Q 7 U 2 V j d G l v b j E v Q 2 F s Y 3 V s Y X R l Z C B N Z W F z d X J l c y 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w M S F Q a X Z v d F R h Y m x l N C I v P j w v U 3 R h Y m x l R W 5 0 c m l l c z 4 8 L 0 l 0 Z W 0 + P E l 0 Z W 0 + P E l 0 Z W 1 M b 2 N h d G l v b j 4 8 S X R l b V R 5 c G U + R m 9 y b X V s Y T w v S X R l b V R 5 c G U + P E l 0 Z W 1 Q Y X R o P l N l Y 3 R p b 2 4 x L 0 R p b V 9 D d X N 0 b 2 1 l c i 9 T b 3 V y Y 2 U 8 L 0 l 0 Z W 1 Q Y X R o P j w v S X R l b U x v Y 2 F 0 a W 9 u P j x T d G F i b G V F b n R y a W V z L z 4 8 L 0 l 0 Z W 0 + P E l 0 Z W 0 + P E l 0 Z W 1 M b 2 N h d G l v b j 4 8 S X R l b V R 5 c G U + R m 9 y b X V s Y T w v S X R l b V R 5 c G U + P E l 0 Z W 1 Q Y X R o P l N l Y 3 R p b 2 4 x L 0 R p b V 9 D d X N 0 b 2 1 l c i 9 Q c m 9 t b 3 R l Z C U y M E h l Y W R l c n M 8 L 0 l 0 Z W 1 Q Y X R o P j w v S X R l b U x v Y 2 F 0 a W 9 u P j x T d G F i b G V F b n R y a W V z L z 4 8 L 0 l 0 Z W 0 + P E l 0 Z W 0 + P E l 0 Z W 1 M b 2 N h d G l v b j 4 8 S X R l b V R 5 c G U + R m 9 y b X V s Y T w v S X R l b V R 5 c G U + P E l 0 Z W 1 Q Y X R o P l N l Y 3 R p b 2 4 x L 0 R p b V 9 D d X N 0 b 2 1 l c i 9 D a G F u Z 2 V k J T I w V H l w Z T w v S X R l b V B h d G g + P C 9 J d G V t T G 9 j Y X R p b 2 4 + P F N 0 Y W J s Z U V u d H J p Z X M v P j w v S X R l b T 4 8 S X R l b T 4 8 S X R l b U x v Y 2 F 0 a W 9 u P j x J d G V t V H l w Z T 5 G b 3 J t d W x h P C 9 J d G V t V H l w Z T 4 8 S X R l b V B h d G g + U 2 V j d G l v b j E v R G l t X 0 N 1 c 3 R v b W V y L 0 1 l c m d l Z C U y M E N v b H V t b n M 8 L 0 l 0 Z W 1 Q Y X R o P j w v S X R l b U x v Y 2 F 0 a W 9 u P j x T d G F i b G V F b n R y a W V z L z 4 8 L 0 l 0 Z W 0 + P E l 0 Z W 0 + P E l 0 Z W 1 M b 2 N h d G l v b j 4 8 S X R l b V R 5 c G U + R m 9 y b X V s Y T w v S X R l b V R 5 c G U + P E l 0 Z W 1 Q Y X R o P l N l Y 3 R p b 2 4 x L 0 R p b V 9 D d X N 0 b 2 1 l c i 9 J b n N l c n R l Z C U y M E F n Z T w v S X R l b V B h d G g + P C 9 J d G V t T G 9 j Y X R p b 2 4 + P F N 0 Y W J s Z U V u d H J p Z X M v P j w v S X R l b T 4 8 S X R l b T 4 8 S X R l b U x v Y 2 F 0 a W 9 u P j x J d G V t V H l w Z T 5 G b 3 J t d W x h P C 9 J d G V t V H l w Z T 4 8 S X R l b V B h d G g + U 2 V j d G l v b j E v R G l t X 0 N 1 c 3 R v b W V y L 0 N o Y W 5 n Z W Q l M j B U e X B l M T w v S X R l b V B h d G g + P C 9 J d G V t T G 9 j Y X R p b 2 4 + P F N 0 Y W J s Z U V u d H J p Z X M v P j w v S X R l b T 4 8 S X R l b T 4 8 S X R l b U x v Y 2 F 0 a W 9 u P j x J d G V t V H l w Z T 5 G b 3 J t d W x h P C 9 J d G V t V H l w Z T 4 8 S X R l b V B h d G g + U 2 V j d G l v b j E v R m F j d F 9 U Y W J s Z S 9 T b 3 V y Y 2 U 8 L 0 l 0 Z W 1 Q Y X R o P j w v S X R l b U x v Y 2 F 0 a W 9 u P j x T d G F i b G V F b n R y a W V z L z 4 8 L 0 l 0 Z W 0 + P E l 0 Z W 0 + P E l 0 Z W 1 M b 2 N h d G l v b j 4 8 S X R l b V R 5 c G U + R m 9 y b X V s Y T w v S X R l b V R 5 c G U + P E l 0 Z W 1 Q Y X R o P l N l Y 3 R p b 2 4 x L 0 Z h Y 3 R f V G F i b G U v U H J v b W 9 0 Z W Q l M j B I Z W F k Z X J z P C 9 J d G V t U G F 0 a D 4 8 L 0 l 0 Z W 1 M b 2 N h d G l v b j 4 8 U 3 R h Y m x l R W 5 0 c m l l c y 8 + P C 9 J d G V t P j x J d G V t P j x J d G V t T G 9 j Y X R p b 2 4 + P E l 0 Z W 1 U e X B l P k Z v c m 1 1 b G E 8 L 0 l 0 Z W 1 U e X B l P j x J d G V t U G F 0 a D 5 T Z W N 0 a W 9 u M S 9 G Y W N 0 X 1 R h Y m x l L 0 N o Y W 5 n Z W Q l M j B U e X B l P C 9 J d G V t U G F 0 a D 4 8 L 0 l 0 Z W 1 M b 2 N h d G l v b j 4 8 U 3 R h Y m x l R W 5 0 c m l l c y 8 + P C 9 J d G V t P j x J d G V t P j x J d G V t T G 9 j Y X R p b 2 4 + P E l 0 Z W 1 U e X B l P k Z v c m 1 1 b G E 8 L 0 l 0 Z W 1 U e X B l P j x J d G V t U G F 0 a D 5 T Z W N 0 a W 9 u M S 9 t b 2 5 0 a G x 5 X 3 N 0 b 3 J l X 3 R h c m d l d H M v U 2 9 1 c m N l P C 9 J d G V t U G F 0 a D 4 8 L 0 l 0 Z W 1 M b 2 N h d G l v b j 4 8 U 3 R h Y m x l R W 5 0 c m l l c y 8 + P C 9 J d G V t P j x J d G V t P j x J d G V t T G 9 j Y X R p b 2 4 + P E l 0 Z W 1 U e X B l P k Z v c m 1 1 b G E 8 L 0 l 0 Z W 1 U e X B l P j x J d G V t U G F 0 a D 5 T Z W N 0 a W 9 u M S 9 t b 2 5 0 a G x 5 X 3 N 0 b 3 J l X 3 R h c m d l d H M v U H J v b W 9 0 Z W Q l M j B I Z W F k Z X J z P C 9 J d G V t U G F 0 a D 4 8 L 0 l 0 Z W 1 M b 2 N h d G l v b j 4 8 U 3 R h Y m x l R W 5 0 c m l l c y 8 + P C 9 J d G V t P j x J d G V t P j x J d G V t T G 9 j Y X R p b 2 4 + P E l 0 Z W 1 U e X B l P k Z v c m 1 1 b G E 8 L 0 l 0 Z W 1 U e X B l P j x J d G V t U G F 0 a D 5 T Z W N 0 a W 9 u M S 9 t b 2 5 0 a G x 5 X 3 N 0 b 3 J l X 3 R h c m d l d H M v Q 2 h h b m d l Z C U y M F R 5 c G U 8 L 0 l 0 Z W 1 Q Y X R o P j w v S X R l b U x v Y 2 F 0 a W 9 u P j x T d G F i b G V F b n R y a W V z L z 4 8 L 0 l 0 Z W 0 + P E l 0 Z W 0 + P E l 0 Z W 1 M b 2 N h d G l v b j 4 8 S X R l b V R 5 c G U + R m 9 y b X V s Y T w v S X R l b V R 5 c G U + P E l 0 Z W 1 Q Y X R o P l N l Y 3 R p b 2 4 x L 0 R p b V 9 Q c m 9 k d W N 0 c y 9 T b 3 V y Y 2 U 8 L 0 l 0 Z W 1 Q Y X R o P j w v S X R l b U x v Y 2 F 0 a W 9 u P j x T d G F i b G V F b n R y a W V z L z 4 8 L 0 l 0 Z W 0 + P E l 0 Z W 0 + P E l 0 Z W 1 M b 2 N h d G l v b j 4 8 S X R l b V R 5 c G U + R m 9 y b X V s Y T w v S X R l b V R 5 c G U + P E l 0 Z W 1 Q Y X R o P l N l Y 3 R p b 2 4 x L 0 R p b V 9 Q c m 9 k d W N 0 c y 9 Q c m 9 t b 3 R l Z C U y M E h l Y W R l c n M 8 L 0 l 0 Z W 1 Q Y X R o P j w v S X R l b U x v Y 2 F 0 a W 9 u P j x T d G F i b G V F b n R y a W V z L z 4 8 L 0 l 0 Z W 0 + P E l 0 Z W 0 + P E l 0 Z W 1 M b 2 N h d G l v b j 4 8 S X R l b V R 5 c G U + R m 9 y b X V s Y T w v S X R l b V R 5 c G U + P E l 0 Z W 1 Q Y X R o P l N l Y 3 R p b 2 4 x L 0 R p b V 9 Q c m 9 k d W N 0 c y 9 D a G F u Z 2 V k J T I w V H l w Z T w v S X R l b V B h d G g + P C 9 J d G V t T G 9 j Y X R p b 2 4 + P F N 0 Y W J s Z U V u d H J p Z X M v P j w v S X R l b T 4 8 S X R l b T 4 8 S X R l b U x v Y 2 F 0 a W 9 u P j x J d G V t V H l w Z T 5 G b 3 J t d W x h P C 9 J d G V t V H l w Z T 4 8 S X R l b V B h d G g + U 2 V j d G l v b j E v R G l t X 1 N h b G V z U G V y c 2 9 u L 1 N v d X J j Z T w v S X R l b V B h d G g + P C 9 J d G V t T G 9 j Y X R p b 2 4 + P F N 0 Y W J s Z U V u d H J p Z X M v P j w v S X R l b T 4 8 S X R l b T 4 8 S X R l b U x v Y 2 F 0 a W 9 u P j x J d G V t V H l w Z T 5 G b 3 J t d W x h P C 9 J d G V t V H l w Z T 4 8 S X R l b V B h d G g + U 2 V j d G l v b j E v R G l t X 1 N h b G V z U G V y c 2 9 u L 1 B y b 2 1 v d G V k J T I w S G V h Z G V y c z w v S X R l b V B h d G g + P C 9 J d G V t T G 9 j Y X R p b 2 4 + P F N 0 Y W J s Z U V u d H J p Z X M v P j w v S X R l b T 4 8 S X R l b T 4 8 S X R l b U x v Y 2 F 0 a W 9 u P j x J d G V t V H l w Z T 5 G b 3 J t d W x h P C 9 J d G V t V H l w Z T 4 8 S X R l b V B h d G g + U 2 V j d G l v b j E v R G l t X 1 N h b G V z U G V y c 2 9 u L 0 N o Y W 5 n Z W Q l M j B U e X B l P C 9 J d G V t U G F 0 a D 4 8 L 0 l 0 Z W 1 M b 2 N h d G l v b j 4 8 U 3 R h Y m x l R W 5 0 c m l l c y 8 + P C 9 J d G V t P j x J d G V t P j x J d G V t T G 9 j Y X R p b 2 4 + P E l 0 Z W 1 U e X B l P k Z v c m 1 1 b G E 8 L 0 l 0 Z W 1 U e X B l P j x J d G V t U G F 0 a D 5 T Z W N 0 a W 9 u M S 9 E a W 1 f U 2 F s Z X N Q Z X J z b 2 4 v T W V y Z 2 V k J T I w Q 2 9 s d W 1 u c z w v S X R l b V B h d G g + P C 9 J d G V t T G 9 j Y X R p b 2 4 + P F N 0 Y W J s Z U V u d H J p Z X M v P j w v S X R l b T 4 8 S X R l b T 4 8 S X R l b U x v Y 2 F 0 a W 9 u P j x J d G V t V H l w Z T 5 G b 3 J t d W x h P C 9 J d G V t V H l w Z T 4 8 S X R l b V B h d G g + U 2 V j d G l v b j E v R G l t X 1 N h b G V z U G V y c 2 9 u L 0 l u c 2 V y d G V k J T I w Q W d l P C 9 J d G V t U G F 0 a D 4 8 L 0 l 0 Z W 1 M b 2 N h d G l v b j 4 8 U 3 R h Y m x l R W 5 0 c m l l c y 8 + P C 9 J d G V t P j x J d G V t P j x J d G V t T G 9 j Y X R p b 2 4 + P E l 0 Z W 1 U e X B l P k Z v c m 1 1 b G E 8 L 0 l 0 Z W 1 U e X B l P j x J d G V t U G F 0 a D 5 T Z W N 0 a W 9 u M S 9 E a W 1 f U 2 F s Z X N Q Z X J z b 2 4 v Q 2 h h b m d l Z C U y M F R 5 c G U x P C 9 J d G V t U G F 0 a D 4 8 L 0 l 0 Z W 1 M b 2 N h d G l v b j 4 8 U 3 R h Y m x l R W 5 0 c m l l c y 8 + P C 9 J d G V t P j x J d G V t P j x J d G V t T G 9 j Y X R p b 2 4 + P E l 0 Z W 1 U e X B l P k Z v c m 1 1 b G E 8 L 0 l 0 Z W 1 U e X B l P j x J d G V t U G F 0 a D 5 T Z W N 0 a W 9 u M S 9 E a W 1 f U 2 F s Z X N Q Z X J z b 2 4 v U m V t b 3 Z l Z C U y M E N v b H V t b n M 8 L 0 l 0 Z W 1 Q Y X R o P j w v S X R l b U x v Y 2 F 0 a W 9 u P j x T d G F i b G V F b n R y a W V z L z 4 8 L 0 l 0 Z W 0 + P E l 0 Z W 0 + P E l 0 Z W 1 M b 2 N h d G l v b j 4 8 S X R l b V R 5 c G U + R m 9 y b X V s Y T w v S X R l b V R 5 c G U + P E l 0 Z W 1 Q Y X R o P l N l Y 3 R p b 2 4 x L 0 R p b V 9 E Y X R l L 1 N v d X J j Z T w v S X R l b V B h d G g + P C 9 J d G V t T G 9 j Y X R p b 2 4 + P F N 0 Y W J s Z U V u d H J p Z X M v P j w v S X R l b T 4 8 S X R l b T 4 8 S X R l b U x v Y 2 F 0 a W 9 u P j x J d G V t V H l w Z T 5 G b 3 J t d W x h P C 9 J d G V t V H l w Z T 4 8 S X R l b V B h d G g + U 2 V j d G l v b j E v R G l t X 0 R h d G U v U H J v b W 9 0 Z W Q l M j B I Z W F k Z X J z P C 9 J d G V t U G F 0 a D 4 8 L 0 l 0 Z W 1 M b 2 N h d G l v b j 4 8 U 3 R h Y m x l R W 5 0 c m l l c y 8 + P C 9 J d G V t P j x J d G V t P j x J d G V t T G 9 j Y X R p b 2 4 + P E l 0 Z W 1 U e X B l P k Z v c m 1 1 b G E 8 L 0 l 0 Z W 1 U e X B l P j x J d G V t U G F 0 a D 5 T Z W N 0 a W 9 u M S 9 E a W 1 f R G F 0 Z S 9 D a G F u Z 2 V k J T I w V H l w Z T w v S X R l b V B h d G g + P C 9 J d G V t T G 9 j Y X R p b 2 4 + P F N 0 Y W J s Z U V u d H J p Z X M v P j w v S X R l b T 4 8 S X R l b T 4 8 S X R l b U x v Y 2 F 0 a W 9 u P j x J d G V t V H l w Z T 5 G b 3 J t d W x h P C 9 J d G V t V H l w Z T 4 8 S X R l b V B h d G g + U 2 V j d G l v b j E v R G l t X 0 R h d G U v U m V t b 3 Z l Z C U y M E 9 0 a G V y J T I w Q 2 9 s d W 1 u c z w v S X R l b V B h d G g + P C 9 J d G V t T G 9 j Y X R p b 2 4 + P F N 0 Y W J s Z U V u d H J p Z X M v P j w v S X R l b T 4 8 S X R l b T 4 8 S X R l b U x v Y 2 F 0 a W 9 u P j x J d G V t V H l w Z T 5 G b 3 J t d W x h P C 9 J d G V t V H l w Z T 4 8 S X R l b V B h d G g + U 2 V j d G l v b j E v R G l t X 0 R h d G U v U m V t b 3 Z l Z C U y M E R 1 c G x p Y 2 F 0 Z X M 8 L 0 l 0 Z W 1 Q Y X R o P j w v S X R l b U x v Y 2 F 0 a W 9 u P j x T d G F i b G V F b n R y a W V z L z 4 8 L 0 l 0 Z W 0 + P E l 0 Z W 0 + P E l 0 Z W 1 M b 2 N h d G l v b j 4 8 S X R l b V R 5 c G U + R m 9 y b X V s Y T w v S X R l b V R 5 c G U + P E l 0 Z W 1 Q Y X R o P l N l Y 3 R p b 2 4 x L 0 R p b V 9 E Y X R l L 0 l u c 2 V y d G V k J T I w W W V h c j w v S X R l b V B h d G g + P C 9 J d G V t T G 9 j Y X R p b 2 4 + P F N 0 Y W J s Z U V u d H J p Z X M v P j w v S X R l b T 4 8 S X R l b T 4 8 S X R l b U x v Y 2 F 0 a W 9 u P j x J d G V t V H l w Z T 5 G b 3 J t d W x h P C 9 J d G V t V H l w Z T 4 8 S X R l b V B h d G g + U 2 V j d G l v b j E v R G l t X 0 R h d G U v S W 5 z Z X J 0 Z W Q l M j B N b 2 5 0 a C U y M E 5 h b W U 8 L 0 l 0 Z W 1 Q Y X R o P j w v S X R l b U x v Y 2 F 0 a W 9 u P j x T d G F i b G V F b n R y a W V z L z 4 8 L 0 l 0 Z W 0 + P E l 0 Z W 0 + P E l 0 Z W 1 M b 2 N h d G l v b j 4 8 S X R l b V R 5 c G U + R m 9 y b X V s Y T w v S X R l b V R 5 c G U + P E l 0 Z W 1 Q Y X R o P l N l Y 3 R p b 2 4 x L 0 R p b V 9 E Y X R l L 1 J l b m F t Z W Q l M j B D b 2 x 1 b W 5 z P C 9 J d G V t U G F 0 a D 4 8 L 0 l 0 Z W 1 M b 2 N h d G l v b j 4 8 U 3 R h Y m x l R W 5 0 c m l l c y 8 + P C 9 J d G V t P j x J d G V t P j x J d G V t T G 9 j Y X R p b 2 4 + P E l 0 Z W 1 U e X B l P k Z v c m 1 1 b G E 8 L 0 l 0 Z W 1 U e X B l P j x J d G V t U G F 0 a D 5 T Z W N 0 a W 9 u M S 9 E a W 1 f R G F 0 Z S 9 F e H R y Y W N 0 Z W Q l M j B G a X J z d C U y M E N o Y X J h Y 3 R l c n M 8 L 0 l 0 Z W 1 Q Y X R o P j w v S X R l b U x v Y 2 F 0 a W 9 u P j x T d G F i b G V F b n R y a W V z L z 4 8 L 0 l 0 Z W 0 + P E l 0 Z W 0 + P E l 0 Z W 1 M b 2 N h d G l v b j 4 8 S X R l b V R 5 c G U + R m 9 y b X V s Y T w v S X R l b V R 5 c G U + P E l 0 Z W 1 Q Y X R o P l N l Y 3 R p b 2 4 x L 0 R p b V 9 E Y X R l L 0 l u c 2 V y d G V k J T I w T W 9 u d G g 8 L 0 l 0 Z W 1 Q Y X R o P j w v S X R l b U x v Y 2 F 0 a W 9 u P j x T d G F i b G V F b n R y a W V z L z 4 8 L 0 l 0 Z W 0 + P E l 0 Z W 0 + P E l 0 Z W 1 M b 2 N h d G l v b j 4 8 S X R l b V R 5 c G U + R m 9 y b X V s Y T w v S X R l b V R 5 c G U + P E l 0 Z W 1 Q Y X R o P l N l Y 3 R p b 2 4 x L 0 R p b V 9 E Y X R l L 1 J l b m F t Z W Q l M j B D b 2 x 1 b W 5 z M T w v S X R l b V B h d G g + P C 9 J d G V t T G 9 j Y X R p b 2 4 + P F N 0 Y W J s Z U V u d H J p Z X M v P j w v S X R l b T 4 8 S X R l b T 4 8 S X R l b U x v Y 2 F 0 a W 9 u P j x J d G V t V H l w Z T 5 G b 3 J t d W x h P C 9 J d G V t V H l w Z T 4 8 S X R l b V B h d G g + U 2 V j d G l v b j E v R G l t X 0 R h d G U v S W 5 z Z X J 0 Z W Q l M j B E Y X k l M j B O Y W 1 l P C 9 J d G V t U G F 0 a D 4 8 L 0 l 0 Z W 1 M b 2 N h d G l v b j 4 8 U 3 R h Y m x l R W 5 0 c m l l c y 8 + P C 9 J d G V t P j x J d G V t P j x J d G V t T G 9 j Y X R p b 2 4 + P E l 0 Z W 1 U e X B l P k Z v c m 1 1 b G E 8 L 0 l 0 Z W 1 U e X B l P j x J d G V t U G F 0 a D 5 T Z W N 0 a W 9 u M S 9 E a W 1 f R G F 0 Z S 9 F e H R y Y W N 0 Z W Q l M j B G a X J z d C U y M E N o Y X J h Y 3 R l c n M x P C 9 J d G V t U G F 0 a D 4 8 L 0 l 0 Z W 1 M b 2 N h d G l v b j 4 8 U 3 R h Y m x l R W 5 0 c m l l c y 8 + P C 9 J d G V t P j x J d G V t P j x J d G V t T G 9 j Y X R p b 2 4 + P E l 0 Z W 1 U e X B l P k Z v c m 1 1 b G E 8 L 0 l 0 Z W 1 U e X B l P j x J d G V t U G F 0 a D 5 T Z W N 0 a W 9 u M S 9 E a W 1 f R G F 0 Z S 9 S Z W 5 h b W V k J T I w Q 2 9 s d W 1 u c z I 8 L 0 l 0 Z W 1 Q Y X R o P j w v S X R l b U x v Y 2 F 0 a W 9 u P j x T d G F i b G V F b n R y a W V z L z 4 8 L 0 l 0 Z W 0 + P E l 0 Z W 0 + P E l 0 Z W 1 M b 2 N h d G l v b j 4 8 S X R l b V R 5 c G U + R m 9 y b X V s Y T w v S X R l b V R 5 c G U + P E l 0 Z W 1 Q Y X R o P l N l Y 3 R p b 2 4 x L 0 R p b V 9 E Y X R l L 0 l u c 2 V y d G V k J T I w R G F 5 J T I w b 2 Y l M j B X Z W V r P C 9 J d G V t U G F 0 a D 4 8 L 0 l 0 Z W 1 M b 2 N h d G l v b j 4 8 U 3 R h Y m x l R W 5 0 c m l l c y 8 + P C 9 J d G V t P j x J d G V t P j x J d G V t T G 9 j Y X R p b 2 4 + P E l 0 Z W 1 U e X B l P k Z v c m 1 1 b G E 8 L 0 l 0 Z W 1 U e X B l P j x J d G V t U G F 0 a D 5 T Z W N 0 a W 9 u M S 9 E a W 1 f R G F 0 Z S 9 B Z G R l Z C U y M E N v b m R p d G l v b m F s J T I w Q 2 9 s d W 1 u P C 9 J d G V t U G F 0 a D 4 8 L 0 l 0 Z W 1 M b 2 N h d G l v b j 4 8 U 3 R h Y m x l R W 5 0 c m l l c y 8 + P C 9 J d G V t P j x J d G V t P j x J d G V t T G 9 j Y X R p b 2 4 + P E l 0 Z W 1 U e X B l P k Z v c m 1 1 b G E 8 L 0 l 0 Z W 1 U e X B l P j x J d G V t U G F 0 a D 5 T Z W N 0 a W 9 u M S 9 E a W 1 f R G F 0 Z S 9 J b n N l c n R l Z C U y M F F 1 Y X J 0 Z X I 8 L 0 l 0 Z W 1 Q Y X R o P j w v S X R l b U x v Y 2 F 0 a W 9 u P j x T d G F i b G V F b n R y a W V z L z 4 8 L 0 l 0 Z W 0 + P E l 0 Z W 0 + P E l 0 Z W 1 M b 2 N h d G l v b j 4 8 S X R l b V R 5 c G U + R m 9 y b X V s Y T w v S X R l b V R 5 c G U + P E l 0 Z W 1 Q Y X R o P l N l Y 3 R p b 2 4 x L 0 R p b V 9 E Y X R l L 0 F k Z G V k J T I w U H J l Z m l 4 P C 9 J d G V t U G F 0 a D 4 8 L 0 l 0 Z W 1 M b 2 N h d G l v b j 4 8 U 3 R h Y m x l R W 5 0 c m l l c y 8 + P C 9 J d G V t P j x J d G V t P j x J d G V t T G 9 j Y X R p b 2 4 + P E l 0 Z W 1 U e X B l P k Z v c m 1 1 b G E 8 L 0 l 0 Z W 1 U e X B l P j x J d G V t U G F 0 a D 5 T Z W N 0 a W 9 u M S 9 E a W 1 f R G F 0 Z S 9 D a G F u Z 2 V k J T I w V H l w Z T E 8 L 0 l 0 Z W 1 Q Y X R o P j w v S X R l b U x v Y 2 F 0 a W 9 u P j x T d G F i b G V F b n R y a W V z L z 4 8 L 0 l 0 Z W 0 + P E l 0 Z W 0 + P E l 0 Z W 1 M b 2 N h d G l v b j 4 8 S X R l b V R 5 c G U + R m 9 y b X V s Y T w v S X R l b V R 5 c G U + P E l 0 Z W 1 Q Y X R o P l N l Y 3 R p b 2 4 x L 0 R p b V 9 E Y X R l L 1 J l b m F t Z W Q l M j B D b 2 x 1 b W 5 z M z w v S X R l b V B h d G g + P C 9 J d G V t T G 9 j Y X R p b 2 4 + P F N 0 Y W J s Z U V u d H J p Z X M v P j w v S X R l b T 4 8 S X R l b T 4 8 S X R l b U x v Y 2 F 0 a W 9 u P j x J d G V t V H l w Z T 5 G b 3 J t d W x h P C 9 J d G V t V H l w Z T 4 8 S X R l b V B h d G g + U 2 V j d G l v b j E v b W 9 u d G h s e V 9 z d G 9 y Z V 9 0 Y X J n Z X R z L 1 J l b m F t Z W Q l M j B D b 2 x 1 b W 5 z P C 9 J d G V t U G F 0 a D 4 8 L 0 l 0 Z W 1 M b 2 N h d G l v b j 4 8 U 3 R h Y m x l R W 5 0 c m l l c y 8 + P C 9 J d G V t P j x J d G V t P j x J d G V t T G 9 j Y X R p b 2 4 + P E l 0 Z W 1 U e X B l P k Z v c m 1 1 b G E 8 L 0 l 0 Z W 1 U e X B l P j x J d G V t U G F 0 a D 5 T Z W N 0 a W 9 u M S 9 D Y W x j d W x h d G V k J T I w T W V h c 3 V y Z X M v U 2 9 1 c m N l P C 9 J d G V t U G F 0 a D 4 8 L 0 l 0 Z W 1 M b 2 N h d G l v b j 4 8 U 3 R h Y m x l R W 5 0 c m l l c y 8 + P C 9 J d G V t P j x J d G V t P j x J d G V t T G 9 j Y X R p b 2 4 + P E l 0 Z W 1 U e X B l P k Z v c m 1 1 b G E 8 L 0 l 0 Z W 1 U e X B l P j x J d G V t U G F 0 a D 5 T Z W N 0 a W 9 u M S 9 D Y W x j d W x h d G V k J T I w T W V h c 3 V y Z X M v Q 2 9 u d m V y d G V k J T I w d G 8 l M j B U Y W J s Z T w v S X R l b V B h d G g + P C 9 J d G V t T G 9 j Y X R p b 2 4 + P F N 0 Y W J s Z U V u d H J p Z X M v P j w v S X R l b T 4 8 S X R l b T 4 8 S X R l b U x v Y 2 F 0 a W 9 u P j x J d G V t V H l w Z T 5 G b 3 J t d W x h P C 9 J d G V t V H l w Z T 4 8 S X R l b V B h d G g + U 2 V j d G l v b j E v Q 2 F s Y 3 V s Y X R l Z C U y M E 1 l Y X N 1 c m V z L 0 N o Y W 5 n Z W Q l M j B U e X B l P C 9 J d G V t U G F 0 a D 4 8 L 0 l 0 Z W 1 M b 2 N h d G l v b j 4 8 U 3 R h Y m x l R W 5 0 c m l l c y 8 + P C 9 J d G V t P j x J d G V t P j x J d G V t T G 9 j Y X R p b 2 4 + P E l 0 Z W 1 U e X B l P k Z v c m 1 1 b G E 8 L 0 l 0 Z W 1 U e X B l P j x J d G V t U G F 0 a D 5 T Z W N 0 a W 9 u M S 9 D Y W x j d W x h d G V k J T I w T W V h c 3 V y Z X M 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I L u O G 5 P C 3 Z J t X b F z L r t t s g A A A A A A g A A A A A A E G Y A A A A B A A A g A A A A d m R p c K j h x t g p z m d 0 f R q P i y Z C B T A 8 1 y L 9 L W U I + 7 W N 6 p Y A A A A A D o A A A A A C A A A g A A A A 4 o N 2 5 c B 6 0 1 E M n d P k x x l 2 t X 3 W u 7 f 1 V b k h 6 v K A 5 G D I 5 Q 1 Q A A A A h 8 B k 9 t P u X j 7 s n Z 6 i u A k M o w C t d g L M 6 g l + N 6 C o 6 J 1 Q 3 K G 6 R z Z G / l W D x b 8 / l m 9 n i u 0 H D x 3 5 B x N z E t 7 W K w Z Z h E 3 v B 4 H V 9 J e I y c e x w i a 3 6 0 K U v P h A A A A A M T K o A u p y x A x n e b d p s S G B B P X e Z V h A N M 6 C Z H K F A Q g a r m 3 e M 4 u 9 J Z l E D 6 / y 1 r j P B o U l Z s 9 u 4 g L J Q Y z 8 H 8 8 m P f Q t a g = = < / D a t a M a s h u p > 
</file>

<file path=customXml/item24.xml>��< ? x m l   v e r s i o n = " 1 . 0 "   e n c o d i n g = " U T F - 1 6 " ? > < G e m i n i   x m l n s = " h t t p : / / g e m i n i / p i v o t c u s t o m i z a t i o n / 2 7 7 4 b 6 c 2 - c 2 1 8 - 4 8 5 0 - 9 b 3 f - a 1 1 0 a 2 6 5 8 3 2 c " > < C u s t o m C o n t e n t > < ! [ C D A T A [ < ? x m l   v e r s i o n = " 1 . 0 "   e n c o d i n g = " u t f - 1 6 " ? > < S e t t i n g s > < C a l c u l a t e d F i e l d s > < i t e m > < M e a s u r e N a m e > T o t a l   R e v e n u e < / M e a s u r e N a m e > < D i s p l a y N a m e > T o t a l   R e v e n u e < / D i s p l a y N a m e > < V i s i b l e > F a l s e 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  C u s t o m e r s < / M e a s u r e N a m e > < D i s p l a y N a m e > #   C u s t o m e r s < / D i s p l a y N a m e > < V i s i b l e > T r u e < / V i s i b l e > < / i t e m > < i t e m > < M e a s u r e N a m e > #   L o c a t i o n s < / M e a s u r e N a m e > < D i s p l a y N a m e > #   L o c a t i o n s < / D i s p l a y N a m e > < V i s i b l e > T r u e 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6 . 1 ] ] > < / 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 2 0 2 5 - 0 4 - 2 4 T 1 1 : 5 2 : 4 2 . 4 2 8 9 8 2 2 + 0 2 : 0 0 < / L a s t P r o c e s s e d T i m e > < / D a t a M o d e l i n g S a n d b o x . S e r i a l i z e d S a n d b o x E r r o r C a c h e > ] ] > < / C u s t o m C o n t e n t > < / G e m i n i > 
</file>

<file path=customXml/item3.xml>��< ? x m l   v e r s i o n = " 1 . 0 "   e n c o d i n g = " U T F - 1 6 " ? > < G e m i n i   x m l n s = " h t t p : / / g e m i n i / p i v o t c u s t o m i z a t i o n / T a b l e X M L _ D i m _ S a l e s P e r s o n _ 6 a 9 f e f d e - 5 3 3 b - 4 8 5 0 - 9 d 9 f - 3 6 2 2 8 8 e 6 e 1 3 c " > < 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 1 4 2 < / i n t > < / v a l u e > < / i t e m > < i t e m > < k e y > < s t r i n g > F u l l   N a m e < / s t r i n g > < / k e y > < v a l u e > < i n t > 1 0 2 < / i n t > < / v a l u e > < / i t e m > < i t e m > < k e y > < s t r i n g > S t o r e   N a m e < / s t r i n g > < / k e y > < v a l u e > < i n t > 1 1 5 < / i n t > < / v a l u e > < / i t e m > < i t e m > < k e y > < s t r i n g > A g e < / s t r i n g > < / k e y > < v a l u e > < i n t > 6 0 < / i n t > < / v a l u e > < / i t e m > < / C o l u m n W i d t h s > < C o l u m n D i s p l a y I n d e x > < i t e m > < k e y > < s t r i n g > S a l e s   P e r s o n   I D < / s t r i n g > < / k e y > < v a l u e > < i n t > 0 < / i n t > < / v a l u e > < / i t e m > < i t e m > < k e y > < s t r i n g > F u l l   N a m e < / s t r i n g > < / k e y > < v a l u e > < i n t > 1 < / i n t > < / v a l u e > < / i t e m > < i t e m > < k e y > < s t r i n g > S t o r e   N a m e < / s t r i n g > < / k e y > < v a l u e > < i n t > 2 < / i n t > < / v a l u e > < / i t e m > < i t e m > < k e y > < s t r i n g > A g e < / 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b 7 8 6 f 8 9 a - 9 a 4 3 - 4 3 b 0 - 9 f 6 4 - 8 6 f 6 7 4 6 f c a 2 0 " > < C u s t o m C o n t e n t > < ! [ C D A T A [ < ? x m l   v e r s i o n = " 1 . 0 "   e n c o d i n g = " u t f - 1 6 " ? > < S e t t i n g s > < C a l c u l a t e d F i e l d s > < i t e m > < M e a s u r e N a m e > T o t a l   R e v e n u e < / M e a s u r e N a m e > < D i s p l a y N a m e > T o t a l   R e v e n u e < / D i s p l a y N a m e > < V i s i b l e > T r u e < / V i s i b l e > < / i t e m > < i t e m > < M e a s u r e N a m e > C O G S < / M e a s u r e N a m e > < D i s p l a y N a m e > C O G S < / D i s p l a y N a m e > < V i s i b l e > F a l s e < / V i s i b l e > < / i t e m > < / C a l c u l a t e d F i e l d s > < S A H o s t H a s h > 0 < / S A H o s t H a s h > < G e m i n i F i e l d L i s t V i s i b l e > T r u e < / G e m i n i F i e l d L i s t V i s i b l e > < / S e t t i n g s > ] ] > < / C u s t o m C o n t e n t > < / G e m i n i > 
</file>

<file path=customXml/item5.xml>��< ? x m l   v e r s i o n = " 1 . 0 "   e n c o d i n g = " U T F - 1 6 " ? > < G e m i n i   x m l n s = " h t t p : / / g e m i n i / p i v o t c u s t o m i z a t i o n / 1 e 7 e 5 2 8 3 - 0 b 6 f - 4 9 9 2 - a 1 6 8 - b c 3 9 b 6 c 1 e 7 2 1 " > < C u s t o m C o n t e n t > < ! [ C D A T A [ < ? x m l   v e r s i o n = " 1 . 0 "   e n c o d i n g = " u t f - 1 6 " ? > < S e t t i n g s > < C a l c u l a t e d F i e l d s > < i t e m > < M e a s u r e N a m e > T o t a l   R e v e n u e < / M e a s u r e N a m e > < D i s p l a y N a m e > T o t a l   R e v e n u e < / D i s p l a y N a m e > < V i s i b l e > F a l s e 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6.xml>��< ? x m l   v e r s i o n = " 1 . 0 "   e n c o d i n g = " U T F - 1 6 " ? > < G e m i n i   x m l n s = " h t t p : / / g e m i n i / p i v o t c u s t o m i z a t i o n / C l i e n t W i n d o w X M L " > < C u s t o m C o n t e n t > < ! [ C D A T A [ D i m _ D a t e _ b 2 9 b d 9 1 f - 5 7 b 5 - 4 0 8 a - 8 e b c - f 5 8 a 3 b f 8 c 8 f c ] ] > < / C u s t o m C o n t e n t > < / G e m i n i > 
</file>

<file path=customXml/item7.xml>��< ? x m l   v e r s i o n = " 1 . 0 "   e n c o d i n g = " U T F - 1 6 " ? > < G e m i n i   x m l n s = " h t t p : / / g e m i n i / p i v o t c u s t o m i z a t i o n / 6 8 a 2 1 8 2 d - 5 0 7 7 - 4 d 8 2 - 9 4 0 9 - 0 a e 0 3 0 7 9 e 2 0 8 " > < C u s t o m C o n t e n t > < ! [ C D A T A [ < ? x m l   v e r s i o n = " 1 . 0 "   e n c o d i n g = " u t f - 1 6 " ? > < S e t t i n g s > < C a l c u l a t e d F i e l d s > < i t e m > < M e a s u r e N a m e > T o t a l   R e v e n u e < / M e a s u r e N a m e > < D i s p l a y N a m e > T o t a l   R e v e n u e < / D i s p l a y N a m e > < V i s i b l e > T r u e 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 D i m _ C u s t o m e r _ b c 0 3 1 e 1 6 - 6 4 4 3 - 4 3 d 8 - 9 e d 1 - 6 d 3 1 5 1 7 9 6 a a 3 < / K e y > < V a l u e   x m l n s : a = " h t t p : / / s c h e m a s . d a t a c o n t r a c t . o r g / 2 0 0 4 / 0 7 / M i c r o s o f t . A n a l y s i s S e r v i c e s . C o m m o n " > < a : H a s F o c u s > t r u e < / a : H a s F o c u s > < a : S i z e A t D p i 9 6 > 1 1 3 < / a : S i z e A t D p i 9 6 > < a : V i s i b l e > t r u e < / a : V i s i b l e > < / V a l u e > < / K e y V a l u e O f s t r i n g S a n d b o x E d i t o r . M e a s u r e G r i d S t a t e S c d E 3 5 R y > < K e y V a l u e O f s t r i n g S a n d b o x E d i t o r . M e a s u r e G r i d S t a t e S c d E 3 5 R y > < K e y > D i m _ S a l e s P e r s o n _ 6 a 9 f e f d e - 5 3 3 b - 4 8 5 0 - 9 d 9 f - 3 6 2 2 8 8 e 6 e 1 3 c < / K e y > < V a l u e   x m l n s : a = " h t t p : / / s c h e m a s . d a t a c o n t r a c t . o r g / 2 0 0 4 / 0 7 / M i c r o s o f t . A n a l y s i s S e r v i c e s . C o m m o n " > < a : H a s F o c u s > f a l s e < / a : H a s F o c u s > < a : S i z e A t D p i 9 6 > 1 1 3 < / a : S i z e A t D p i 9 6 > < a : V i s i b l e > t r u e < / a : V i s i b l e > < / V a l u e > < / K e y V a l u e O f s t r i n g S a n d b o x E d i t o r . M e a s u r e G r i d S t a t e S c d E 3 5 R y > < K e y V a l u e O f s t r i n g S a n d b o x E d i t o r . M e a s u r e G r i d S t a t e S c d E 3 5 R y > < K e y > D i m _ D a t e _ b 2 9 b d 9 1 f - 5 7 b 5 - 4 0 8 a - 8 e b c - f 5 8 a 3 b f 8 c 8 f c < / K e y > < V a l u e   x m l n s : a = " h t t p : / / s c h e m a s . d a t a c o n t r a c t . o r g / 2 0 0 4 / 0 7 / M i c r o s o f t . A n a l y s i s S e r v i c e s . C o m m o n " > < a : H a s F o c u s > t r u e < / a : H a s F o c u s > < a : S i z e A t D p i 9 6 > 1 1 3 < / a : S i z e A t D p i 9 6 > < a : V i s i b l e > t r u e < / a : V i s i b l e > < / V a l u e > < / K e y V a l u e O f s t r i n g S a n d b o x E d i t o r . M e a s u r e G r i d S t a t e S c d E 3 5 R y > < K e y V a l u e O f s t r i n g S a n d b o x E d i t o r . M e a s u r e G r i d S t a t e S c d E 3 5 R y > < K e y > m o n t h l y _ s t o r e _ t a r g e t s _ 6 a 8 d 1 6 6 e - b 6 8 3 - 4 f a 8 - b 6 5 f - 3 e 8 6 6 d 7 e b a a 4 < / K e y > < V a l u e   x m l n s : a = " h t t p : / / s c h e m a s . d a t a c o n t r a c t . o r g / 2 0 0 4 / 0 7 / M i c r o s o f t . A n a l y s i s S e r v i c e s . C o m m o n " > < a : H a s F o c u s > f a l s e < / a : H a s F o c u s > < a : S i z e A t D p i 9 6 > 1 1 3 < / a : S i z e A t D p i 9 6 > < a : V i s i b l e > t r u e < / a : V i s i b l e > < / V a l u e > < / K e y V a l u e O f s t r i n g S a n d b o x E d i t o r . M e a s u r e G r i d S t a t e S c d E 3 5 R y > < K e y V a l u e O f s t r i n g S a n d b o x E d i t o r . M e a s u r e G r i d S t a t e S c d E 3 5 R y > < K e y > D i m _ P r o d u c t s _ d f 8 5 c c 1 4 - 4 5 f 8 - 4 6 a 1 - b 4 c 7 - 8 5 c 7 f 1 7 9 6 e 9 a < / K e y > < V a l u e   x m l n s : a = " h t t p : / / s c h e m a s . d a t a c o n t r a c t . o r g / 2 0 0 4 / 0 7 / M i c r o s o f t . A n a l y s i s S e r v i c e s . C o m m o n " > < a : H a s F o c u s > t r u e < / a : H a s F o c u s > < a : S i z e A t D p i 9 6 > 1 1 3 < / a : S i z e A t D p i 9 6 > < a : V i s i b l e > t r u e < / a : V i s i b l e > < / V a l u e > < / K e y V a l u e O f s t r i n g S a n d b o x E d i t o r . M e a s u r e G r i d S t a t e S c d E 3 5 R y > < K e y V a l u e O f s t r i n g S a n d b o x E d i t o r . M e a s u r e G r i d S t a t e S c d E 3 5 R y > < K e y > F a c t _ T a b l e _ c 8 4 3 f d 8 f - 0 4 8 e - 4 c a d - 9 e c 8 - c b 9 2 9 8 4 d 8 c 1 5 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014BF13E-378C-4219-A53E-C7E655B28984}">
  <ds:schemaRefs/>
</ds:datastoreItem>
</file>

<file path=customXml/itemProps10.xml><?xml version="1.0" encoding="utf-8"?>
<ds:datastoreItem xmlns:ds="http://schemas.openxmlformats.org/officeDocument/2006/customXml" ds:itemID="{9AC2FADB-D4F8-41D0-AFCB-74C8A9A3905B}">
  <ds:schemaRefs/>
</ds:datastoreItem>
</file>

<file path=customXml/itemProps11.xml><?xml version="1.0" encoding="utf-8"?>
<ds:datastoreItem xmlns:ds="http://schemas.openxmlformats.org/officeDocument/2006/customXml" ds:itemID="{7DB53D7F-8D4B-42FE-97C8-6DDD02B19426}">
  <ds:schemaRefs/>
</ds:datastoreItem>
</file>

<file path=customXml/itemProps12.xml><?xml version="1.0" encoding="utf-8"?>
<ds:datastoreItem xmlns:ds="http://schemas.openxmlformats.org/officeDocument/2006/customXml" ds:itemID="{F8C2B81F-35F7-45C1-A68E-68CE38B8DF5B}">
  <ds:schemaRefs/>
</ds:datastoreItem>
</file>

<file path=customXml/itemProps13.xml><?xml version="1.0" encoding="utf-8"?>
<ds:datastoreItem xmlns:ds="http://schemas.openxmlformats.org/officeDocument/2006/customXml" ds:itemID="{918E130C-4991-4824-B222-596B677FAC34}">
  <ds:schemaRefs/>
</ds:datastoreItem>
</file>

<file path=customXml/itemProps14.xml><?xml version="1.0" encoding="utf-8"?>
<ds:datastoreItem xmlns:ds="http://schemas.openxmlformats.org/officeDocument/2006/customXml" ds:itemID="{6725D864-ECA8-42F4-8CA3-06928AEB6AD9}">
  <ds:schemaRefs/>
</ds:datastoreItem>
</file>

<file path=customXml/itemProps15.xml><?xml version="1.0" encoding="utf-8"?>
<ds:datastoreItem xmlns:ds="http://schemas.openxmlformats.org/officeDocument/2006/customXml" ds:itemID="{12432F09-2490-45DC-BBF5-8992F4814EB2}">
  <ds:schemaRefs/>
</ds:datastoreItem>
</file>

<file path=customXml/itemProps16.xml><?xml version="1.0" encoding="utf-8"?>
<ds:datastoreItem xmlns:ds="http://schemas.openxmlformats.org/officeDocument/2006/customXml" ds:itemID="{2377857B-6284-4104-A4CF-706A2C1754DB}">
  <ds:schemaRefs/>
</ds:datastoreItem>
</file>

<file path=customXml/itemProps17.xml><?xml version="1.0" encoding="utf-8"?>
<ds:datastoreItem xmlns:ds="http://schemas.openxmlformats.org/officeDocument/2006/customXml" ds:itemID="{52E403F5-8E0A-4C06-8802-50F8A0D1A8C3}">
  <ds:schemaRefs/>
</ds:datastoreItem>
</file>

<file path=customXml/itemProps18.xml><?xml version="1.0" encoding="utf-8"?>
<ds:datastoreItem xmlns:ds="http://schemas.openxmlformats.org/officeDocument/2006/customXml" ds:itemID="{19DFF03F-DA88-45D3-9B0E-0F6807B2DD9D}">
  <ds:schemaRefs/>
</ds:datastoreItem>
</file>

<file path=customXml/itemProps19.xml><?xml version="1.0" encoding="utf-8"?>
<ds:datastoreItem xmlns:ds="http://schemas.openxmlformats.org/officeDocument/2006/customXml" ds:itemID="{D12ED3E6-91DC-42F0-9098-050F2649EB39}">
  <ds:schemaRefs/>
</ds:datastoreItem>
</file>

<file path=customXml/itemProps2.xml><?xml version="1.0" encoding="utf-8"?>
<ds:datastoreItem xmlns:ds="http://schemas.openxmlformats.org/officeDocument/2006/customXml" ds:itemID="{031F30BC-A188-4696-9138-D4922E69589E}">
  <ds:schemaRefs/>
</ds:datastoreItem>
</file>

<file path=customXml/itemProps20.xml><?xml version="1.0" encoding="utf-8"?>
<ds:datastoreItem xmlns:ds="http://schemas.openxmlformats.org/officeDocument/2006/customXml" ds:itemID="{6D86A99D-0AC0-45A4-B188-8156DF28C246}">
  <ds:schemaRefs/>
</ds:datastoreItem>
</file>

<file path=customXml/itemProps21.xml><?xml version="1.0" encoding="utf-8"?>
<ds:datastoreItem xmlns:ds="http://schemas.openxmlformats.org/officeDocument/2006/customXml" ds:itemID="{F37A4EF4-DE2D-4D09-81B0-6BD22D0189DC}">
  <ds:schemaRefs/>
</ds:datastoreItem>
</file>

<file path=customXml/itemProps22.xml><?xml version="1.0" encoding="utf-8"?>
<ds:datastoreItem xmlns:ds="http://schemas.openxmlformats.org/officeDocument/2006/customXml" ds:itemID="{C9C8E5F5-A456-4441-B8B0-F9DABA7B2E4C}">
  <ds:schemaRefs/>
</ds:datastoreItem>
</file>

<file path=customXml/itemProps23.xml><?xml version="1.0" encoding="utf-8"?>
<ds:datastoreItem xmlns:ds="http://schemas.openxmlformats.org/officeDocument/2006/customXml" ds:itemID="{715F5086-1C99-40B8-880B-A781B6C4E381}">
  <ds:schemaRefs>
    <ds:schemaRef ds:uri="http://schemas.microsoft.com/DataMashup"/>
  </ds:schemaRefs>
</ds:datastoreItem>
</file>

<file path=customXml/itemProps24.xml><?xml version="1.0" encoding="utf-8"?>
<ds:datastoreItem xmlns:ds="http://schemas.openxmlformats.org/officeDocument/2006/customXml" ds:itemID="{4782001B-2391-4CDC-AD8B-596E52F7C2AB}">
  <ds:schemaRefs/>
</ds:datastoreItem>
</file>

<file path=customXml/itemProps25.xml><?xml version="1.0" encoding="utf-8"?>
<ds:datastoreItem xmlns:ds="http://schemas.openxmlformats.org/officeDocument/2006/customXml" ds:itemID="{B7147D53-CE86-4A35-ACD9-94CF2232A73D}">
  <ds:schemaRefs/>
</ds:datastoreItem>
</file>

<file path=customXml/itemProps26.xml><?xml version="1.0" encoding="utf-8"?>
<ds:datastoreItem xmlns:ds="http://schemas.openxmlformats.org/officeDocument/2006/customXml" ds:itemID="{00C642E2-FED9-4701-BC72-53314C293792}">
  <ds:schemaRefs/>
</ds:datastoreItem>
</file>

<file path=customXml/itemProps27.xml><?xml version="1.0" encoding="utf-8"?>
<ds:datastoreItem xmlns:ds="http://schemas.openxmlformats.org/officeDocument/2006/customXml" ds:itemID="{DBB3DD67-6B1D-445F-8050-815D78CDB801}">
  <ds:schemaRefs/>
</ds:datastoreItem>
</file>

<file path=customXml/itemProps28.xml><?xml version="1.0" encoding="utf-8"?>
<ds:datastoreItem xmlns:ds="http://schemas.openxmlformats.org/officeDocument/2006/customXml" ds:itemID="{17B7B67C-0B5A-40D1-995B-4CCFE63D5BF7}">
  <ds:schemaRefs/>
</ds:datastoreItem>
</file>

<file path=customXml/itemProps29.xml><?xml version="1.0" encoding="utf-8"?>
<ds:datastoreItem xmlns:ds="http://schemas.openxmlformats.org/officeDocument/2006/customXml" ds:itemID="{34DFB2CA-B18B-4D92-AD50-EDD12CDF694D}">
  <ds:schemaRefs/>
</ds:datastoreItem>
</file>

<file path=customXml/itemProps3.xml><?xml version="1.0" encoding="utf-8"?>
<ds:datastoreItem xmlns:ds="http://schemas.openxmlformats.org/officeDocument/2006/customXml" ds:itemID="{87D655D6-387D-4F01-B665-F88FD81CEEB7}">
  <ds:schemaRefs/>
</ds:datastoreItem>
</file>

<file path=customXml/itemProps4.xml><?xml version="1.0" encoding="utf-8"?>
<ds:datastoreItem xmlns:ds="http://schemas.openxmlformats.org/officeDocument/2006/customXml" ds:itemID="{DF39B4BE-C6CB-44A2-82FD-F533AD6C7FF2}">
  <ds:schemaRefs/>
</ds:datastoreItem>
</file>

<file path=customXml/itemProps5.xml><?xml version="1.0" encoding="utf-8"?>
<ds:datastoreItem xmlns:ds="http://schemas.openxmlformats.org/officeDocument/2006/customXml" ds:itemID="{EFAC2A38-7C87-48FD-98B7-E492B06BE360}">
  <ds:schemaRefs/>
</ds:datastoreItem>
</file>

<file path=customXml/itemProps6.xml><?xml version="1.0" encoding="utf-8"?>
<ds:datastoreItem xmlns:ds="http://schemas.openxmlformats.org/officeDocument/2006/customXml" ds:itemID="{E80B59AA-0647-4A54-B05A-EC2BF19B4B7D}">
  <ds:schemaRefs/>
</ds:datastoreItem>
</file>

<file path=customXml/itemProps7.xml><?xml version="1.0" encoding="utf-8"?>
<ds:datastoreItem xmlns:ds="http://schemas.openxmlformats.org/officeDocument/2006/customXml" ds:itemID="{7A582C50-EAAA-4D7D-96E1-28DAA5EB3061}">
  <ds:schemaRefs/>
</ds:datastoreItem>
</file>

<file path=customXml/itemProps8.xml><?xml version="1.0" encoding="utf-8"?>
<ds:datastoreItem xmlns:ds="http://schemas.openxmlformats.org/officeDocument/2006/customXml" ds:itemID="{38478FDB-409F-4448-B105-CD2102889DCB}">
  <ds:schemaRefs/>
</ds:datastoreItem>
</file>

<file path=customXml/itemProps9.xml><?xml version="1.0" encoding="utf-8"?>
<ds:datastoreItem xmlns:ds="http://schemas.openxmlformats.org/officeDocument/2006/customXml" ds:itemID="{08CBD312-E6E7-4893-B3AA-A1A2C78B2A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Analysis 01</vt:lpstr>
      <vt:lpstr>Analysis 02</vt:lpstr>
      <vt:lpstr>Analysis 03</vt:lpstr>
      <vt:lpstr>Wafle Chart</vt:lpstr>
      <vt:lpstr>Time Frame</vt:lpstr>
      <vt:lpstr>Store Dashboard</vt:lpstr>
      <vt:lpstr>Profit View</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Ghanaym</dc:creator>
  <cp:lastModifiedBy>Mohammad Ghanaym</cp:lastModifiedBy>
  <dcterms:created xsi:type="dcterms:W3CDTF">2015-06-05T18:17:20Z</dcterms:created>
  <dcterms:modified xsi:type="dcterms:W3CDTF">2025-04-24T09:52:43Z</dcterms:modified>
</cp:coreProperties>
</file>