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7"/>
  <workbookPr/>
  <mc:AlternateContent xmlns:mc="http://schemas.openxmlformats.org/markup-compatibility/2006">
    <mc:Choice Requires="x15">
      <x15ac:absPath xmlns:x15ac="http://schemas.microsoft.com/office/spreadsheetml/2010/11/ac" url="\\wsl.localhost\Ubuntu\home\mohammad\projects\Thesis\hemophilia\data\"/>
    </mc:Choice>
  </mc:AlternateContent>
  <xr:revisionPtr revIDLastSave="0" documentId="13_ncr:1_{A341FD60-8836-45DF-A866-6AC59188AD00}" xr6:coauthVersionLast="47" xr6:coauthVersionMax="47" xr10:uidLastSave="{00000000-0000-0000-0000-000000000000}"/>
  <bookViews>
    <workbookView xWindow="7944" yWindow="36" windowWidth="15276" windowHeight="12204" xr2:uid="{00000000-000D-0000-FFFF-FFFF00000000}"/>
  </bookViews>
  <sheets>
    <sheet name="on_demand" sheetId="1" r:id="rId1"/>
    <sheet name="prophylaxis" sheetId="4" r:id="rId2"/>
    <sheet name="od_constants" sheetId="3" r:id="rId3"/>
    <sheet name="pro_constan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" l="1"/>
  <c r="E6" i="3"/>
  <c r="B5" i="4"/>
  <c r="B5" i="1"/>
  <c r="G5" i="1" s="1"/>
  <c r="H6" i="5"/>
  <c r="D6" i="5" s="1"/>
  <c r="H6" i="3"/>
  <c r="D6" i="3" s="1"/>
  <c r="B5" i="3"/>
  <c r="B3" i="3"/>
  <c r="D4" i="1"/>
  <c r="D3" i="1"/>
  <c r="D2" i="1"/>
  <c r="D4" i="4"/>
  <c r="D3" i="4"/>
  <c r="D2" i="4"/>
  <c r="B3" i="5"/>
  <c r="C2" i="5" s="1"/>
  <c r="C4" i="5"/>
  <c r="F4" i="5" s="1"/>
  <c r="G6" i="4"/>
  <c r="G5" i="4"/>
  <c r="G6" i="1"/>
  <c r="H4" i="3"/>
  <c r="C4" i="3"/>
  <c r="G4" i="3"/>
  <c r="D4" i="3"/>
  <c r="F4" i="3"/>
  <c r="E4" i="3"/>
  <c r="C2" i="3"/>
  <c r="E2" i="3" l="1"/>
  <c r="H2" i="3"/>
  <c r="G4" i="5"/>
  <c r="H4" i="5"/>
  <c r="H2" i="5"/>
  <c r="G2" i="5"/>
  <c r="F2" i="5"/>
  <c r="E2" i="5"/>
  <c r="D2" i="5"/>
  <c r="D4" i="5"/>
  <c r="E4" i="5"/>
  <c r="F2" i="3"/>
  <c r="D2" i="3"/>
  <c r="G2" i="3"/>
  <c r="C2" i="4" l="1"/>
  <c r="C3" i="4"/>
  <c r="C4" i="4"/>
  <c r="F6" i="3"/>
  <c r="G6" i="3"/>
  <c r="C4" i="1"/>
  <c r="C3" i="1"/>
  <c r="C2" i="1"/>
  <c r="G6" i="5"/>
  <c r="F6" i="5"/>
  <c r="E2" i="4" l="1"/>
  <c r="B2" i="4" s="1"/>
  <c r="G2" i="4" s="1"/>
  <c r="E4" i="4"/>
  <c r="B4" i="4" s="1"/>
  <c r="G4" i="4" s="1"/>
  <c r="E3" i="4"/>
  <c r="B3" i="4" s="1"/>
  <c r="G3" i="4" s="1"/>
  <c r="E4" i="1"/>
  <c r="B4" i="1" s="1"/>
  <c r="G4" i="1" s="1"/>
  <c r="E3" i="1"/>
  <c r="B3" i="1" s="1"/>
  <c r="G3" i="1" s="1"/>
  <c r="E2" i="1"/>
  <c r="B2" i="1" s="1"/>
  <c r="G2" i="1" s="1"/>
</calcChain>
</file>

<file path=xl/sharedStrings.xml><?xml version="1.0" encoding="utf-8"?>
<sst xmlns="http://schemas.openxmlformats.org/spreadsheetml/2006/main" count="72" uniqueCount="25">
  <si>
    <t>Healthy</t>
  </si>
  <si>
    <t>Minor</t>
  </si>
  <si>
    <t>Major</t>
  </si>
  <si>
    <t>LT_Bleeding</t>
  </si>
  <si>
    <t>Death</t>
  </si>
  <si>
    <t>States</t>
  </si>
  <si>
    <t>ABR</t>
  </si>
  <si>
    <t>AJBR</t>
  </si>
  <si>
    <t>AEBR</t>
  </si>
  <si>
    <t>ALTBR</t>
  </si>
  <si>
    <t>LT_Fraction</t>
  </si>
  <si>
    <t>NO_EVENT_PROB</t>
  </si>
  <si>
    <t>P(1, Minor)</t>
  </si>
  <si>
    <t>P(2, Minor)</t>
  </si>
  <si>
    <t>P(3, Minor)</t>
  </si>
  <si>
    <t>P(1, Major)</t>
  </si>
  <si>
    <t>P(2, Major)</t>
  </si>
  <si>
    <t>P(3, Major)</t>
  </si>
  <si>
    <t>AT_LEAST_ONE</t>
  </si>
  <si>
    <t>LAMBDA_MINOR</t>
  </si>
  <si>
    <t>LAMBDA_MAJOR</t>
  </si>
  <si>
    <t>LAMBDA_LTB</t>
  </si>
  <si>
    <t>SUM</t>
  </si>
  <si>
    <t>declined</t>
  </si>
  <si>
    <t>ALTBR (10Y)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</si>
</sst>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8" formatCode="0.000"/>
    <numFmt numFmtId="173" formatCode="0.000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E12" sqref="E12"/>
    </sheetView>
  </sheetViews>
  <sheetFormatPr defaultRowHeight="14.4" x14ac:dyDescent="0.3"/>
  <cols>
    <col min="1" max="1" width="13.109375" customWidth="1"/>
    <col min="2" max="6" width="16.33203125" customWidth="1"/>
  </cols>
  <sheetData>
    <row r="1" spans="1:7" ht="19.8" customHeight="1" x14ac:dyDescent="0.3">
      <c r="A1" s="4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9" t="s">
        <v>4</v>
      </c>
      <c r="G1" s="1" t="s">
        <v>22</v>
      </c>
    </row>
    <row r="2" spans="1:7" ht="21.6" customHeight="1" x14ac:dyDescent="0.3">
      <c r="A2" s="3" t="s">
        <v>0</v>
      </c>
      <c r="B2" s="11">
        <f>1-SUM(C2:F2)</f>
        <v>0.34469088555526972</v>
      </c>
      <c r="C2" s="11">
        <f>od_constants!H2</f>
        <v>0.17494703301946402</v>
      </c>
      <c r="D2" s="11">
        <f>od_constants!H4</f>
        <v>0.47995823527142012</v>
      </c>
      <c r="E2" s="11">
        <f>od_constants!H6</f>
        <v>4.0384615384615388E-4</v>
      </c>
      <c r="F2" s="11">
        <v>0</v>
      </c>
      <c r="G2" s="2">
        <f>SUM(B2:F2)</f>
        <v>1</v>
      </c>
    </row>
    <row r="3" spans="1:7" ht="21.6" customHeight="1" x14ac:dyDescent="0.3">
      <c r="A3" s="3" t="s">
        <v>1</v>
      </c>
      <c r="B3" s="11">
        <f>1-SUM(C3:F3)</f>
        <v>0.34469088555526972</v>
      </c>
      <c r="C3" s="11">
        <f>od_constants!H2</f>
        <v>0.17494703301946402</v>
      </c>
      <c r="D3" s="11">
        <f>od_constants!H4</f>
        <v>0.47995823527142012</v>
      </c>
      <c r="E3" s="11">
        <f>od_constants!H6</f>
        <v>4.0384615384615388E-4</v>
      </c>
      <c r="F3" s="11">
        <v>0</v>
      </c>
      <c r="G3" s="2">
        <f t="shared" ref="G3:G6" si="0">SUM(B3:F3)</f>
        <v>1</v>
      </c>
    </row>
    <row r="4" spans="1:7" ht="21.6" customHeight="1" x14ac:dyDescent="0.3">
      <c r="A4" s="3" t="s">
        <v>2</v>
      </c>
      <c r="B4" s="11">
        <f>1-SUM(C4:F4)</f>
        <v>0.34469088555526972</v>
      </c>
      <c r="C4" s="11">
        <f>od_constants!H2</f>
        <v>0.17494703301946402</v>
      </c>
      <c r="D4" s="11">
        <f>od_constants!H4</f>
        <v>0.47995823527142012</v>
      </c>
      <c r="E4" s="11">
        <f>od_constants!H6</f>
        <v>4.0384615384615388E-4</v>
      </c>
      <c r="F4" s="11">
        <v>0</v>
      </c>
      <c r="G4" s="2">
        <f t="shared" si="0"/>
        <v>1</v>
      </c>
    </row>
    <row r="5" spans="1:7" ht="21.6" customHeight="1" x14ac:dyDescent="0.3">
      <c r="A5" s="8" t="s">
        <v>3</v>
      </c>
      <c r="B5" s="11">
        <f>1-F5</f>
        <v>0.8</v>
      </c>
      <c r="C5" s="11">
        <v>0</v>
      </c>
      <c r="D5" s="11">
        <v>0</v>
      </c>
      <c r="E5" s="11">
        <v>0</v>
      </c>
      <c r="F5" s="11">
        <v>0.2</v>
      </c>
      <c r="G5" s="2">
        <f t="shared" si="0"/>
        <v>1</v>
      </c>
    </row>
    <row r="6" spans="1:7" ht="21.6" customHeight="1" x14ac:dyDescent="0.3">
      <c r="A6" s="3" t="s">
        <v>4</v>
      </c>
      <c r="B6" s="11">
        <v>0</v>
      </c>
      <c r="C6" s="11">
        <v>0</v>
      </c>
      <c r="D6" s="11">
        <v>0</v>
      </c>
      <c r="E6" s="11">
        <v>0</v>
      </c>
      <c r="F6" s="11">
        <v>1</v>
      </c>
      <c r="G6" s="2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438D-1C96-4EF9-B243-1124FDA0BA0E}">
  <dimension ref="A1:G6"/>
  <sheetViews>
    <sheetView workbookViewId="0">
      <selection activeCell="D10" sqref="D10"/>
    </sheetView>
  </sheetViews>
  <sheetFormatPr defaultRowHeight="14.4" x14ac:dyDescent="0.3"/>
  <cols>
    <col min="1" max="1" width="13.44140625" customWidth="1"/>
    <col min="2" max="6" width="16.109375" customWidth="1"/>
    <col min="7" max="7" width="13.44140625" customWidth="1"/>
  </cols>
  <sheetData>
    <row r="1" spans="1:7" ht="22.8" customHeight="1" x14ac:dyDescent="0.3">
      <c r="A1" s="4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22</v>
      </c>
    </row>
    <row r="2" spans="1:7" ht="22.8" customHeight="1" x14ac:dyDescent="0.3">
      <c r="A2" s="3" t="s">
        <v>0</v>
      </c>
      <c r="B2" s="11">
        <f>1-SUM(C2:F2)</f>
        <v>0.92644025356626436</v>
      </c>
      <c r="C2" s="11">
        <f>pro_constants!H2</f>
        <v>5.4930992103038312E-3</v>
      </c>
      <c r="D2" s="11">
        <f>pro_constants!H4</f>
        <v>6.796472414650867E-2</v>
      </c>
      <c r="E2" s="11">
        <f>pro_constants!H6</f>
        <v>1.0192307692307692E-4</v>
      </c>
      <c r="F2" s="11">
        <v>0</v>
      </c>
      <c r="G2" s="2">
        <f>SUM(B2:F2)</f>
        <v>0.99999999999999989</v>
      </c>
    </row>
    <row r="3" spans="1:7" ht="22.8" customHeight="1" x14ac:dyDescent="0.3">
      <c r="A3" s="3" t="s">
        <v>1</v>
      </c>
      <c r="B3" s="11">
        <f>1-SUM(C3:F3)</f>
        <v>0.92644025356626436</v>
      </c>
      <c r="C3" s="11">
        <f>pro_constants!H2</f>
        <v>5.4930992103038312E-3</v>
      </c>
      <c r="D3" s="11">
        <f>pro_constants!H4</f>
        <v>6.796472414650867E-2</v>
      </c>
      <c r="E3" s="11">
        <f>pro_constants!H6</f>
        <v>1.0192307692307692E-4</v>
      </c>
      <c r="F3" s="11">
        <v>0</v>
      </c>
      <c r="G3" s="2">
        <f t="shared" ref="G3:G6" si="0">SUM(B3:F3)</f>
        <v>0.99999999999999989</v>
      </c>
    </row>
    <row r="4" spans="1:7" ht="22.8" customHeight="1" x14ac:dyDescent="0.3">
      <c r="A4" s="3" t="s">
        <v>2</v>
      </c>
      <c r="B4" s="11">
        <f>1-SUM(C4:F4)</f>
        <v>0.92644025356626436</v>
      </c>
      <c r="C4" s="11">
        <f>pro_constants!H2</f>
        <v>5.4930992103038312E-3</v>
      </c>
      <c r="D4" s="11">
        <f>pro_constants!H4</f>
        <v>6.796472414650867E-2</v>
      </c>
      <c r="E4" s="11">
        <f>pro_constants!H6</f>
        <v>1.0192307692307692E-4</v>
      </c>
      <c r="F4" s="11">
        <v>0</v>
      </c>
      <c r="G4" s="2">
        <f t="shared" si="0"/>
        <v>0.99999999999999989</v>
      </c>
    </row>
    <row r="5" spans="1:7" ht="22.8" customHeight="1" x14ac:dyDescent="0.3">
      <c r="A5" s="3" t="s">
        <v>3</v>
      </c>
      <c r="B5" s="11">
        <f>1-F5</f>
        <v>0.8</v>
      </c>
      <c r="C5" s="11">
        <v>0</v>
      </c>
      <c r="D5" s="11">
        <v>0</v>
      </c>
      <c r="E5" s="11">
        <v>0</v>
      </c>
      <c r="F5" s="11">
        <v>0.2</v>
      </c>
      <c r="G5" s="2">
        <f t="shared" si="0"/>
        <v>1</v>
      </c>
    </row>
    <row r="6" spans="1:7" ht="22.8" customHeight="1" x14ac:dyDescent="0.3">
      <c r="A6" s="3" t="s">
        <v>4</v>
      </c>
      <c r="B6" s="11">
        <v>0</v>
      </c>
      <c r="C6" s="11">
        <v>0</v>
      </c>
      <c r="D6" s="11">
        <v>0</v>
      </c>
      <c r="E6" s="11">
        <v>0</v>
      </c>
      <c r="F6" s="11">
        <v>1</v>
      </c>
      <c r="G6" s="2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724D-B1E7-4797-8373-976D883DE9A1}">
  <dimension ref="A1:H6"/>
  <sheetViews>
    <sheetView workbookViewId="0">
      <selection activeCell="E12" sqref="E12"/>
    </sheetView>
  </sheetViews>
  <sheetFormatPr defaultRowHeight="14.4" x14ac:dyDescent="0.3"/>
  <cols>
    <col min="1" max="1" width="13.88671875" customWidth="1"/>
    <col min="2" max="2" width="10" customWidth="1"/>
    <col min="3" max="3" width="15.6640625" customWidth="1"/>
    <col min="4" max="4" width="17.88671875" customWidth="1"/>
    <col min="5" max="5" width="12" customWidth="1"/>
    <col min="6" max="6" width="13.5546875" customWidth="1"/>
    <col min="7" max="7" width="19" customWidth="1"/>
    <col min="8" max="8" width="16.21875" customWidth="1"/>
    <col min="9" max="9" width="12.21875" customWidth="1"/>
    <col min="10" max="10" width="12.6640625" customWidth="1"/>
    <col min="11" max="11" width="14.6640625" customWidth="1"/>
    <col min="12" max="12" width="12.77734375" customWidth="1"/>
  </cols>
  <sheetData>
    <row r="1" spans="1:8" ht="29.4" customHeight="1" x14ac:dyDescent="0.3">
      <c r="A1" s="1" t="s">
        <v>6</v>
      </c>
      <c r="B1" s="5">
        <v>44</v>
      </c>
      <c r="C1" s="1" t="s">
        <v>19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18</v>
      </c>
    </row>
    <row r="2" spans="1:8" ht="29.4" customHeight="1" x14ac:dyDescent="0.3">
      <c r="A2" s="1" t="s">
        <v>7</v>
      </c>
      <c r="B2" s="5">
        <v>34</v>
      </c>
      <c r="C2" s="7">
        <f>B3/52</f>
        <v>0.19230769230769232</v>
      </c>
      <c r="D2" s="6">
        <f>_xlfn.POISSON.DIST(0, C2, FALSE)</f>
        <v>0.82505296698053598</v>
      </c>
      <c r="E2" s="6">
        <f>_xlfn.POISSON.DIST(1, C2, FALSE)</f>
        <v>0.15866403211164154</v>
      </c>
      <c r="F2" s="6">
        <f>_xlfn.POISSON.DIST(2, C2, FALSE)</f>
        <v>1.5256156933811686E-2</v>
      </c>
      <c r="G2" s="6">
        <f>_xlfn.POISSON.DIST(3, C2, FALSE)</f>
        <v>9.7795877780844213E-4</v>
      </c>
      <c r="H2" s="6">
        <f>1 - EXP(-C2)</f>
        <v>0.17494703301946402</v>
      </c>
    </row>
    <row r="3" spans="1:8" ht="29.4" customHeight="1" x14ac:dyDescent="0.3">
      <c r="A3" s="1" t="s">
        <v>8</v>
      </c>
      <c r="B3" s="5">
        <f>B1-(B2)</f>
        <v>10</v>
      </c>
      <c r="C3" s="1" t="s">
        <v>20</v>
      </c>
      <c r="D3" s="1" t="s">
        <v>11</v>
      </c>
      <c r="E3" s="1" t="s">
        <v>15</v>
      </c>
      <c r="F3" s="1" t="s">
        <v>16</v>
      </c>
      <c r="G3" s="1" t="s">
        <v>17</v>
      </c>
      <c r="H3" s="1" t="s">
        <v>18</v>
      </c>
    </row>
    <row r="4" spans="1:8" ht="29.4" customHeight="1" x14ac:dyDescent="0.3">
      <c r="A4" s="1" t="s">
        <v>10</v>
      </c>
      <c r="B4" s="6" t="s">
        <v>23</v>
      </c>
      <c r="C4" s="7">
        <f>B2/52</f>
        <v>0.65384615384615385</v>
      </c>
      <c r="D4" s="6">
        <f>_xlfn.POISSON.DIST(0, C4, FALSE)</f>
        <v>0.52004176472857988</v>
      </c>
      <c r="E4" s="6">
        <f>_xlfn.POISSON.DIST(1, C4, FALSE)</f>
        <v>0.34002730770714834</v>
      </c>
      <c r="F4" s="6">
        <f>_xlfn.POISSON.DIST(2, C4, FALSE)</f>
        <v>0.1111627736734908</v>
      </c>
      <c r="G4" s="6">
        <f>_xlfn.POISSON.DIST(3, C4, FALSE)</f>
        <v>2.4227784005760818E-2</v>
      </c>
      <c r="H4" s="6">
        <f>1 - EXP(-C4)</f>
        <v>0.47995823527142012</v>
      </c>
    </row>
    <row r="5" spans="1:8" ht="29.4" customHeight="1" x14ac:dyDescent="0.3">
      <c r="A5" s="1" t="s">
        <v>24</v>
      </c>
      <c r="B5" s="10">
        <f>19/161</f>
        <v>0.11801242236024845</v>
      </c>
      <c r="C5" s="1" t="s">
        <v>21</v>
      </c>
      <c r="D5" s="1" t="s">
        <v>11</v>
      </c>
      <c r="E5" s="1" t="s">
        <v>15</v>
      </c>
      <c r="F5" s="1" t="s">
        <v>16</v>
      </c>
      <c r="G5" s="1" t="s">
        <v>17</v>
      </c>
      <c r="H5" s="1" t="s">
        <v>18</v>
      </c>
    </row>
    <row r="6" spans="1:8" ht="29.4" customHeight="1" x14ac:dyDescent="0.3">
      <c r="C6" s="2">
        <v>0</v>
      </c>
      <c r="D6" s="6">
        <f>1-H6</f>
        <v>0.99959615384615386</v>
      </c>
      <c r="E6" s="6">
        <f>H6</f>
        <v>4.0384615384615388E-4</v>
      </c>
      <c r="F6" s="6">
        <f>_xlfn.POISSON.DIST(2, C6, FALSE)</f>
        <v>0</v>
      </c>
      <c r="G6" s="6">
        <f>_xlfn.POISSON.DIST(3, C6, FALSE)</f>
        <v>0</v>
      </c>
      <c r="H6" s="6">
        <f>0.021/52</f>
        <v>4.0384615384615388E-4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57B7-05BE-4B1C-BCFA-9EA710777325}">
  <dimension ref="A1:H6"/>
  <sheetViews>
    <sheetView workbookViewId="0">
      <selection activeCell="D9" sqref="D9"/>
    </sheetView>
  </sheetViews>
  <sheetFormatPr defaultRowHeight="14.4" x14ac:dyDescent="0.3"/>
  <cols>
    <col min="1" max="1" width="13.88671875" customWidth="1"/>
    <col min="2" max="2" width="8.6640625" customWidth="1"/>
    <col min="3" max="3" width="18.109375" customWidth="1"/>
    <col min="4" max="4" width="20.5546875" customWidth="1"/>
    <col min="5" max="5" width="15.33203125" customWidth="1"/>
    <col min="6" max="7" width="14.109375" customWidth="1"/>
    <col min="8" max="8" width="15.6640625" customWidth="1"/>
  </cols>
  <sheetData>
    <row r="1" spans="1:8" ht="30.6" customHeight="1" x14ac:dyDescent="0.3">
      <c r="A1" s="1" t="s">
        <v>6</v>
      </c>
      <c r="B1" s="5">
        <v>4</v>
      </c>
      <c r="C1" s="1" t="s">
        <v>19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18</v>
      </c>
    </row>
    <row r="2" spans="1:8" ht="30.6" customHeight="1" x14ac:dyDescent="0.3">
      <c r="A2" s="1" t="s">
        <v>7</v>
      </c>
      <c r="B2" s="5">
        <v>3.66</v>
      </c>
      <c r="C2" s="7">
        <f>B3/52</f>
        <v>5.508241758241759E-3</v>
      </c>
      <c r="D2" s="6">
        <f>_xlfn.POISSON.DIST(0, C2, FALSE)</f>
        <v>0.99450690078969617</v>
      </c>
      <c r="E2" s="6">
        <f>_xlfn.POISSON.DIST(1, C2, FALSE)</f>
        <v>5.4779844397893967E-3</v>
      </c>
      <c r="F2" s="6">
        <f>_xlfn.POISSON.DIST(2, C2, FALSE)</f>
        <v>1.5087031321123265E-5</v>
      </c>
      <c r="G2" s="6">
        <f>_xlfn.POISSON.DIST(3, C2, FALSE)</f>
        <v>2.7701005310304157E-8</v>
      </c>
      <c r="H2" s="6">
        <f>1 - EXP(-C2)</f>
        <v>5.4930992103038312E-3</v>
      </c>
    </row>
    <row r="3" spans="1:8" ht="30.6" customHeight="1" x14ac:dyDescent="0.3">
      <c r="A3" s="1" t="s">
        <v>8</v>
      </c>
      <c r="B3" s="5">
        <f>B1-(B2+B5)</f>
        <v>0.28642857142857148</v>
      </c>
      <c r="C3" s="1" t="s">
        <v>20</v>
      </c>
      <c r="D3" s="1" t="s">
        <v>11</v>
      </c>
      <c r="E3" s="1" t="s">
        <v>15</v>
      </c>
      <c r="F3" s="1" t="s">
        <v>16</v>
      </c>
      <c r="G3" s="1" t="s">
        <v>17</v>
      </c>
      <c r="H3" s="1" t="s">
        <v>18</v>
      </c>
    </row>
    <row r="4" spans="1:8" ht="30.6" customHeight="1" x14ac:dyDescent="0.3">
      <c r="A4" s="1" t="s">
        <v>10</v>
      </c>
      <c r="B4" s="6" t="s">
        <v>23</v>
      </c>
      <c r="C4" s="7">
        <f>B2/52</f>
        <v>7.0384615384615393E-2</v>
      </c>
      <c r="D4" s="6">
        <f>_xlfn.POISSON.DIST(0, C4, FALSE)</f>
        <v>0.93203527585349133</v>
      </c>
      <c r="E4" s="6">
        <f>_xlfn.POISSON.DIST(1, C4, FALSE)</f>
        <v>6.5600944415841883E-2</v>
      </c>
      <c r="F4" s="6">
        <f>_xlfn.POISSON.DIST(2, C4, FALSE)</f>
        <v>2.308648620788281E-3</v>
      </c>
      <c r="G4" s="6">
        <f>_xlfn.POISSON.DIST(3, C4, FALSE)</f>
        <v>5.4164448410801957E-5</v>
      </c>
      <c r="H4" s="6">
        <f>1 - EXP(-C4)</f>
        <v>6.796472414650867E-2</v>
      </c>
    </row>
    <row r="5" spans="1:8" ht="30.6" customHeight="1" x14ac:dyDescent="0.3">
      <c r="A5" s="1" t="s">
        <v>9</v>
      </c>
      <c r="B5" s="5">
        <v>5.3571428571428568E-2</v>
      </c>
      <c r="C5" s="1" t="s">
        <v>21</v>
      </c>
      <c r="D5" s="1" t="s">
        <v>11</v>
      </c>
      <c r="E5" s="1" t="s">
        <v>15</v>
      </c>
      <c r="F5" s="1" t="s">
        <v>16</v>
      </c>
      <c r="G5" s="1" t="s">
        <v>17</v>
      </c>
      <c r="H5" s="1" t="s">
        <v>18</v>
      </c>
    </row>
    <row r="6" spans="1:8" ht="30.6" customHeight="1" x14ac:dyDescent="0.3">
      <c r="C6" s="2">
        <v>0</v>
      </c>
      <c r="D6" s="6">
        <f>1-H6</f>
        <v>0.99989807692307697</v>
      </c>
      <c r="E6" s="6">
        <f>H6</f>
        <v>1.0192307692307692E-4</v>
      </c>
      <c r="F6" s="6">
        <f>_xlfn.POISSON.DIST(2, C6, FALSE)</f>
        <v>0</v>
      </c>
      <c r="G6" s="6">
        <f>_xlfn.POISSON.DIST(3, C6, FALSE)</f>
        <v>0</v>
      </c>
      <c r="H6" s="12">
        <f>0.0053/52</f>
        <v>1.0192307692307692E-4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on_demand</vt:lpstr>
      <vt:lpstr>prophylaxis</vt:lpstr>
      <vt:lpstr>od_constants</vt:lpstr>
      <vt:lpstr>pro_constants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muhammadhashemian@gmail.com</cp:lastModifiedBy>
  <dcterms:created xsi:type="dcterms:W3CDTF">2015-06-05T18:17:20Z</dcterms:created>
  <dcterms:modified xsi:type="dcterms:W3CDTF">2025-07-26T06:53:10Z</dcterms:modified>
</cp:coreProperties>
</file>