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salan.rashid\Desktop\Audit\"/>
    </mc:Choice>
  </mc:AlternateContent>
  <bookViews>
    <workbookView xWindow="0" yWindow="0" windowWidth="20496" windowHeight="7620" firstSheet="1" activeTab="1"/>
  </bookViews>
  <sheets>
    <sheet name="Document Info" sheetId="4" r:id="rId1"/>
    <sheet name="Internal Audit Checklist" sheetId="1" r:id="rId2"/>
    <sheet name="Audit Summary" sheetId="5" r:id="rId3"/>
    <sheet name="Sheet1" sheetId="3" state="hidden" r:id="rId4"/>
    <sheet name="Projects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F8" i="1"/>
  <c r="G8" i="1"/>
  <c r="F9" i="1"/>
  <c r="G9" i="1" s="1"/>
  <c r="F10" i="1"/>
  <c r="G10" i="1"/>
  <c r="F11" i="1"/>
  <c r="G11" i="1" s="1"/>
  <c r="F13" i="1"/>
  <c r="G13" i="1"/>
  <c r="F14" i="1"/>
  <c r="G14" i="1" s="1"/>
  <c r="F15" i="1"/>
  <c r="G15" i="1" s="1"/>
  <c r="F16" i="1"/>
  <c r="G16" i="1"/>
  <c r="F18" i="1"/>
  <c r="G18" i="1"/>
  <c r="F19" i="1"/>
  <c r="G19" i="1" s="1"/>
  <c r="G22" i="1"/>
  <c r="G20" i="1" s="1"/>
  <c r="C23" i="5" s="1"/>
  <c r="F23" i="1"/>
  <c r="F20" i="1" s="1"/>
  <c r="B23" i="5" s="1"/>
  <c r="F24" i="1"/>
  <c r="B24" i="5" s="1"/>
  <c r="G25" i="1"/>
  <c r="G24" i="1" s="1"/>
  <c r="C24" i="5" s="1"/>
  <c r="F26" i="1"/>
  <c r="B25" i="5" s="1"/>
  <c r="G27" i="1"/>
  <c r="G26" i="1" s="1"/>
  <c r="C25" i="5" s="1"/>
  <c r="G28" i="1"/>
  <c r="C26" i="5" s="1"/>
  <c r="F29" i="1"/>
  <c r="G29" i="1"/>
  <c r="F30" i="1"/>
  <c r="G30" i="1"/>
  <c r="F31" i="1"/>
  <c r="G31" i="1"/>
  <c r="F32" i="1"/>
  <c r="G33" i="1"/>
  <c r="G32" i="1" s="1"/>
  <c r="C27" i="5" s="1"/>
  <c r="F35" i="1"/>
  <c r="G35" i="1"/>
  <c r="F36" i="1"/>
  <c r="G36" i="1"/>
  <c r="F37" i="1"/>
  <c r="G37" i="1" s="1"/>
  <c r="F39" i="1"/>
  <c r="G39" i="1"/>
  <c r="F40" i="1"/>
  <c r="G40" i="1"/>
  <c r="F41" i="1"/>
  <c r="G41" i="1" s="1"/>
  <c r="F42" i="1"/>
  <c r="G42" i="1"/>
  <c r="F43" i="1"/>
  <c r="G43" i="1"/>
  <c r="G38" i="1" l="1"/>
  <c r="C29" i="5" s="1"/>
  <c r="F38" i="1"/>
  <c r="B29" i="5" s="1"/>
  <c r="G34" i="1"/>
  <c r="C28" i="5" s="1"/>
  <c r="F34" i="1"/>
  <c r="B28" i="5" s="1"/>
  <c r="F28" i="1"/>
  <c r="B26" i="5" s="1"/>
  <c r="G7" i="1"/>
  <c r="C20" i="5" s="1"/>
  <c r="F7" i="1"/>
  <c r="B20" i="5" s="1"/>
  <c r="G17" i="1"/>
  <c r="C22" i="5" s="1"/>
  <c r="F17" i="1"/>
  <c r="B22" i="5" s="1"/>
  <c r="F12" i="1"/>
  <c r="B21" i="5" s="1"/>
  <c r="G12" i="1"/>
  <c r="C21" i="5" s="1"/>
  <c r="G23" i="1"/>
  <c r="F48" i="1" l="1"/>
  <c r="G48" i="1" s="1"/>
  <c r="F47" i="1"/>
  <c r="G47" i="1" s="1"/>
  <c r="F46" i="1"/>
  <c r="F45" i="1"/>
  <c r="F49" i="1"/>
  <c r="G49" i="1"/>
  <c r="G46" i="1"/>
  <c r="G45" i="1" l="1"/>
  <c r="G44" i="1" s="1"/>
  <c r="C30" i="5" s="1"/>
  <c r="F44" i="1"/>
  <c r="B30" i="5" s="1"/>
  <c r="F51" i="1"/>
  <c r="G51" i="1"/>
  <c r="E4" i="1" l="1"/>
  <c r="C14" i="5" s="1"/>
</calcChain>
</file>

<file path=xl/sharedStrings.xml><?xml version="1.0" encoding="utf-8"?>
<sst xmlns="http://schemas.openxmlformats.org/spreadsheetml/2006/main" count="296" uniqueCount="197">
  <si>
    <t>Sr.#</t>
  </si>
  <si>
    <t>Query</t>
  </si>
  <si>
    <t>Possible Evidence</t>
  </si>
  <si>
    <t>Verified</t>
  </si>
  <si>
    <t>Exception/ Deviation</t>
  </si>
  <si>
    <t>Project Initiation</t>
  </si>
  <si>
    <t>PDD, sending email</t>
  </si>
  <si>
    <t>After signing the contract/work order, did PM develop the Project Definition Document and send it to organizational CC/ CM Lead.</t>
  </si>
  <si>
    <t>Was project created in Issue Management System by the IMS admin.</t>
  </si>
  <si>
    <t>IMS</t>
  </si>
  <si>
    <t>Project Planning</t>
  </si>
  <si>
    <t>PMP</t>
  </si>
  <si>
    <t>Detailed Estimation sheet</t>
  </si>
  <si>
    <t>Did the PM prepare a detailed Estimation Sheet with the help of Dev Lead &amp; QA Lead?</t>
  </si>
  <si>
    <t>PS</t>
  </si>
  <si>
    <t>Review email, any comments</t>
  </si>
  <si>
    <t>Weekly Status Report</t>
  </si>
  <si>
    <t>Requirement Analysis</t>
  </si>
  <si>
    <t>FSD/FDD/User Story</t>
  </si>
  <si>
    <t>IMS, any other report/ document</t>
  </si>
  <si>
    <t>Code Writing</t>
  </si>
  <si>
    <t>Technical Design</t>
  </si>
  <si>
    <t>Unit Testing</t>
  </si>
  <si>
    <t>Did each member of the development team write unit tests?</t>
  </si>
  <si>
    <t>Internal Release</t>
  </si>
  <si>
    <t>Did the Dev team prepare build for the start of testing that includes code? If yes, did it contain DB scripts and installation instructions to deploy the code?</t>
  </si>
  <si>
    <t>Internal Release Notes/ Internal Release email</t>
  </si>
  <si>
    <t>Did the Dev Team prepares the initial internal shipment package and notify the QA to process the shipment?</t>
  </si>
  <si>
    <t>Internal shipment package, Notification email</t>
  </si>
  <si>
    <t>Test Planning &amp; Designing</t>
  </si>
  <si>
    <t>Communication email</t>
  </si>
  <si>
    <t>Was the project created in defect tracking tool by QA TL?</t>
  </si>
  <si>
    <t>Defect Tracking Tool</t>
  </si>
  <si>
    <t>Test Cases</t>
  </si>
  <si>
    <t>Was mandatory test data prepared and documented in test cases?</t>
  </si>
  <si>
    <t>Testing Environment</t>
  </si>
  <si>
    <t>Execution Log, Updated AAC, acceptance/closure email</t>
  </si>
  <si>
    <t>Was System Testing performed?</t>
  </si>
  <si>
    <t>Execution Log, Defects in Defect tracking tool</t>
  </si>
  <si>
    <t>Were all test cases executed?</t>
  </si>
  <si>
    <t>Test Case Execution log</t>
  </si>
  <si>
    <t>Were defects tracked to closure? (Defect Resolution Life cycle)</t>
  </si>
  <si>
    <t>Defects status in Defect tracking tool</t>
  </si>
  <si>
    <t>E-Commerce</t>
  </si>
  <si>
    <t>BI</t>
  </si>
  <si>
    <t>TRIPPS BI</t>
  </si>
  <si>
    <t>Regeneron - CDW Development</t>
  </si>
  <si>
    <t>350-005</t>
  </si>
  <si>
    <t>182-009</t>
  </si>
  <si>
    <t>Ally Bank - VLR Implementation</t>
  </si>
  <si>
    <t>301-001</t>
  </si>
  <si>
    <t>Conestoga Title Insurance</t>
  </si>
  <si>
    <t>378-001</t>
  </si>
  <si>
    <t>Chatbot Product Dev</t>
  </si>
  <si>
    <t>R016</t>
  </si>
  <si>
    <t>TS</t>
  </si>
  <si>
    <t>ERP</t>
  </si>
  <si>
    <t>QPM - Dynamics AX 2012 R3 Upgr</t>
  </si>
  <si>
    <t>144-138</t>
  </si>
  <si>
    <t>BPM &amp; Middleware</t>
  </si>
  <si>
    <t>.</t>
  </si>
  <si>
    <t>Telenor - Payment Gateway</t>
  </si>
  <si>
    <t>115-010</t>
  </si>
  <si>
    <t>Hobnob-E Commerce Website Deve</t>
  </si>
  <si>
    <t>356-003</t>
  </si>
  <si>
    <t>Tulo.com Implementation-Matt</t>
  </si>
  <si>
    <t>295-027</t>
  </si>
  <si>
    <t>VSI EdgeAX CommerceLink</t>
  </si>
  <si>
    <t>003-156</t>
  </si>
  <si>
    <t xml:space="preserve">Competency </t>
  </si>
  <si>
    <t>Project Name</t>
  </si>
  <si>
    <t>Job Code</t>
  </si>
  <si>
    <t>APF- B&amp;H ERP Impl</t>
  </si>
  <si>
    <t>240-003</t>
  </si>
  <si>
    <t>Did QA team prepared test cases?</t>
  </si>
  <si>
    <t xml:space="preserve">Was Acceptance Testing performed? </t>
  </si>
  <si>
    <t>Project Manager/ Lead</t>
  </si>
  <si>
    <t>Was email for commencement of the project sent by the Manager Projects/Competency Lead/Competency Director to the relevant stakeholders (QA Competency, Shared Services, Project Team,etc).</t>
  </si>
  <si>
    <t>Did the PM validated the size and cost of the project on the basis of available information at high level?</t>
  </si>
  <si>
    <t>Updated High Level Estimation Sheet</t>
  </si>
  <si>
    <t>Did the PM document following in PMP?:
Scope, Milestones, artifacts, Constraints and assumptions, formal decision on Exceptions (if required)</t>
  </si>
  <si>
    <t>SDLC Model</t>
  </si>
  <si>
    <t>All</t>
  </si>
  <si>
    <t>Water Fall</t>
  </si>
  <si>
    <t>Did the PM  prepare Project/Sprint Schedule in coordination with QA Lead and Dev Lead?</t>
  </si>
  <si>
    <t>Was Project/Sprint Schedule approved by management/customer</t>
  </si>
  <si>
    <t>Did the Project Manger conduct a project/Sprint status review meeting with Project Team to discuss the status report on a weekly basis?</t>
  </si>
  <si>
    <t>Was FS/User Stories reviewed &amp; approved by client?</t>
  </si>
  <si>
    <t>Review comments, approval email</t>
  </si>
  <si>
    <t>UX is reviewed and approved by the Client?</t>
  </si>
  <si>
    <t>Review comments, Approval email</t>
  </si>
  <si>
    <t>Tool Reports</t>
  </si>
  <si>
    <t>Did the Dev TL set up the Build Pipeline?</t>
  </si>
  <si>
    <t>Development environment</t>
  </si>
  <si>
    <t>Did the PM/ Dev TL used the Static code analysis tool for the project?</t>
  </si>
  <si>
    <t>Code Review Comments</t>
  </si>
  <si>
    <t>Was logic reviewed in code review process?</t>
  </si>
  <si>
    <t>Unit test cases</t>
  </si>
  <si>
    <t>Is Release Management Plan is Published and being followed?</t>
  </si>
  <si>
    <t>Release Management Plan</t>
  </si>
  <si>
    <t>Is Test Plan Created?</t>
  </si>
  <si>
    <t>Change Management</t>
  </si>
  <si>
    <t>Test Plan</t>
  </si>
  <si>
    <t>Points Attained</t>
  </si>
  <si>
    <t>Total Points</t>
  </si>
  <si>
    <t>YES</t>
  </si>
  <si>
    <t>NO</t>
  </si>
  <si>
    <t>N/A</t>
  </si>
  <si>
    <t xml:space="preserve"> </t>
  </si>
  <si>
    <t>Email to Distribution List</t>
  </si>
  <si>
    <t>NC #</t>
  </si>
  <si>
    <t>Project Name:</t>
  </si>
  <si>
    <t>PM Name:</t>
  </si>
  <si>
    <t>Observation and Remarks</t>
  </si>
  <si>
    <t>Project Monitoring</t>
  </si>
  <si>
    <t>QA Acceptance &amp; System Testing</t>
  </si>
  <si>
    <t>Did the PM Published weekly status report covering the anticipated risk, on-hand issues, planned vs actual progress and plan for next reporting period?</t>
  </si>
  <si>
    <t>Did Technical Design reviewed and approved by architecture group?</t>
  </si>
  <si>
    <t>Were the FS/User Stories created to cover the whole scope of project/ Project Back log?</t>
  </si>
  <si>
    <t>Were all changes proposed by client went through the formal review/ impact analysis cycle before implementation?</t>
  </si>
  <si>
    <t>Did QA share Release Acceptance Criteria with relevant stakeholders?</t>
  </si>
  <si>
    <t>Project Total Score</t>
  </si>
  <si>
    <t>Audit Information</t>
  </si>
  <si>
    <t>&lt;&lt;Name of the Project to be audited&gt;&gt;</t>
  </si>
  <si>
    <t xml:space="preserve">Project Code: </t>
  </si>
  <si>
    <t>&lt;&lt;Acronym used for the project&gt;&gt;</t>
  </si>
  <si>
    <t xml:space="preserve">Audit Date: </t>
  </si>
  <si>
    <t>&lt;&lt;Month DD, YYYY&gt;&gt;</t>
  </si>
  <si>
    <t>Column1</t>
  </si>
  <si>
    <t>Column2</t>
  </si>
  <si>
    <t>&lt;&lt;Name of Project Manager&gt;&gt;</t>
  </si>
  <si>
    <t>INTERNAL AUDIT CHECK LIST FOR PROJECT MANAGEMENT</t>
  </si>
  <si>
    <t>MOMs, Updated Weekly Status report</t>
  </si>
  <si>
    <t>Is QA provided separate Environment for Testing?</t>
  </si>
  <si>
    <t>Auditor Name:</t>
  </si>
  <si>
    <t>&lt;&lt;Name of Auditor&gt;&gt;</t>
  </si>
  <si>
    <t xml:space="preserve">Estimation sheet </t>
  </si>
  <si>
    <t xml:space="preserve">PDD Present </t>
  </si>
  <si>
    <t>IMS present</t>
  </si>
  <si>
    <t>handle in JIRA</t>
  </si>
  <si>
    <t>Daily Status report shared.</t>
  </si>
  <si>
    <t>Monthly status report shared with Customer.</t>
  </si>
  <si>
    <t>Documents present in JIRA</t>
  </si>
  <si>
    <t>Customer signed copy present</t>
  </si>
  <si>
    <t>Static code review done.</t>
  </si>
  <si>
    <t>Unit testcases present</t>
  </si>
  <si>
    <t>No acceptance criteria</t>
  </si>
  <si>
    <t>JIRA used for defect tracking</t>
  </si>
  <si>
    <t>General Information</t>
  </si>
  <si>
    <t>Remarks / Comments</t>
  </si>
  <si>
    <t>Audit Summary Report</t>
  </si>
  <si>
    <t>Location</t>
  </si>
  <si>
    <t>Karachi</t>
  </si>
  <si>
    <t>Competency</t>
  </si>
  <si>
    <t>Digital Framework</t>
  </si>
  <si>
    <t>Track</t>
  </si>
  <si>
    <t>BPM</t>
  </si>
  <si>
    <t>Customer</t>
  </si>
  <si>
    <t>Higher Education Commission</t>
  </si>
  <si>
    <t>Project</t>
  </si>
  <si>
    <t>BPAS</t>
  </si>
  <si>
    <t>Project Manager</t>
  </si>
  <si>
    <t>Umer Imtiaz</t>
  </si>
  <si>
    <t>Development Lead</t>
  </si>
  <si>
    <t>QA Lead</t>
  </si>
  <si>
    <t>Auditor</t>
  </si>
  <si>
    <t>Audit Date</t>
  </si>
  <si>
    <t>Muhammad Aqib</t>
  </si>
  <si>
    <t>Faizan Junani</t>
  </si>
  <si>
    <t>Arsalan Rashid</t>
  </si>
  <si>
    <t>Audit Summary</t>
  </si>
  <si>
    <t>Project Process Compliance %</t>
  </si>
  <si>
    <t>Phase wise compliance</t>
  </si>
  <si>
    <t>Phase need Attention</t>
  </si>
  <si>
    <t>Number of NC</t>
  </si>
  <si>
    <t>Non Conformance Summary</t>
  </si>
  <si>
    <t xml:space="preserve">Phase </t>
  </si>
  <si>
    <t>Owner</t>
  </si>
  <si>
    <t>Technical Lead/Architect</t>
  </si>
  <si>
    <t>No technical design /review practice in place</t>
  </si>
  <si>
    <t>Type</t>
  </si>
  <si>
    <t>Major</t>
  </si>
  <si>
    <t>NC # 1</t>
  </si>
  <si>
    <t>NC # 2</t>
  </si>
  <si>
    <t>No internal release planning practice in place</t>
  </si>
  <si>
    <t>Technical Lead</t>
  </si>
  <si>
    <t>NC # 3</t>
  </si>
  <si>
    <t>PMP not in updated template</t>
  </si>
  <si>
    <t>Minor</t>
  </si>
  <si>
    <t>NC # 4</t>
  </si>
  <si>
    <t>QA team not preparing Acceptance Criteria</t>
  </si>
  <si>
    <t>QA Planning and Design</t>
  </si>
  <si>
    <t>Observations</t>
  </si>
  <si>
    <t>Sr #</t>
  </si>
  <si>
    <t>Test data should be prepere for detail testing</t>
  </si>
  <si>
    <t>Code review should be done by senior dev</t>
  </si>
  <si>
    <t>Test case review practice should be introduce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</si>
</sst>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43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.5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 Light"/>
      <family val="2"/>
      <scheme val="major"/>
    </font>
    <font>
      <b/>
      <sz val="10"/>
      <color indexed="9"/>
      <name val="Calibri Light"/>
      <family val="2"/>
      <scheme val="maj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 Light"/>
      <family val="2"/>
      <scheme val="major"/>
    </font>
    <font>
      <b/>
      <sz val="14"/>
      <color rgb="FFFF0000"/>
      <name val="Calibri Light"/>
      <family val="2"/>
      <scheme val="major"/>
    </font>
    <font>
      <b/>
      <sz val="14"/>
      <color theme="0"/>
      <name val="Dubai"/>
      <family val="2"/>
    </font>
    <font>
      <b/>
      <sz val="11"/>
      <color theme="1"/>
      <name val="Dubai"/>
      <family val="2"/>
    </font>
    <font>
      <sz val="9"/>
      <color theme="1"/>
      <name val="Dubai"/>
      <family val="2"/>
    </font>
    <font>
      <b/>
      <sz val="8"/>
      <name val="Dubai"/>
      <family val="2"/>
    </font>
    <font>
      <sz val="8"/>
      <color theme="1"/>
      <name val="Dubai"/>
      <family val="2"/>
    </font>
    <font>
      <b/>
      <sz val="8"/>
      <color theme="1"/>
      <name val="Dubai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Dubai"/>
    </font>
  </fonts>
  <fills count="4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rgb="FF171C8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5" fillId="0" borderId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30" borderId="0" applyNumberFormat="0" applyBorder="0" applyAlignment="0" applyProtection="0"/>
    <xf numFmtId="0" fontId="18" fillId="14" borderId="0" applyNumberFormat="0" applyBorder="0" applyAlignment="0" applyProtection="0"/>
    <xf numFmtId="0" fontId="19" fillId="31" borderId="16" applyNumberFormat="0" applyAlignment="0" applyProtection="0"/>
    <xf numFmtId="0" fontId="20" fillId="32" borderId="17" applyNumberFormat="0" applyAlignment="0" applyProtection="0"/>
    <xf numFmtId="0" fontId="21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6" fillId="18" borderId="16" applyNumberFormat="0" applyAlignment="0" applyProtection="0"/>
    <xf numFmtId="0" fontId="27" fillId="0" borderId="21" applyNumberFormat="0" applyFill="0" applyAlignment="0" applyProtection="0"/>
    <xf numFmtId="0" fontId="28" fillId="33" borderId="0" applyNumberFormat="0" applyBorder="0" applyAlignment="0" applyProtection="0"/>
    <xf numFmtId="0" fontId="15" fillId="0" borderId="0"/>
    <xf numFmtId="0" fontId="15" fillId="34" borderId="22" applyNumberFormat="0" applyFont="0" applyAlignment="0" applyProtection="0"/>
    <xf numFmtId="0" fontId="29" fillId="31" borderId="23" applyNumberFormat="0" applyAlignment="0" applyProtection="0"/>
    <xf numFmtId="0" fontId="30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3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vertical="center"/>
    </xf>
    <xf numFmtId="0" fontId="6" fillId="10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0" fontId="13" fillId="8" borderId="1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applyBorder="1"/>
    <xf numFmtId="0" fontId="0" fillId="35" borderId="0" xfId="0" applyFill="1" applyBorder="1"/>
    <xf numFmtId="0" fontId="15" fillId="35" borderId="0" xfId="38" applyFont="1" applyFill="1" applyBorder="1" applyAlignment="1">
      <alignment vertical="top" wrapText="1"/>
    </xf>
    <xf numFmtId="0" fontId="7" fillId="35" borderId="0" xfId="38" applyFont="1" applyFill="1" applyBorder="1" applyAlignment="1">
      <alignment vertical="top" wrapText="1"/>
    </xf>
    <xf numFmtId="0" fontId="8" fillId="35" borderId="0" xfId="38" applyFont="1" applyFill="1" applyBorder="1" applyAlignment="1">
      <alignment vertical="top" wrapText="1"/>
    </xf>
    <xf numFmtId="0" fontId="13" fillId="9" borderId="3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left" vertical="top" wrapText="1"/>
    </xf>
    <xf numFmtId="0" fontId="36" fillId="0" borderId="0" xfId="0" applyFont="1" applyFill="1" applyAlignment="1">
      <alignment vertical="center"/>
    </xf>
    <xf numFmtId="0" fontId="37" fillId="11" borderId="0" xfId="0" applyFont="1" applyFill="1" applyAlignment="1">
      <alignment vertical="center"/>
    </xf>
    <xf numFmtId="0" fontId="36" fillId="0" borderId="26" xfId="0" applyFont="1" applyFill="1" applyBorder="1" applyAlignment="1">
      <alignment vertical="center"/>
    </xf>
    <xf numFmtId="0" fontId="40" fillId="39" borderId="30" xfId="0" applyFont="1" applyFill="1" applyBorder="1" applyAlignment="1">
      <alignment vertical="center"/>
    </xf>
    <xf numFmtId="0" fontId="39" fillId="39" borderId="30" xfId="0" applyFont="1" applyFill="1" applyBorder="1" applyAlignment="1">
      <alignment vertical="center"/>
    </xf>
    <xf numFmtId="164" fontId="39" fillId="39" borderId="30" xfId="0" applyNumberFormat="1" applyFont="1" applyFill="1" applyBorder="1" applyAlignment="1">
      <alignment vertical="center"/>
    </xf>
    <xf numFmtId="0" fontId="40" fillId="39" borderId="0" xfId="0" applyFont="1" applyFill="1" applyBorder="1" applyAlignment="1">
      <alignment vertical="center"/>
    </xf>
    <xf numFmtId="0" fontId="42" fillId="39" borderId="0" xfId="0" applyFont="1" applyFill="1" applyBorder="1" applyAlignment="1">
      <alignment vertical="center"/>
    </xf>
    <xf numFmtId="0" fontId="39" fillId="39" borderId="0" xfId="0" applyFont="1" applyFill="1" applyBorder="1" applyAlignment="1">
      <alignment vertical="center"/>
    </xf>
    <xf numFmtId="164" fontId="39" fillId="39" borderId="0" xfId="0" applyNumberFormat="1" applyFont="1" applyFill="1" applyBorder="1" applyAlignment="1">
      <alignment vertical="center"/>
    </xf>
    <xf numFmtId="164" fontId="39" fillId="39" borderId="0" xfId="0" applyNumberFormat="1" applyFont="1" applyFill="1" applyBorder="1" applyAlignment="1">
      <alignment vertical="center" wrapText="1"/>
    </xf>
    <xf numFmtId="0" fontId="6" fillId="42" borderId="0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40" fillId="12" borderId="30" xfId="0" applyFont="1" applyFill="1" applyBorder="1" applyAlignment="1">
      <alignment vertical="center"/>
    </xf>
    <xf numFmtId="0" fontId="39" fillId="12" borderId="30" xfId="0" applyFont="1" applyFill="1" applyBorder="1" applyAlignment="1">
      <alignment vertical="center"/>
    </xf>
    <xf numFmtId="0" fontId="33" fillId="36" borderId="0" xfId="38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" fontId="34" fillId="12" borderId="14" xfId="0" applyNumberFormat="1" applyFont="1" applyFill="1" applyBorder="1" applyAlignment="1">
      <alignment horizontal="center" vertical="center"/>
    </xf>
    <xf numFmtId="1" fontId="34" fillId="12" borderId="15" xfId="0" applyNumberFormat="1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35" fillId="37" borderId="0" xfId="0" applyFont="1" applyFill="1" applyAlignment="1">
      <alignment horizontal="center" vertical="center"/>
    </xf>
    <xf numFmtId="0" fontId="35" fillId="37" borderId="26" xfId="0" applyFont="1" applyFill="1" applyBorder="1" applyAlignment="1">
      <alignment horizontal="center" vertical="center"/>
    </xf>
    <xf numFmtId="0" fontId="38" fillId="38" borderId="27" xfId="0" applyFont="1" applyFill="1" applyBorder="1" applyAlignment="1">
      <alignment horizontal="left" vertical="center"/>
    </xf>
    <xf numFmtId="0" fontId="38" fillId="38" borderId="28" xfId="0" applyFont="1" applyFill="1" applyBorder="1" applyAlignment="1">
      <alignment horizontal="left" vertical="center"/>
    </xf>
    <xf numFmtId="0" fontId="38" fillId="38" borderId="29" xfId="0" applyFont="1" applyFill="1" applyBorder="1" applyAlignment="1">
      <alignment horizontal="left" vertical="center"/>
    </xf>
    <xf numFmtId="0" fontId="40" fillId="39" borderId="27" xfId="0" applyFont="1" applyFill="1" applyBorder="1" applyAlignment="1">
      <alignment vertical="center"/>
    </xf>
    <xf numFmtId="0" fontId="40" fillId="39" borderId="29" xfId="0" applyFont="1" applyFill="1" applyBorder="1" applyAlignment="1">
      <alignment vertical="center"/>
    </xf>
    <xf numFmtId="164" fontId="39" fillId="39" borderId="31" xfId="0" applyNumberFormat="1" applyFont="1" applyFill="1" applyBorder="1" applyAlignment="1">
      <alignment vertical="center" wrapText="1"/>
    </xf>
    <xf numFmtId="164" fontId="39" fillId="39" borderId="32" xfId="0" applyNumberFormat="1" applyFont="1" applyFill="1" applyBorder="1" applyAlignment="1">
      <alignment vertical="center" wrapText="1"/>
    </xf>
    <xf numFmtId="164" fontId="39" fillId="39" borderId="33" xfId="0" applyNumberFormat="1" applyFont="1" applyFill="1" applyBorder="1" applyAlignment="1">
      <alignment vertical="center" wrapText="1"/>
    </xf>
    <xf numFmtId="164" fontId="39" fillId="39" borderId="34" xfId="0" applyNumberFormat="1" applyFont="1" applyFill="1" applyBorder="1" applyAlignment="1">
      <alignment vertical="center" wrapText="1"/>
    </xf>
    <xf numFmtId="0" fontId="6" fillId="7" borderId="3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1" fillId="41" borderId="0" xfId="0" applyFont="1" applyFill="1" applyAlignment="1">
      <alignment horizontal="center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38"/>
    <cellStyle name="Note 2" xfId="39"/>
    <cellStyle name="Output 2" xfId="40"/>
    <cellStyle name="Title 2" xfId="41"/>
    <cellStyle name="Total 2" xfId="42"/>
    <cellStyle name="Warning Text 2" xfId="4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fill>
        <patternFill>
          <fgColor theme="0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fill>
        <patternFill patternType="solid">
          <fgColor theme="0"/>
          <bgColor indexed="44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Light"/>
        <scheme val="major"/>
      </font>
      <fill>
        <patternFill>
          <fgColor theme="0"/>
        </patternFill>
      </fill>
    </dxf>
    <dxf>
      <border outline="0">
        <bottom style="thin">
          <color indexed="64"/>
        </bottom>
      </border>
    </dxf>
    <dxf>
      <fill>
        <patternFill>
          <f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2828925</xdr:colOff>
      <xdr:row>0</xdr:row>
      <xdr:rowOff>104775</xdr:rowOff>
    </xdr:from>
    <xdr:to>
      <xdr:col>2</xdr:col>
      <xdr:colOff>66675</xdr:colOff>
      <xdr:row>2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04775"/>
          <a:ext cx="1400175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171450</xdr:rowOff>
    </xdr:from>
    <xdr:to>
      <xdr:col>1</xdr:col>
      <xdr:colOff>105508</xdr:colOff>
      <xdr:row>2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"/>
          <a:ext cx="1610458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790576</xdr:colOff>
      <xdr:row>0</xdr:row>
      <xdr:rowOff>0</xdr:rowOff>
    </xdr:from>
    <xdr:to>
      <xdr:col>9</xdr:col>
      <xdr:colOff>2047876</xdr:colOff>
      <xdr:row>1</xdr:row>
      <xdr:rowOff>168729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7901" y="0"/>
          <a:ext cx="1257300" cy="3592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15240</xdr:rowOff>
    </xdr:from>
    <xdr:to>
      <xdr:col>5</xdr:col>
      <xdr:colOff>727450</xdr:colOff>
      <xdr:row>3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15240"/>
          <a:ext cx="2076190" cy="7010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B11" totalsRowShown="0" headerRowDxfId="6" dataDxfId="4" headerRowBorderDxfId="5" tableBorderDxfId="3" totalsRowBorderDxfId="2">
  <autoFilter ref="A6:B11"/>
  <tableColumns count="2">
    <tableColumn id="1" name="Column1" dataDxfId="1" dataCellStyle="Normal 3"/>
    <tableColumn id="2" name="Column2" dataDxfId="0" dataCellStyle="Normal 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A5" sqref="A5:B5"/>
    </sheetView>
  </sheetViews>
  <sheetFormatPr defaultColWidth="9.109375" defaultRowHeight="14.4"/>
  <cols>
    <col min="1" max="1" width="22.5546875" style="41" customWidth="1"/>
    <col min="2" max="2" width="62.44140625" style="41" customWidth="1"/>
    <col min="3" max="16384" width="9.109375" style="41"/>
  </cols>
  <sheetData>
    <row r="1" spans="1:3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</row>
    <row r="2" spans="1:3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>
      <c r="A5" s="64" t="s">
        <v>122</v>
      </c>
      <c r="B5" s="64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hidden="1">
      <c r="A6" s="43" t="s">
        <v>128</v>
      </c>
      <c r="B6" s="43" t="s">
        <v>129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>
      <c r="A7" s="45" t="s">
        <v>111</v>
      </c>
      <c r="B7" s="44" t="s">
        <v>123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>
      <c r="A8" s="45" t="s">
        <v>124</v>
      </c>
      <c r="B8" s="44" t="s">
        <v>125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>
      <c r="A9" s="45" t="s">
        <v>112</v>
      </c>
      <c r="B9" s="44" t="s">
        <v>130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>
      <c r="A10" s="45" t="s">
        <v>134</v>
      </c>
      <c r="B10" s="44" t="s">
        <v>135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>
      <c r="A11" s="45" t="s">
        <v>126</v>
      </c>
      <c r="B11" s="44" t="s">
        <v>127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</sheetData>
  <mergeCells count="1">
    <mergeCell ref="A5:B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52"/>
  <sheetViews>
    <sheetView tabSelected="1" zoomScaleNormal="100" workbookViewId="0">
      <pane xSplit="1" ySplit="6" topLeftCell="B34" activePane="bottomRight" state="frozenSplit"/>
      <selection pane="topRight" activeCell="B1" sqref="B1"/>
      <selection pane="bottomLeft" activeCell="A7" sqref="A7"/>
      <selection pane="bottomRight" activeCell="B44" sqref="B44"/>
    </sheetView>
  </sheetViews>
  <sheetFormatPr defaultRowHeight="14.4" outlineLevelRow="1"/>
  <cols>
    <col min="1" max="1" width="14" customWidth="1"/>
    <col min="2" max="2" width="95.5546875" customWidth="1"/>
    <col min="3" max="3" width="10" style="38" customWidth="1"/>
    <col min="4" max="4" width="23.44140625" customWidth="1"/>
    <col min="5" max="5" width="9.109375" style="38"/>
    <col min="6" max="6" width="8.88671875" customWidth="1"/>
    <col min="7" max="7" width="9.6640625" customWidth="1"/>
    <col min="8" max="8" width="13.109375" customWidth="1"/>
    <col min="9" max="9" width="10.33203125" customWidth="1"/>
    <col min="10" max="10" width="32" customWidth="1"/>
  </cols>
  <sheetData>
    <row r="3" spans="1:10" ht="17.399999999999999">
      <c r="A3" s="65" t="s">
        <v>131</v>
      </c>
      <c r="B3" s="65"/>
      <c r="C3" s="65"/>
      <c r="D3" s="65"/>
      <c r="E3" s="65"/>
      <c r="F3" s="65"/>
      <c r="G3" s="65"/>
      <c r="H3" s="65"/>
      <c r="I3" s="65"/>
      <c r="J3" s="65"/>
    </row>
    <row r="4" spans="1:10" ht="18">
      <c r="A4" s="35"/>
      <c r="B4" s="36"/>
      <c r="C4" s="34"/>
      <c r="D4" s="46" t="s">
        <v>121</v>
      </c>
      <c r="E4" s="66">
        <f>(G51/F51)*100</f>
        <v>72.631578947368425</v>
      </c>
      <c r="F4" s="67"/>
      <c r="G4" s="34"/>
      <c r="H4" s="34"/>
      <c r="I4" s="34"/>
      <c r="J4" s="34"/>
    </row>
    <row r="5" spans="1:10" ht="3" customHeight="1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ht="30" customHeight="1" thickBot="1">
      <c r="A6" s="30" t="s">
        <v>0</v>
      </c>
      <c r="B6" s="31" t="s">
        <v>1</v>
      </c>
      <c r="C6" s="31" t="s">
        <v>81</v>
      </c>
      <c r="D6" s="31" t="s">
        <v>2</v>
      </c>
      <c r="E6" s="31" t="s">
        <v>3</v>
      </c>
      <c r="F6" s="31" t="s">
        <v>104</v>
      </c>
      <c r="G6" s="32" t="s">
        <v>103</v>
      </c>
      <c r="H6" s="32" t="s">
        <v>4</v>
      </c>
      <c r="I6" s="32" t="s">
        <v>110</v>
      </c>
      <c r="J6" s="33" t="s">
        <v>113</v>
      </c>
    </row>
    <row r="7" spans="1:10" ht="15" thickBot="1">
      <c r="B7" s="27" t="s">
        <v>5</v>
      </c>
      <c r="C7" s="27"/>
      <c r="D7" s="27"/>
      <c r="E7" s="39"/>
      <c r="F7" s="28">
        <f>SUM(F8:F11)</f>
        <v>5</v>
      </c>
      <c r="G7" s="28">
        <f>SUM(G8:G11)</f>
        <v>5</v>
      </c>
      <c r="H7" s="29"/>
      <c r="I7" s="29"/>
      <c r="J7" s="27"/>
    </row>
    <row r="8" spans="1:10" ht="27.6" outlineLevel="1">
      <c r="A8" s="1">
        <v>1</v>
      </c>
      <c r="B8" s="15" t="s">
        <v>78</v>
      </c>
      <c r="C8" s="16" t="s">
        <v>82</v>
      </c>
      <c r="D8" s="18" t="s">
        <v>79</v>
      </c>
      <c r="E8" s="20" t="s">
        <v>105</v>
      </c>
      <c r="F8" s="23">
        <f>IF(EXACT(E8,"YES"),2,IF(EXACT(E8,"NO"),2,0))</f>
        <v>2</v>
      </c>
      <c r="G8" s="25">
        <f>IF(EXACT(E8,"YES"),F8,0)</f>
        <v>2</v>
      </c>
      <c r="H8" s="15"/>
      <c r="I8" s="15"/>
      <c r="J8" s="15" t="s">
        <v>136</v>
      </c>
    </row>
    <row r="9" spans="1:10" ht="27.6" outlineLevel="1">
      <c r="A9" s="1">
        <v>2</v>
      </c>
      <c r="B9" s="15" t="s">
        <v>7</v>
      </c>
      <c r="C9" s="16" t="s">
        <v>82</v>
      </c>
      <c r="D9" s="19" t="s">
        <v>6</v>
      </c>
      <c r="E9" s="20" t="s">
        <v>105</v>
      </c>
      <c r="F9" s="23">
        <f>IF(EXACT(E9,"YES"),1,IF(EXACT(E9,"NO"),1,0))</f>
        <v>1</v>
      </c>
      <c r="G9" s="25">
        <f t="shared" ref="G9:G49" si="0">IF(EXACT(E9,"YES"),F9,0)</f>
        <v>1</v>
      </c>
      <c r="H9" s="15"/>
      <c r="I9" s="15"/>
      <c r="J9" s="15" t="s">
        <v>137</v>
      </c>
    </row>
    <row r="10" spans="1:10" outlineLevel="1">
      <c r="A10" s="1">
        <v>3</v>
      </c>
      <c r="B10" s="15" t="s">
        <v>8</v>
      </c>
      <c r="C10" s="16" t="s">
        <v>82</v>
      </c>
      <c r="D10" s="19" t="s">
        <v>9</v>
      </c>
      <c r="E10" s="20" t="s">
        <v>105</v>
      </c>
      <c r="F10" s="23">
        <f t="shared" ref="F10:F11" si="1">IF(EXACT(E10,"YES"),1,IF(EXACT(E10,"NO"),1,0))</f>
        <v>1</v>
      </c>
      <c r="G10" s="25">
        <f t="shared" si="0"/>
        <v>1</v>
      </c>
      <c r="H10" s="15"/>
      <c r="I10" s="15"/>
      <c r="J10" s="15" t="s">
        <v>138</v>
      </c>
    </row>
    <row r="11" spans="1:10" ht="28.2" outlineLevel="1" thickBot="1">
      <c r="A11" s="1">
        <v>4</v>
      </c>
      <c r="B11" s="15" t="s">
        <v>77</v>
      </c>
      <c r="C11" s="16" t="s">
        <v>82</v>
      </c>
      <c r="D11" s="19" t="s">
        <v>109</v>
      </c>
      <c r="E11" s="20" t="s">
        <v>105</v>
      </c>
      <c r="F11" s="23">
        <f t="shared" si="1"/>
        <v>1</v>
      </c>
      <c r="G11" s="25">
        <f t="shared" si="0"/>
        <v>1</v>
      </c>
      <c r="H11" s="15"/>
      <c r="I11" s="15"/>
      <c r="J11" s="15"/>
    </row>
    <row r="12" spans="1:10" ht="15" thickBot="1">
      <c r="B12" s="14" t="s">
        <v>10</v>
      </c>
      <c r="C12" s="14"/>
      <c r="D12" s="14"/>
      <c r="E12" s="40"/>
      <c r="F12" s="24">
        <f>SUM(F13:F16)</f>
        <v>10</v>
      </c>
      <c r="G12" s="24">
        <f>SUM(G13:G16)</f>
        <v>4</v>
      </c>
      <c r="H12" s="14"/>
      <c r="I12" s="14"/>
      <c r="J12" s="14"/>
    </row>
    <row r="13" spans="1:10" ht="27.6" outlineLevel="1">
      <c r="A13" s="1">
        <v>1</v>
      </c>
      <c r="B13" s="15" t="s">
        <v>80</v>
      </c>
      <c r="C13" s="12" t="s">
        <v>82</v>
      </c>
      <c r="D13" s="18" t="s">
        <v>11</v>
      </c>
      <c r="E13" s="20" t="s">
        <v>106</v>
      </c>
      <c r="F13" s="23">
        <f>IF(EXACT(E13,"YES"),4,IF(EXACT(E13,"NO"),4,0))</f>
        <v>4</v>
      </c>
      <c r="G13" s="25">
        <f t="shared" si="0"/>
        <v>0</v>
      </c>
      <c r="H13" s="15"/>
      <c r="I13" s="15"/>
      <c r="J13" s="15"/>
    </row>
    <row r="14" spans="1:10" outlineLevel="1">
      <c r="A14" s="1">
        <v>2</v>
      </c>
      <c r="B14" s="15" t="s">
        <v>13</v>
      </c>
      <c r="C14" s="12" t="s">
        <v>83</v>
      </c>
      <c r="D14" s="18" t="s">
        <v>12</v>
      </c>
      <c r="E14" s="20" t="s">
        <v>105</v>
      </c>
      <c r="F14" s="23">
        <f t="shared" ref="F14:F16" si="2">IF(EXACT(E14,"YES"),2,IF(EXACT(E14,"NO"),2,0))</f>
        <v>2</v>
      </c>
      <c r="G14" s="25">
        <f t="shared" si="0"/>
        <v>2</v>
      </c>
      <c r="H14" s="15"/>
      <c r="I14" s="15"/>
      <c r="J14" s="15"/>
    </row>
    <row r="15" spans="1:10" outlineLevel="1">
      <c r="A15" s="1">
        <v>3</v>
      </c>
      <c r="B15" s="15" t="s">
        <v>84</v>
      </c>
      <c r="C15" s="11" t="s">
        <v>82</v>
      </c>
      <c r="D15" s="18" t="s">
        <v>14</v>
      </c>
      <c r="E15" s="20" t="s">
        <v>105</v>
      </c>
      <c r="F15" s="23">
        <f t="shared" si="2"/>
        <v>2</v>
      </c>
      <c r="G15" s="25">
        <f t="shared" si="0"/>
        <v>2</v>
      </c>
      <c r="H15" s="15"/>
      <c r="I15" s="15"/>
      <c r="J15" s="15" t="s">
        <v>139</v>
      </c>
    </row>
    <row r="16" spans="1:10" ht="15" outlineLevel="1" thickBot="1">
      <c r="A16" s="1">
        <v>4</v>
      </c>
      <c r="B16" s="15" t="s">
        <v>85</v>
      </c>
      <c r="C16" s="13" t="s">
        <v>82</v>
      </c>
      <c r="D16" s="18" t="s">
        <v>15</v>
      </c>
      <c r="E16" s="20" t="s">
        <v>106</v>
      </c>
      <c r="F16" s="23">
        <f t="shared" si="2"/>
        <v>2</v>
      </c>
      <c r="G16" s="25">
        <f t="shared" si="0"/>
        <v>0</v>
      </c>
      <c r="H16" s="15"/>
      <c r="I16" s="15"/>
      <c r="J16" s="15"/>
    </row>
    <row r="17" spans="1:75" ht="15" thickBot="1">
      <c r="B17" s="14" t="s">
        <v>114</v>
      </c>
      <c r="C17" s="14"/>
      <c r="D17" s="14"/>
      <c r="E17" s="40"/>
      <c r="F17" s="24">
        <f>SUM(F18:F19)</f>
        <v>12</v>
      </c>
      <c r="G17" s="24">
        <f>SUM(G18:G19)</f>
        <v>12</v>
      </c>
      <c r="H17" s="14"/>
      <c r="I17" s="14"/>
      <c r="J17" s="14"/>
    </row>
    <row r="18" spans="1:75" ht="27" customHeight="1" outlineLevel="1">
      <c r="A18" s="1">
        <v>1</v>
      </c>
      <c r="B18" s="15" t="s">
        <v>116</v>
      </c>
      <c r="C18" s="11" t="s">
        <v>82</v>
      </c>
      <c r="D18" s="18" t="s">
        <v>16</v>
      </c>
      <c r="E18" s="20" t="s">
        <v>105</v>
      </c>
      <c r="F18" s="23">
        <f>IF(EXACT(E18,"YES"),9,IF(EXACT(E18,"NO"),9,0))</f>
        <v>9</v>
      </c>
      <c r="G18" s="25">
        <f t="shared" si="0"/>
        <v>9</v>
      </c>
      <c r="H18" s="15"/>
      <c r="I18" s="15"/>
      <c r="J18" s="15" t="s">
        <v>140</v>
      </c>
    </row>
    <row r="19" spans="1:75" ht="28.2" outlineLevel="1" thickBot="1">
      <c r="A19" s="1">
        <v>2</v>
      </c>
      <c r="B19" s="15" t="s">
        <v>86</v>
      </c>
      <c r="C19" s="11" t="s">
        <v>82</v>
      </c>
      <c r="D19" s="18" t="s">
        <v>132</v>
      </c>
      <c r="E19" s="20" t="s">
        <v>105</v>
      </c>
      <c r="F19" s="23">
        <f>IF(EXACT(E19,"YES"),3,IF(EXACT(E19,"NO"),3,0))</f>
        <v>3</v>
      </c>
      <c r="G19" s="25">
        <f t="shared" si="0"/>
        <v>3</v>
      </c>
      <c r="H19" s="15"/>
      <c r="I19" s="15"/>
      <c r="J19" s="15" t="s">
        <v>141</v>
      </c>
    </row>
    <row r="20" spans="1:75" ht="15" thickBot="1">
      <c r="B20" s="14" t="s">
        <v>17</v>
      </c>
      <c r="C20" s="14"/>
      <c r="D20" s="14"/>
      <c r="E20" s="40"/>
      <c r="F20" s="24">
        <f>SUM(F21:F23)</f>
        <v>15</v>
      </c>
      <c r="G20" s="24">
        <f>SUM(G21:G22)</f>
        <v>10</v>
      </c>
      <c r="H20" s="14"/>
      <c r="I20" s="14"/>
      <c r="J20" s="14"/>
    </row>
    <row r="21" spans="1:75" outlineLevel="1">
      <c r="A21" s="1">
        <v>1</v>
      </c>
      <c r="B21" s="15" t="s">
        <v>118</v>
      </c>
      <c r="C21" s="11" t="s">
        <v>82</v>
      </c>
      <c r="D21" s="18" t="s">
        <v>18</v>
      </c>
      <c r="E21" s="20" t="s">
        <v>105</v>
      </c>
      <c r="F21" s="17">
        <v>7</v>
      </c>
      <c r="G21" s="25">
        <v>5</v>
      </c>
      <c r="H21" s="15"/>
      <c r="I21" s="15"/>
      <c r="J21" s="15" t="s">
        <v>142</v>
      </c>
    </row>
    <row r="22" spans="1:75" ht="24" customHeight="1" outlineLevel="1">
      <c r="A22" s="1">
        <v>2</v>
      </c>
      <c r="B22" s="15" t="s">
        <v>87</v>
      </c>
      <c r="C22" s="11" t="s">
        <v>82</v>
      </c>
      <c r="D22" s="18" t="s">
        <v>88</v>
      </c>
      <c r="E22" s="20" t="s">
        <v>105</v>
      </c>
      <c r="F22" s="17">
        <v>5</v>
      </c>
      <c r="G22" s="25">
        <f t="shared" si="0"/>
        <v>5</v>
      </c>
      <c r="H22" s="15"/>
      <c r="I22" s="15"/>
      <c r="J22" s="15" t="s">
        <v>143</v>
      </c>
    </row>
    <row r="23" spans="1:75" ht="24" customHeight="1" outlineLevel="1" thickBot="1">
      <c r="A23" s="1">
        <v>3</v>
      </c>
      <c r="B23" s="15" t="s">
        <v>89</v>
      </c>
      <c r="C23" s="12" t="s">
        <v>82</v>
      </c>
      <c r="D23" s="18" t="s">
        <v>90</v>
      </c>
      <c r="E23" s="20" t="s">
        <v>105</v>
      </c>
      <c r="F23" s="23">
        <f>IF(EXACT(E23,"YES"),3,IF(EXACT(E23,"NO"),3,0))</f>
        <v>3</v>
      </c>
      <c r="G23" s="25">
        <f t="shared" si="0"/>
        <v>3</v>
      </c>
      <c r="H23" s="15"/>
      <c r="I23" s="15"/>
      <c r="J23" s="15"/>
    </row>
    <row r="24" spans="1:75" ht="15" thickBot="1">
      <c r="B24" s="14" t="s">
        <v>101</v>
      </c>
      <c r="C24" s="14"/>
      <c r="D24" s="14"/>
      <c r="E24" s="40"/>
      <c r="F24" s="28">
        <f>SUM(F25)</f>
        <v>8</v>
      </c>
      <c r="G24" s="24">
        <f>SUM(G25)</f>
        <v>8</v>
      </c>
      <c r="H24" s="14"/>
      <c r="I24" s="14"/>
      <c r="J24" s="14"/>
    </row>
    <row r="25" spans="1:75" s="2" customFormat="1" ht="28.2" outlineLevel="1" thickBot="1">
      <c r="A25" s="6">
        <v>1</v>
      </c>
      <c r="B25" s="15" t="s">
        <v>119</v>
      </c>
      <c r="C25" s="11" t="s">
        <v>82</v>
      </c>
      <c r="D25" s="18" t="s">
        <v>19</v>
      </c>
      <c r="E25" s="20" t="s">
        <v>105</v>
      </c>
      <c r="F25" s="17">
        <v>8</v>
      </c>
      <c r="G25" s="25">
        <f t="shared" si="0"/>
        <v>8</v>
      </c>
      <c r="H25" s="15"/>
      <c r="I25" s="15"/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 spans="1:75" ht="15" thickBot="1">
      <c r="B26" s="14" t="s">
        <v>21</v>
      </c>
      <c r="C26" s="14"/>
      <c r="D26" s="14"/>
      <c r="E26" s="40"/>
      <c r="F26" s="24">
        <f>SUM(F27:F27)</f>
        <v>8</v>
      </c>
      <c r="G26" s="24">
        <f>SUM(G27:G27)</f>
        <v>0</v>
      </c>
      <c r="H26" s="14"/>
      <c r="I26" s="14"/>
      <c r="J26" s="14"/>
    </row>
    <row r="27" spans="1:75" ht="28.2" outlineLevel="1" thickBot="1">
      <c r="A27" s="1">
        <v>1</v>
      </c>
      <c r="B27" s="47" t="s">
        <v>117</v>
      </c>
      <c r="C27" s="12" t="s">
        <v>82</v>
      </c>
      <c r="D27" s="18" t="s">
        <v>90</v>
      </c>
      <c r="E27" s="20" t="s">
        <v>106</v>
      </c>
      <c r="F27" s="17">
        <v>8</v>
      </c>
      <c r="G27" s="25">
        <f t="shared" si="0"/>
        <v>0</v>
      </c>
      <c r="H27" s="15"/>
      <c r="I27" s="15"/>
      <c r="J27" s="15"/>
    </row>
    <row r="28" spans="1:75" ht="15" thickBot="1">
      <c r="B28" s="14" t="s">
        <v>20</v>
      </c>
      <c r="C28" s="14"/>
      <c r="D28" s="14"/>
      <c r="E28" s="40"/>
      <c r="F28" s="24">
        <f>SUM(F29:F31)</f>
        <v>7</v>
      </c>
      <c r="G28" s="24">
        <f>SUM(G29:G31)</f>
        <v>7</v>
      </c>
      <c r="H28" s="14"/>
      <c r="I28" s="14"/>
      <c r="J28" s="14"/>
    </row>
    <row r="29" spans="1:75" outlineLevel="1">
      <c r="A29" s="1">
        <v>1</v>
      </c>
      <c r="B29" s="15" t="s">
        <v>94</v>
      </c>
      <c r="C29" s="12" t="s">
        <v>82</v>
      </c>
      <c r="D29" s="18" t="s">
        <v>91</v>
      </c>
      <c r="E29" s="20" t="s">
        <v>107</v>
      </c>
      <c r="F29" s="23">
        <f t="shared" ref="F29:F30" si="3">IF(EXACT(E29,"YES"),3,IF(EXACT(E29,"NO"),3,0))</f>
        <v>0</v>
      </c>
      <c r="G29" s="25">
        <f t="shared" si="0"/>
        <v>0</v>
      </c>
      <c r="H29" s="15"/>
      <c r="I29" s="15"/>
    </row>
    <row r="30" spans="1:75" outlineLevel="1">
      <c r="A30" s="1">
        <v>2</v>
      </c>
      <c r="B30" s="15" t="s">
        <v>92</v>
      </c>
      <c r="C30" s="12" t="s">
        <v>82</v>
      </c>
      <c r="D30" s="18" t="s">
        <v>93</v>
      </c>
      <c r="E30" s="20" t="s">
        <v>105</v>
      </c>
      <c r="F30" s="23">
        <f t="shared" si="3"/>
        <v>3</v>
      </c>
      <c r="G30" s="25">
        <f t="shared" si="0"/>
        <v>3</v>
      </c>
      <c r="H30" s="15"/>
      <c r="I30" s="15"/>
      <c r="J30" s="15"/>
    </row>
    <row r="31" spans="1:75" ht="15" outlineLevel="1" thickBot="1">
      <c r="A31" s="1">
        <v>3</v>
      </c>
      <c r="B31" s="15" t="s">
        <v>96</v>
      </c>
      <c r="C31" s="12" t="s">
        <v>82</v>
      </c>
      <c r="D31" s="18" t="s">
        <v>95</v>
      </c>
      <c r="E31" s="20" t="s">
        <v>105</v>
      </c>
      <c r="F31" s="23">
        <f>IF(EXACT(E31,"YES"),4,IF(EXACT(E31,"NO"),4,0))</f>
        <v>4</v>
      </c>
      <c r="G31" s="25">
        <f t="shared" si="0"/>
        <v>4</v>
      </c>
      <c r="H31" s="15"/>
      <c r="I31" s="15"/>
      <c r="J31" s="15" t="s">
        <v>144</v>
      </c>
    </row>
    <row r="32" spans="1:75" ht="15" thickBot="1">
      <c r="B32" s="14" t="s">
        <v>22</v>
      </c>
      <c r="C32" s="14"/>
      <c r="D32" s="14"/>
      <c r="E32" s="40"/>
      <c r="F32" s="24">
        <f>SUM(F33)</f>
        <v>10</v>
      </c>
      <c r="G32" s="24">
        <f>SUM(G33)</f>
        <v>10</v>
      </c>
      <c r="H32" s="14"/>
      <c r="I32" s="14"/>
      <c r="J32" s="14"/>
    </row>
    <row r="33" spans="1:10" ht="15" outlineLevel="1" thickBot="1">
      <c r="A33" s="1">
        <v>1</v>
      </c>
      <c r="B33" s="15" t="s">
        <v>23</v>
      </c>
      <c r="C33" s="12" t="s">
        <v>82</v>
      </c>
      <c r="D33" s="18" t="s">
        <v>97</v>
      </c>
      <c r="E33" s="20" t="s">
        <v>105</v>
      </c>
      <c r="F33" s="17">
        <v>10</v>
      </c>
      <c r="G33" s="25">
        <f t="shared" si="0"/>
        <v>10</v>
      </c>
      <c r="H33" s="15"/>
      <c r="I33" s="15"/>
      <c r="J33" s="15" t="s">
        <v>145</v>
      </c>
    </row>
    <row r="34" spans="1:10" ht="15" thickBot="1">
      <c r="B34" s="14" t="s">
        <v>24</v>
      </c>
      <c r="C34" s="14"/>
      <c r="D34" s="14"/>
      <c r="E34" s="40"/>
      <c r="F34" s="24">
        <f>SUM(F35:F37)</f>
        <v>7</v>
      </c>
      <c r="G34" s="24">
        <f>SUM(G35:G37)</f>
        <v>4</v>
      </c>
      <c r="H34" s="14"/>
      <c r="I34" s="14"/>
      <c r="J34" s="14"/>
    </row>
    <row r="35" spans="1:10" outlineLevel="1">
      <c r="A35" s="1">
        <v>1</v>
      </c>
      <c r="B35" s="47" t="s">
        <v>98</v>
      </c>
      <c r="C35" s="12" t="s">
        <v>82</v>
      </c>
      <c r="D35" s="18" t="s">
        <v>99</v>
      </c>
      <c r="E35" s="20" t="s">
        <v>106</v>
      </c>
      <c r="F35" s="23">
        <f>IF(EXACT(E35,"YES"),3,IF(EXACT(E35,"NO"),3,0))</f>
        <v>3</v>
      </c>
      <c r="G35" s="25">
        <f t="shared" si="0"/>
        <v>0</v>
      </c>
      <c r="H35" s="15"/>
      <c r="I35" s="15"/>
      <c r="J35" s="15"/>
    </row>
    <row r="36" spans="1:10" ht="27.6" outlineLevel="1">
      <c r="A36" s="1">
        <v>2</v>
      </c>
      <c r="B36" s="15" t="s">
        <v>25</v>
      </c>
      <c r="C36" s="12" t="s">
        <v>82</v>
      </c>
      <c r="D36" s="18" t="s">
        <v>26</v>
      </c>
      <c r="E36" s="20" t="s">
        <v>105</v>
      </c>
      <c r="F36" s="23">
        <f t="shared" ref="F36:F39" si="4">IF(EXACT(E36,"YES"),2,IF(EXACT(E36,"NO"),2,0))</f>
        <v>2</v>
      </c>
      <c r="G36" s="25">
        <f t="shared" si="0"/>
        <v>2</v>
      </c>
      <c r="H36" s="15"/>
      <c r="I36" s="15"/>
      <c r="J36" s="15"/>
    </row>
    <row r="37" spans="1:10" ht="28.2" outlineLevel="1" thickBot="1">
      <c r="A37" s="1">
        <v>3</v>
      </c>
      <c r="B37" s="15" t="s">
        <v>27</v>
      </c>
      <c r="C37" s="12" t="s">
        <v>82</v>
      </c>
      <c r="D37" s="18" t="s">
        <v>28</v>
      </c>
      <c r="E37" s="20" t="s">
        <v>105</v>
      </c>
      <c r="F37" s="23">
        <f t="shared" si="4"/>
        <v>2</v>
      </c>
      <c r="G37" s="25">
        <f t="shared" si="0"/>
        <v>2</v>
      </c>
      <c r="H37" s="15"/>
      <c r="I37" s="15"/>
      <c r="J37" s="15"/>
    </row>
    <row r="38" spans="1:10" ht="15" thickBot="1">
      <c r="B38" s="14" t="s">
        <v>29</v>
      </c>
      <c r="C38" s="14"/>
      <c r="D38" s="14"/>
      <c r="E38" s="40"/>
      <c r="F38" s="24">
        <f>SUM(F39:F43)</f>
        <v>4</v>
      </c>
      <c r="G38" s="24">
        <f>SUM(G39:G43)</f>
        <v>2</v>
      </c>
      <c r="H38" s="14"/>
      <c r="I38" s="14"/>
      <c r="J38" s="14"/>
    </row>
    <row r="39" spans="1:10" outlineLevel="1">
      <c r="A39" s="1">
        <v>1</v>
      </c>
      <c r="B39" s="15" t="s">
        <v>100</v>
      </c>
      <c r="C39" s="12" t="s">
        <v>82</v>
      </c>
      <c r="D39" s="18" t="s">
        <v>102</v>
      </c>
      <c r="E39" s="20" t="s">
        <v>107</v>
      </c>
      <c r="F39" s="23">
        <f t="shared" si="4"/>
        <v>0</v>
      </c>
      <c r="G39" s="25">
        <f t="shared" si="0"/>
        <v>0</v>
      </c>
      <c r="H39" s="15"/>
      <c r="I39" s="15"/>
      <c r="J39" s="15"/>
    </row>
    <row r="40" spans="1:10" outlineLevel="1">
      <c r="A40" s="1">
        <v>2</v>
      </c>
      <c r="B40" s="47" t="s">
        <v>120</v>
      </c>
      <c r="C40" s="12" t="s">
        <v>82</v>
      </c>
      <c r="D40" s="18" t="s">
        <v>30</v>
      </c>
      <c r="E40" s="20" t="s">
        <v>106</v>
      </c>
      <c r="F40" s="23">
        <f t="shared" ref="F40:F43" si="5">IF(EXACT(E40,"YES"),1,IF(EXACT(E40,"NO"),1,0))</f>
        <v>1</v>
      </c>
      <c r="G40" s="25">
        <f t="shared" si="0"/>
        <v>0</v>
      </c>
      <c r="H40" s="15"/>
      <c r="I40" s="15"/>
      <c r="J40" s="15" t="s">
        <v>146</v>
      </c>
    </row>
    <row r="41" spans="1:10" outlineLevel="1">
      <c r="A41" s="1">
        <v>3</v>
      </c>
      <c r="B41" s="15" t="s">
        <v>31</v>
      </c>
      <c r="C41" s="12" t="s">
        <v>82</v>
      </c>
      <c r="D41" s="18" t="s">
        <v>32</v>
      </c>
      <c r="E41" s="20" t="s">
        <v>105</v>
      </c>
      <c r="F41" s="23">
        <f t="shared" si="5"/>
        <v>1</v>
      </c>
      <c r="G41" s="25">
        <f t="shared" si="0"/>
        <v>1</v>
      </c>
      <c r="H41" s="15"/>
      <c r="I41" s="15"/>
      <c r="J41" s="15" t="s">
        <v>147</v>
      </c>
    </row>
    <row r="42" spans="1:10" outlineLevel="1">
      <c r="A42" s="1">
        <v>4</v>
      </c>
      <c r="B42" s="15" t="s">
        <v>74</v>
      </c>
      <c r="C42" s="12" t="s">
        <v>82</v>
      </c>
      <c r="D42" s="18" t="s">
        <v>33</v>
      </c>
      <c r="E42" s="20" t="s">
        <v>105</v>
      </c>
      <c r="F42" s="23">
        <f t="shared" si="5"/>
        <v>1</v>
      </c>
      <c r="G42" s="25">
        <f t="shared" si="0"/>
        <v>1</v>
      </c>
      <c r="H42" s="15"/>
      <c r="I42" s="15"/>
      <c r="J42" s="15"/>
    </row>
    <row r="43" spans="1:10" ht="15" outlineLevel="1" thickBot="1">
      <c r="A43" s="1">
        <v>5</v>
      </c>
      <c r="B43" s="47" t="s">
        <v>34</v>
      </c>
      <c r="C43" s="12" t="s">
        <v>82</v>
      </c>
      <c r="D43" s="18" t="s">
        <v>33</v>
      </c>
      <c r="E43" s="20" t="s">
        <v>106</v>
      </c>
      <c r="F43" s="23">
        <f t="shared" si="5"/>
        <v>1</v>
      </c>
      <c r="G43" s="25">
        <f t="shared" si="0"/>
        <v>0</v>
      </c>
      <c r="H43" s="15"/>
      <c r="I43" s="15"/>
      <c r="J43" s="15"/>
    </row>
    <row r="44" spans="1:10" ht="15" thickBot="1">
      <c r="B44" s="14" t="s">
        <v>115</v>
      </c>
      <c r="C44" s="14"/>
      <c r="D44" s="14"/>
      <c r="E44" s="40"/>
      <c r="F44" s="24">
        <f>SUM(F45:F49)</f>
        <v>9</v>
      </c>
      <c r="G44" s="24">
        <f>SUM(G45:G49)</f>
        <v>7</v>
      </c>
      <c r="H44" s="14"/>
      <c r="I44" s="14"/>
      <c r="J44" s="14"/>
    </row>
    <row r="45" spans="1:10" outlineLevel="1">
      <c r="A45" s="1">
        <v>1</v>
      </c>
      <c r="B45" s="15" t="s">
        <v>133</v>
      </c>
      <c r="C45" s="12" t="s">
        <v>82</v>
      </c>
      <c r="D45" s="18" t="s">
        <v>35</v>
      </c>
      <c r="E45" s="20" t="s">
        <v>105</v>
      </c>
      <c r="F45" s="23">
        <f t="shared" ref="F45:F48" si="6">IF(EXACT(E45,"YES"),2,IF(EXACT(E45,"NO"),2,0))</f>
        <v>2</v>
      </c>
      <c r="G45" s="25">
        <f t="shared" si="0"/>
        <v>2</v>
      </c>
      <c r="H45" s="15"/>
      <c r="I45" s="15"/>
      <c r="J45" s="15"/>
    </row>
    <row r="46" spans="1:10" ht="41.4" outlineLevel="1">
      <c r="A46" s="1">
        <v>2</v>
      </c>
      <c r="B46" s="15" t="s">
        <v>75</v>
      </c>
      <c r="C46" s="12" t="s">
        <v>82</v>
      </c>
      <c r="D46" s="18" t="s">
        <v>36</v>
      </c>
      <c r="E46" s="20" t="s">
        <v>106</v>
      </c>
      <c r="F46" s="23">
        <f t="shared" si="6"/>
        <v>2</v>
      </c>
      <c r="G46" s="25">
        <f t="shared" si="0"/>
        <v>0</v>
      </c>
      <c r="H46" s="15"/>
      <c r="I46" s="15"/>
      <c r="J46" s="15"/>
    </row>
    <row r="47" spans="1:10" ht="27.6" outlineLevel="1">
      <c r="A47" s="1">
        <v>3</v>
      </c>
      <c r="B47" s="15" t="s">
        <v>37</v>
      </c>
      <c r="C47" s="12" t="s">
        <v>82</v>
      </c>
      <c r="D47" s="18" t="s">
        <v>38</v>
      </c>
      <c r="E47" s="20" t="s">
        <v>105</v>
      </c>
      <c r="F47" s="23">
        <f t="shared" si="6"/>
        <v>2</v>
      </c>
      <c r="G47" s="25">
        <f t="shared" si="0"/>
        <v>2</v>
      </c>
      <c r="H47" s="15"/>
      <c r="I47" s="15"/>
      <c r="J47" s="15"/>
    </row>
    <row r="48" spans="1:10" outlineLevel="1">
      <c r="A48" s="1">
        <v>4</v>
      </c>
      <c r="B48" s="15" t="s">
        <v>39</v>
      </c>
      <c r="C48" s="12" t="s">
        <v>82</v>
      </c>
      <c r="D48" s="18" t="s">
        <v>40</v>
      </c>
      <c r="E48" s="20" t="s">
        <v>105</v>
      </c>
      <c r="F48" s="23">
        <f t="shared" si="6"/>
        <v>2</v>
      </c>
      <c r="G48" s="25">
        <f t="shared" si="0"/>
        <v>2</v>
      </c>
      <c r="H48" s="15"/>
      <c r="I48" s="15"/>
      <c r="J48" s="15"/>
    </row>
    <row r="49" spans="1:10" ht="27.6" outlineLevel="1">
      <c r="A49" s="1">
        <v>5</v>
      </c>
      <c r="B49" s="15" t="s">
        <v>41</v>
      </c>
      <c r="C49" s="12" t="s">
        <v>82</v>
      </c>
      <c r="D49" s="18" t="s">
        <v>42</v>
      </c>
      <c r="E49" s="20" t="s">
        <v>105</v>
      </c>
      <c r="F49" s="23">
        <f t="shared" ref="F49" si="7">IF(EXACT(E49,"YES"),1,IF(EXACT(E49,"NO"),1,0))</f>
        <v>1</v>
      </c>
      <c r="G49" s="25">
        <f t="shared" si="0"/>
        <v>1</v>
      </c>
      <c r="H49" s="15"/>
      <c r="I49" s="15"/>
      <c r="J49" s="15"/>
    </row>
    <row r="50" spans="1:10" ht="15" thickBot="1">
      <c r="A50" s="22"/>
      <c r="B50" s="14"/>
      <c r="C50" s="14"/>
      <c r="D50" s="14"/>
      <c r="E50" s="40"/>
      <c r="F50" s="14"/>
      <c r="G50" s="14"/>
      <c r="H50" s="14"/>
      <c r="I50" s="14"/>
      <c r="J50" s="14"/>
    </row>
    <row r="51" spans="1:10" ht="15" thickBot="1">
      <c r="A51" s="8"/>
      <c r="B51" s="9"/>
      <c r="C51" s="37"/>
      <c r="D51" s="9"/>
      <c r="E51" s="37"/>
      <c r="F51" s="21">
        <f>SUM(F44,F38,F34,F32,F28,F26,F24,F20,F17,F12,F7)</f>
        <v>95</v>
      </c>
      <c r="G51" s="26">
        <f>SUM(G44,G38,G34,G32,G28,G26,G24,G20,G17,G12,G7)</f>
        <v>69</v>
      </c>
      <c r="H51" s="9"/>
      <c r="I51" s="9"/>
      <c r="J51" s="10"/>
    </row>
    <row r="52" spans="1:10">
      <c r="G52">
        <v>0</v>
      </c>
    </row>
  </sheetData>
  <mergeCells count="3">
    <mergeCell ref="A3:J3"/>
    <mergeCell ref="E4:F4"/>
    <mergeCell ref="A5:J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Sheet1!$A$2:$A$5</xm:f>
          </x14:formula1>
          <xm:sqref>E8:E11 E39:E43 E13:E16 E21:E23 E25 E18:E19 E27 E29:E31 E33 E35:E37 E45:E50</xm:sqref>
        </x14:dataValidation>
        <x14:dataValidation type="list" allowBlank="1" showInputMessage="1" showErrorMessage="1">
          <x14:formula1>
            <xm:f>Sheet1!$B$2:$B$6</xm:f>
          </x14:formula1>
          <xm:sqref>G44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B27" sqref="B27"/>
    </sheetView>
  </sheetViews>
  <sheetFormatPr defaultRowHeight="14.4"/>
  <cols>
    <col min="1" max="1" width="29.109375" bestFit="1" customWidth="1"/>
    <col min="2" max="2" width="78.5546875" customWidth="1"/>
    <col min="3" max="3" width="18.21875" bestFit="1" customWidth="1"/>
    <col min="4" max="4" width="16" bestFit="1" customWidth="1"/>
    <col min="5" max="5" width="20" customWidth="1"/>
    <col min="6" max="6" width="21.6640625" customWidth="1"/>
  </cols>
  <sheetData>
    <row r="1" spans="1:6">
      <c r="A1" s="71" t="s">
        <v>150</v>
      </c>
      <c r="B1" s="71"/>
      <c r="C1" s="71"/>
      <c r="D1" s="71"/>
      <c r="E1" s="48"/>
      <c r="F1" s="49"/>
    </row>
    <row r="2" spans="1:6">
      <c r="A2" s="71"/>
      <c r="B2" s="71"/>
      <c r="C2" s="71"/>
      <c r="D2" s="71"/>
      <c r="E2" s="48"/>
      <c r="F2" s="49"/>
    </row>
    <row r="3" spans="1:6">
      <c r="A3" s="71"/>
      <c r="B3" s="71"/>
      <c r="C3" s="71"/>
      <c r="D3" s="71"/>
      <c r="E3" s="48"/>
      <c r="F3" s="49"/>
    </row>
    <row r="4" spans="1:6">
      <c r="A4" s="72"/>
      <c r="B4" s="72"/>
      <c r="C4" s="72"/>
      <c r="D4" s="72"/>
      <c r="E4" s="50"/>
      <c r="F4" s="49"/>
    </row>
    <row r="5" spans="1:6">
      <c r="A5" s="73" t="s">
        <v>148</v>
      </c>
      <c r="B5" s="74"/>
      <c r="C5" s="74"/>
      <c r="D5" s="74"/>
      <c r="E5" s="74"/>
      <c r="F5" s="75"/>
    </row>
    <row r="6" spans="1:6">
      <c r="A6" s="62" t="s">
        <v>151</v>
      </c>
      <c r="B6" s="63" t="s">
        <v>152</v>
      </c>
      <c r="C6" s="51" t="s">
        <v>161</v>
      </c>
      <c r="D6" s="52" t="s">
        <v>162</v>
      </c>
      <c r="E6" s="76" t="s">
        <v>149</v>
      </c>
      <c r="F6" s="77"/>
    </row>
    <row r="7" spans="1:6">
      <c r="A7" s="62" t="s">
        <v>153</v>
      </c>
      <c r="B7" s="63" t="s">
        <v>154</v>
      </c>
      <c r="C7" s="51" t="s">
        <v>163</v>
      </c>
      <c r="D7" s="53" t="s">
        <v>167</v>
      </c>
      <c r="E7" s="78"/>
      <c r="F7" s="79"/>
    </row>
    <row r="8" spans="1:6">
      <c r="A8" s="62" t="s">
        <v>155</v>
      </c>
      <c r="B8" s="63" t="s">
        <v>156</v>
      </c>
      <c r="C8" s="51" t="s">
        <v>164</v>
      </c>
      <c r="D8" s="53" t="s">
        <v>168</v>
      </c>
      <c r="E8" s="80"/>
      <c r="F8" s="81"/>
    </row>
    <row r="9" spans="1:6">
      <c r="A9" s="51" t="s">
        <v>157</v>
      </c>
      <c r="B9" s="52" t="s">
        <v>158</v>
      </c>
      <c r="C9" s="51" t="s">
        <v>165</v>
      </c>
      <c r="D9" s="53" t="s">
        <v>169</v>
      </c>
      <c r="E9" s="80"/>
      <c r="F9" s="81"/>
    </row>
    <row r="10" spans="1:6">
      <c r="A10" s="51" t="s">
        <v>159</v>
      </c>
      <c r="B10" s="52" t="s">
        <v>160</v>
      </c>
      <c r="C10" s="51" t="s">
        <v>166</v>
      </c>
      <c r="D10" s="53">
        <v>43531</v>
      </c>
      <c r="E10" s="80"/>
      <c r="F10" s="81"/>
    </row>
    <row r="11" spans="1:6">
      <c r="A11" s="54" t="s">
        <v>174</v>
      </c>
      <c r="B11" s="56">
        <v>4</v>
      </c>
      <c r="C11" s="54"/>
      <c r="D11" s="57"/>
      <c r="E11" s="58"/>
      <c r="F11" s="58"/>
    </row>
    <row r="13" spans="1:6" ht="15.6">
      <c r="A13" s="55" t="s">
        <v>170</v>
      </c>
    </row>
    <row r="14" spans="1:6">
      <c r="A14" s="84" t="s">
        <v>171</v>
      </c>
      <c r="B14" s="84"/>
      <c r="C14" s="85">
        <f>'Internal Audit Checklist'!E4</f>
        <v>72.631578947368425</v>
      </c>
    </row>
    <row r="15" spans="1:6" ht="22.2" customHeight="1">
      <c r="A15" s="84"/>
      <c r="B15" s="84"/>
      <c r="C15" s="85"/>
    </row>
    <row r="17" spans="1:7" ht="14.4" customHeight="1">
      <c r="A17" s="84" t="s">
        <v>172</v>
      </c>
      <c r="B17" s="84"/>
      <c r="C17" s="84"/>
      <c r="E17" s="86" t="s">
        <v>173</v>
      </c>
      <c r="F17" s="86"/>
      <c r="G17" s="86"/>
    </row>
    <row r="18" spans="1:7" ht="14.4" customHeight="1">
      <c r="A18" s="84"/>
      <c r="B18" s="84"/>
      <c r="C18" s="84"/>
      <c r="E18" s="86"/>
      <c r="F18" s="86"/>
      <c r="G18" s="86"/>
    </row>
    <row r="19" spans="1:7" ht="15" customHeight="1" thickBot="1">
      <c r="A19" s="31" t="s">
        <v>1</v>
      </c>
      <c r="B19" s="31" t="s">
        <v>104</v>
      </c>
      <c r="C19" s="32" t="s">
        <v>103</v>
      </c>
      <c r="E19" s="82" t="s">
        <v>21</v>
      </c>
      <c r="F19" s="83"/>
      <c r="G19" s="83"/>
    </row>
    <row r="20" spans="1:7" ht="15" thickBot="1">
      <c r="A20" s="27" t="s">
        <v>5</v>
      </c>
      <c r="B20" s="28">
        <f>'Internal Audit Checklist'!F7</f>
        <v>5</v>
      </c>
      <c r="C20" s="28">
        <f>'Internal Audit Checklist'!G7</f>
        <v>5</v>
      </c>
      <c r="E20" s="82" t="s">
        <v>24</v>
      </c>
      <c r="F20" s="83"/>
      <c r="G20" s="83"/>
    </row>
    <row r="21" spans="1:7" ht="15" thickBot="1">
      <c r="A21" s="14" t="s">
        <v>10</v>
      </c>
      <c r="B21" s="28">
        <f>'Internal Audit Checklist'!F12</f>
        <v>10</v>
      </c>
      <c r="C21" s="28">
        <f>'Internal Audit Checklist'!G12</f>
        <v>4</v>
      </c>
    </row>
    <row r="22" spans="1:7" ht="15" thickBot="1">
      <c r="A22" s="14" t="s">
        <v>114</v>
      </c>
      <c r="B22" s="28">
        <f>'Internal Audit Checklist'!F17</f>
        <v>12</v>
      </c>
      <c r="C22" s="28">
        <f>'Internal Audit Checklist'!G17</f>
        <v>12</v>
      </c>
    </row>
    <row r="23" spans="1:7" ht="15" thickBot="1">
      <c r="A23" s="14" t="s">
        <v>17</v>
      </c>
      <c r="B23" s="28">
        <f>'Internal Audit Checklist'!F20</f>
        <v>15</v>
      </c>
      <c r="C23" s="28">
        <f>'Internal Audit Checklist'!G20</f>
        <v>10</v>
      </c>
    </row>
    <row r="24" spans="1:7" ht="15" thickBot="1">
      <c r="A24" s="14" t="s">
        <v>101</v>
      </c>
      <c r="B24" s="28">
        <f>'Internal Audit Checklist'!F24</f>
        <v>8</v>
      </c>
      <c r="C24" s="28">
        <f>'Internal Audit Checklist'!G24</f>
        <v>8</v>
      </c>
    </row>
    <row r="25" spans="1:7" ht="15" thickBot="1">
      <c r="A25" s="14" t="s">
        <v>21</v>
      </c>
      <c r="B25" s="28">
        <f>'Internal Audit Checklist'!F26</f>
        <v>8</v>
      </c>
      <c r="C25" s="28">
        <f>'Internal Audit Checklist'!G26</f>
        <v>0</v>
      </c>
    </row>
    <row r="26" spans="1:7" ht="15" thickBot="1">
      <c r="A26" s="14" t="s">
        <v>20</v>
      </c>
      <c r="B26" s="28">
        <f>'Internal Audit Checklist'!F28</f>
        <v>7</v>
      </c>
      <c r="C26" s="28">
        <f>'Internal Audit Checklist'!G28</f>
        <v>7</v>
      </c>
    </row>
    <row r="27" spans="1:7" ht="15" thickBot="1">
      <c r="A27" s="14" t="s">
        <v>22</v>
      </c>
      <c r="B27" s="28">
        <f>'Internal Audit Checklist'!F32</f>
        <v>10</v>
      </c>
      <c r="C27" s="28">
        <f>'Internal Audit Checklist'!G32</f>
        <v>10</v>
      </c>
    </row>
    <row r="28" spans="1:7" ht="15" thickBot="1">
      <c r="A28" s="14" t="s">
        <v>24</v>
      </c>
      <c r="B28" s="28">
        <f>'Internal Audit Checklist'!F34</f>
        <v>7</v>
      </c>
      <c r="C28" s="28">
        <f>'Internal Audit Checklist'!G34</f>
        <v>4</v>
      </c>
    </row>
    <row r="29" spans="1:7" ht="15" thickBot="1">
      <c r="A29" s="14" t="s">
        <v>29</v>
      </c>
      <c r="B29" s="28">
        <f>'Internal Audit Checklist'!F38</f>
        <v>4</v>
      </c>
      <c r="C29" s="28">
        <f>'Internal Audit Checklist'!G38</f>
        <v>2</v>
      </c>
    </row>
    <row r="30" spans="1:7" ht="15" thickBot="1">
      <c r="A30" s="14" t="s">
        <v>115</v>
      </c>
      <c r="B30" s="28">
        <f>'Internal Audit Checklist'!F44</f>
        <v>9</v>
      </c>
      <c r="C30" s="28">
        <f>'Internal Audit Checklist'!G44</f>
        <v>7</v>
      </c>
    </row>
    <row r="32" spans="1:7">
      <c r="A32" s="59" t="s">
        <v>182</v>
      </c>
    </row>
    <row r="33" spans="1:2">
      <c r="A33" s="14" t="s">
        <v>175</v>
      </c>
      <c r="B33" s="60" t="s">
        <v>179</v>
      </c>
    </row>
    <row r="34" spans="1:2">
      <c r="A34" s="14" t="s">
        <v>180</v>
      </c>
      <c r="B34" s="60" t="s">
        <v>181</v>
      </c>
    </row>
    <row r="35" spans="1:2">
      <c r="A35" s="14" t="s">
        <v>176</v>
      </c>
      <c r="B35" s="60" t="s">
        <v>21</v>
      </c>
    </row>
    <row r="36" spans="1:2">
      <c r="A36" s="14" t="s">
        <v>177</v>
      </c>
      <c r="B36" s="60" t="s">
        <v>178</v>
      </c>
    </row>
    <row r="38" spans="1:2">
      <c r="A38" s="59" t="s">
        <v>183</v>
      </c>
    </row>
    <row r="39" spans="1:2">
      <c r="A39" s="14" t="s">
        <v>175</v>
      </c>
      <c r="B39" s="60" t="s">
        <v>184</v>
      </c>
    </row>
    <row r="40" spans="1:2">
      <c r="A40" s="14" t="s">
        <v>180</v>
      </c>
      <c r="B40" s="60" t="s">
        <v>181</v>
      </c>
    </row>
    <row r="41" spans="1:2">
      <c r="A41" s="14" t="s">
        <v>176</v>
      </c>
      <c r="B41" s="60" t="s">
        <v>24</v>
      </c>
    </row>
    <row r="42" spans="1:2">
      <c r="A42" s="14" t="s">
        <v>177</v>
      </c>
      <c r="B42" s="60" t="s">
        <v>185</v>
      </c>
    </row>
    <row r="44" spans="1:2">
      <c r="A44" s="59" t="s">
        <v>186</v>
      </c>
    </row>
    <row r="45" spans="1:2">
      <c r="A45" s="14" t="s">
        <v>175</v>
      </c>
      <c r="B45" s="60" t="s">
        <v>187</v>
      </c>
    </row>
    <row r="46" spans="1:2">
      <c r="A46" s="14" t="s">
        <v>180</v>
      </c>
      <c r="B46" s="60" t="s">
        <v>188</v>
      </c>
    </row>
    <row r="47" spans="1:2">
      <c r="A47" s="14" t="s">
        <v>176</v>
      </c>
      <c r="B47" s="60" t="s">
        <v>10</v>
      </c>
    </row>
    <row r="48" spans="1:2">
      <c r="A48" s="14" t="s">
        <v>177</v>
      </c>
      <c r="B48" s="60" t="s">
        <v>161</v>
      </c>
    </row>
    <row r="50" spans="1:2">
      <c r="A50" s="59" t="s">
        <v>189</v>
      </c>
    </row>
    <row r="51" spans="1:2">
      <c r="A51" s="14" t="s">
        <v>175</v>
      </c>
      <c r="B51" s="60" t="s">
        <v>190</v>
      </c>
    </row>
    <row r="52" spans="1:2">
      <c r="A52" s="14" t="s">
        <v>180</v>
      </c>
      <c r="B52" s="60" t="s">
        <v>188</v>
      </c>
    </row>
    <row r="53" spans="1:2">
      <c r="A53" s="14" t="s">
        <v>176</v>
      </c>
      <c r="B53" s="60" t="s">
        <v>191</v>
      </c>
    </row>
    <row r="54" spans="1:2">
      <c r="A54" s="14" t="s">
        <v>177</v>
      </c>
      <c r="B54" s="60" t="s">
        <v>164</v>
      </c>
    </row>
    <row r="56" spans="1:2">
      <c r="A56" s="14" t="s">
        <v>193</v>
      </c>
      <c r="B56" s="14" t="s">
        <v>192</v>
      </c>
    </row>
    <row r="57" spans="1:2">
      <c r="A57" s="61">
        <v>1</v>
      </c>
      <c r="B57" s="5" t="s">
        <v>194</v>
      </c>
    </row>
    <row r="58" spans="1:2">
      <c r="A58" s="61">
        <v>2</v>
      </c>
      <c r="B58" s="5" t="s">
        <v>195</v>
      </c>
    </row>
    <row r="59" spans="1:2">
      <c r="A59" s="61">
        <v>3</v>
      </c>
      <c r="B59" s="5" t="s">
        <v>196</v>
      </c>
    </row>
    <row r="60" spans="1:2">
      <c r="A60" s="61">
        <v>4</v>
      </c>
      <c r="B60" s="5"/>
    </row>
    <row r="61" spans="1:2">
      <c r="A61" s="61"/>
      <c r="B61" s="5"/>
    </row>
  </sheetData>
  <mergeCells count="10">
    <mergeCell ref="E20:G20"/>
    <mergeCell ref="A14:B15"/>
    <mergeCell ref="C14:C15"/>
    <mergeCell ref="A17:C18"/>
    <mergeCell ref="E17:G18"/>
    <mergeCell ref="A1:D4"/>
    <mergeCell ref="A5:F5"/>
    <mergeCell ref="E6:F6"/>
    <mergeCell ref="E7:F10"/>
    <mergeCell ref="E19:G19"/>
  </mergeCells>
  <conditionalFormatting sqref="C14:C15">
    <cfRule type="colorScale" priority="1">
      <colorScale>
        <cfvo type="num" val="40"/>
        <cfvo type="percentile" val="5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2">
    <dataValidation type="list" allowBlank="1" showInputMessage="1" showErrorMessage="1" sqref="B7">
      <formula1>"Digital Framework, Technology Service, Digital Ecommerce, Enterprise Services"</formula1>
    </dataValidation>
    <dataValidation type="list" allowBlank="1" showInputMessage="1" showErrorMessage="1" sqref="B6">
      <formula1>"Karachi,Lahore"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4.4"/>
  <sheetData>
    <row r="2" spans="1:2">
      <c r="A2" t="s">
        <v>105</v>
      </c>
      <c r="B2">
        <v>0</v>
      </c>
    </row>
    <row r="3" spans="1:2">
      <c r="A3" t="s">
        <v>106</v>
      </c>
      <c r="B3">
        <v>1</v>
      </c>
    </row>
    <row r="4" spans="1:2">
      <c r="A4" t="s">
        <v>107</v>
      </c>
      <c r="B4">
        <v>2</v>
      </c>
    </row>
    <row r="5" spans="1:2">
      <c r="A5" t="s">
        <v>108</v>
      </c>
      <c r="B5">
        <v>3</v>
      </c>
    </row>
    <row r="6" spans="1:2">
      <c r="B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" sqref="B3"/>
    </sheetView>
  </sheetViews>
  <sheetFormatPr defaultRowHeight="14.4"/>
  <cols>
    <col min="1" max="1" width="18.109375" customWidth="1"/>
    <col min="2" max="2" width="34" customWidth="1"/>
    <col min="4" max="4" width="21.109375" customWidth="1"/>
  </cols>
  <sheetData>
    <row r="1" spans="1:4">
      <c r="A1" s="3" t="s">
        <v>69</v>
      </c>
      <c r="B1" s="3" t="s">
        <v>70</v>
      </c>
      <c r="C1" s="3" t="s">
        <v>71</v>
      </c>
      <c r="D1" s="3" t="s">
        <v>76</v>
      </c>
    </row>
    <row r="2" spans="1:4">
      <c r="A2" s="4" t="s">
        <v>43</v>
      </c>
      <c r="B2" s="5"/>
      <c r="C2" s="5"/>
      <c r="D2" s="5"/>
    </row>
    <row r="3" spans="1:4">
      <c r="A3" s="5"/>
      <c r="B3" s="5" t="s">
        <v>63</v>
      </c>
      <c r="C3" s="5" t="s">
        <v>64</v>
      </c>
      <c r="D3" s="5"/>
    </row>
    <row r="4" spans="1:4">
      <c r="A4" s="5"/>
      <c r="B4" s="5" t="s">
        <v>67</v>
      </c>
      <c r="C4" s="5" t="s">
        <v>68</v>
      </c>
      <c r="D4" s="5"/>
    </row>
    <row r="5" spans="1:4">
      <c r="A5" s="5"/>
      <c r="B5" s="5" t="s">
        <v>65</v>
      </c>
      <c r="C5" s="5" t="s">
        <v>66</v>
      </c>
      <c r="D5" s="5"/>
    </row>
    <row r="6" spans="1:4">
      <c r="A6" s="5"/>
      <c r="B6" s="5"/>
      <c r="C6" s="5"/>
      <c r="D6" s="5"/>
    </row>
    <row r="7" spans="1:4">
      <c r="A7" s="4" t="s">
        <v>44</v>
      </c>
      <c r="B7" s="5"/>
      <c r="C7" s="5"/>
      <c r="D7" s="5"/>
    </row>
    <row r="8" spans="1:4">
      <c r="A8" s="5"/>
      <c r="B8" s="5" t="s">
        <v>45</v>
      </c>
      <c r="C8" s="5" t="s">
        <v>48</v>
      </c>
      <c r="D8" s="5"/>
    </row>
    <row r="9" spans="1:4">
      <c r="A9" s="5"/>
      <c r="B9" s="5" t="s">
        <v>46</v>
      </c>
      <c r="C9" s="5" t="s">
        <v>47</v>
      </c>
      <c r="D9" s="5"/>
    </row>
    <row r="10" spans="1:4">
      <c r="A10" s="5"/>
      <c r="B10" s="5"/>
      <c r="C10" s="5"/>
      <c r="D10" s="5"/>
    </row>
    <row r="11" spans="1:4">
      <c r="A11" s="4" t="s">
        <v>55</v>
      </c>
      <c r="B11" s="5"/>
      <c r="C11" s="5"/>
      <c r="D11" s="5"/>
    </row>
    <row r="12" spans="1:4">
      <c r="A12" s="5"/>
      <c r="B12" s="5" t="s">
        <v>49</v>
      </c>
      <c r="C12" s="5" t="s">
        <v>50</v>
      </c>
      <c r="D12" s="5"/>
    </row>
    <row r="13" spans="1:4">
      <c r="A13" s="5"/>
      <c r="B13" s="5" t="s">
        <v>51</v>
      </c>
      <c r="C13" s="5" t="s">
        <v>52</v>
      </c>
      <c r="D13" s="5"/>
    </row>
    <row r="14" spans="1:4">
      <c r="A14" s="5"/>
      <c r="B14" s="5" t="s">
        <v>53</v>
      </c>
      <c r="C14" s="5" t="s">
        <v>54</v>
      </c>
      <c r="D14" s="5"/>
    </row>
    <row r="15" spans="1:4">
      <c r="A15" s="5"/>
      <c r="B15" s="5"/>
      <c r="C15" s="5"/>
      <c r="D15" s="5"/>
    </row>
    <row r="16" spans="1:4">
      <c r="A16" s="4" t="s">
        <v>56</v>
      </c>
      <c r="B16" s="5"/>
      <c r="C16" s="5"/>
      <c r="D16" s="5"/>
    </row>
    <row r="17" spans="1:4">
      <c r="A17" s="5"/>
      <c r="B17" s="5" t="s">
        <v>72</v>
      </c>
      <c r="C17" s="5" t="s">
        <v>73</v>
      </c>
      <c r="D17" s="5"/>
    </row>
    <row r="18" spans="1:4">
      <c r="A18" s="5"/>
      <c r="B18" s="5" t="s">
        <v>57</v>
      </c>
      <c r="C18" s="5" t="s">
        <v>58</v>
      </c>
      <c r="D18" s="5"/>
    </row>
    <row r="19" spans="1:4">
      <c r="A19" s="5"/>
      <c r="B19" s="5"/>
      <c r="C19" s="5"/>
      <c r="D19" s="5"/>
    </row>
    <row r="20" spans="1:4">
      <c r="A20" s="4" t="s">
        <v>59</v>
      </c>
      <c r="B20" s="5"/>
      <c r="C20" s="5"/>
      <c r="D20" s="5"/>
    </row>
    <row r="21" spans="1:4">
      <c r="A21" s="5" t="s">
        <v>60</v>
      </c>
      <c r="B21" s="5" t="s">
        <v>61</v>
      </c>
      <c r="C21" s="5" t="s">
        <v>62</v>
      </c>
      <c r="D21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_x0020_Area xmlns="0e054974-4a2e-4650-8bee-77d4a4f03c7d">Process and Product Quality Assurance</Process_x0020_Area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9B6AF2488B941BFF4892D9296AC54" ma:contentTypeVersion="1" ma:contentTypeDescription="Create a new document." ma:contentTypeScope="" ma:versionID="85f34362b64ea80702a66c4b61a80ef5">
  <xsd:schema xmlns:xsd="http://www.w3.org/2001/XMLSchema" xmlns:xs="http://www.w3.org/2001/XMLSchema" xmlns:p="http://schemas.microsoft.com/office/2006/metadata/properties" xmlns:ns2="0e054974-4a2e-4650-8bee-77d4a4f03c7d" targetNamespace="http://schemas.microsoft.com/office/2006/metadata/properties" ma:root="true" ma:fieldsID="72ecca6252cd971c171338f8fa8b489b" ns2:_="">
    <xsd:import namespace="0e054974-4a2e-4650-8bee-77d4a4f03c7d"/>
    <xsd:element name="properties">
      <xsd:complexType>
        <xsd:sequence>
          <xsd:element name="documentManagement">
            <xsd:complexType>
              <xsd:all>
                <xsd:element ref="ns2:Process_x0020_Area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54974-4a2e-4650-8bee-77d4a4f03c7d" elementFormDefault="qualified">
    <xsd:import namespace="http://schemas.microsoft.com/office/2006/documentManagement/types"/>
    <xsd:import namespace="http://schemas.microsoft.com/office/infopath/2007/PartnerControls"/>
    <xsd:element name="Process_x0020_Area" ma:index="8" ma:displayName="Process Area" ma:default="Organizational Roles and Responsibilities" ma:format="Dropdown" ma:internalName="Process_x0020_Area">
      <xsd:simpleType>
        <xsd:restriction base="dms:Choice">
          <xsd:enumeration value="Organizational Roles and Responsibilities"/>
          <xsd:enumeration value="Backup and Recovery"/>
          <xsd:enumeration value="Configuration Management"/>
          <xsd:enumeration value="Customer Data Usage"/>
          <xsd:enumeration value="Decision Analysis and Resolution"/>
          <xsd:enumeration value="Measurement and Analysis"/>
          <xsd:enumeration value="Organization Process Improvement"/>
          <xsd:enumeration value="Organizational Training"/>
          <xsd:enumeration value="Process and Product Quality Assurance"/>
          <xsd:enumeration value="Project Management"/>
          <xsd:enumeration value="Requirement Development and Management"/>
          <xsd:enumeration value="Root Cause Analysis"/>
          <xsd:enumeration value="Supplier Agreement Management"/>
          <xsd:enumeration value="Technical Solution"/>
          <xsd:enumeration value="Verification and Validation"/>
          <xsd:enumeration value="Project Mgm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182D93-DA67-4246-9C70-86C0D94565C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0e054974-4a2e-4650-8bee-77d4a4f03c7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584ED9-A85A-42A0-8E69-9AEEF31F91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3F7A30-50C4-4962-B4C5-C6CA83B71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54974-4a2e-4650-8bee-77d4a4f03c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Info</vt:lpstr>
      <vt:lpstr>Internal Audit Checklist</vt:lpstr>
      <vt:lpstr>Audit Summary</vt:lpstr>
      <vt:lpstr>Sheet1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Arsalan Rashid</dc:creator>
  <cp:lastModifiedBy>Arsalan Rashid</cp:lastModifiedBy>
  <dcterms:created xsi:type="dcterms:W3CDTF">2017-12-06T05:24:37Z</dcterms:created>
  <dcterms:modified xsi:type="dcterms:W3CDTF">2019-03-18T06:49:23Z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0x0101001929B6AF2488B941BFF4892D9296AC54</vt:lpwstr>
  </property>
</Properties>
</file>