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zahar\Downloads\"/>
    </mc:Choice>
  </mc:AlternateContent>
  <xr:revisionPtr revIDLastSave="0" documentId="13_ncr:1_{62D75FC1-768B-4AFB-B84B-7D9440DA380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ST CULCULATOR" sheetId="2" r:id="rId1"/>
    <sheet name="Sheet2" sheetId="4" r:id="rId2"/>
    <sheet name="GEN" sheetId="1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D46" i="2"/>
  <c r="C46" i="2"/>
  <c r="E46" i="2" l="1"/>
  <c r="E3" i="2"/>
  <c r="C3" i="4"/>
  <c r="G3" i="2" l="1"/>
  <c r="N28" i="2"/>
  <c r="A30" i="3" l="1"/>
  <c r="J71" i="2" l="1"/>
  <c r="H71" i="2"/>
  <c r="D71" i="2"/>
  <c r="E71" i="2"/>
  <c r="B71" i="2"/>
  <c r="K71" i="2" l="1"/>
  <c r="P12" i="1"/>
  <c r="O4" i="1" s="1"/>
  <c r="O12" i="1"/>
  <c r="I46" i="2" l="1"/>
  <c r="G46" i="2"/>
  <c r="I4" i="1"/>
  <c r="C9" i="1" l="1"/>
  <c r="F9" i="1"/>
  <c r="E9" i="1"/>
  <c r="D9" i="1"/>
</calcChain>
</file>

<file path=xl/sharedStrings.xml><?xml version="1.0" encoding="utf-8"?>
<sst xmlns="http://schemas.openxmlformats.org/spreadsheetml/2006/main" count="133" uniqueCount="125">
  <si>
    <t xml:space="preserve">CONVERTER </t>
  </si>
  <si>
    <t>INCHES</t>
  </si>
  <si>
    <t>MM</t>
  </si>
  <si>
    <t>in</t>
  </si>
  <si>
    <t>mm</t>
  </si>
  <si>
    <t xml:space="preserve">Value </t>
  </si>
  <si>
    <t>Fractions</t>
  </si>
  <si>
    <t xml:space="preserve">Measurement </t>
  </si>
  <si>
    <t>Volume</t>
  </si>
  <si>
    <t>Mass</t>
  </si>
  <si>
    <t>v1</t>
  </si>
  <si>
    <t>v2</t>
  </si>
  <si>
    <t>L</t>
  </si>
  <si>
    <t>H</t>
  </si>
  <si>
    <t>W</t>
  </si>
  <si>
    <t>PART NUMBER</t>
  </si>
  <si>
    <t>LABOR</t>
  </si>
  <si>
    <t>REMOVED</t>
  </si>
  <si>
    <t>ADDED</t>
  </si>
  <si>
    <t>Annual Savings</t>
  </si>
  <si>
    <t>FYE24 Total</t>
  </si>
  <si>
    <t>2THD</t>
  </si>
  <si>
    <t>25/35</t>
  </si>
  <si>
    <t>40/60</t>
  </si>
  <si>
    <t>60/80</t>
  </si>
  <si>
    <t>Small PS</t>
  </si>
  <si>
    <t>Mid PS</t>
  </si>
  <si>
    <t>Large PS</t>
  </si>
  <si>
    <t>Small FKS</t>
  </si>
  <si>
    <t>Large FKS</t>
  </si>
  <si>
    <t>Small Lazer</t>
  </si>
  <si>
    <t>Large Lazer</t>
  </si>
  <si>
    <t>Titan</t>
  </si>
  <si>
    <t>Small Nep.</t>
  </si>
  <si>
    <t>Large Nep.</t>
  </si>
  <si>
    <t>Sq. FKS</t>
  </si>
  <si>
    <t>Big Truck</t>
  </si>
  <si>
    <t>TRUCKS/YR</t>
  </si>
  <si>
    <t xml:space="preserve">IMPACTED TRUCKS </t>
  </si>
  <si>
    <t>SAVINGS/TRUCK</t>
  </si>
  <si>
    <t>NEW HOSE KIT</t>
  </si>
  <si>
    <t>NEW TUBES</t>
  </si>
  <si>
    <t>ADDED PARTS</t>
  </si>
  <si>
    <t>REMOVED FITTINGS</t>
  </si>
  <si>
    <t>ADDED FITTINGS</t>
  </si>
  <si>
    <t>H07304</t>
  </si>
  <si>
    <t>H07625</t>
  </si>
  <si>
    <t>H06551</t>
  </si>
  <si>
    <t>H07626</t>
  </si>
  <si>
    <t>H02616</t>
  </si>
  <si>
    <t>H04239</t>
  </si>
  <si>
    <t>H05584</t>
  </si>
  <si>
    <t>H02357</t>
  </si>
  <si>
    <t>H02466</t>
  </si>
  <si>
    <t>A25636</t>
  </si>
  <si>
    <t>H02383</t>
  </si>
  <si>
    <t>A11564</t>
  </si>
  <si>
    <t>H02724</t>
  </si>
  <si>
    <t>H02463</t>
  </si>
  <si>
    <t xml:space="preserve">B01478 </t>
  </si>
  <si>
    <t>H02385</t>
  </si>
  <si>
    <t>F01708</t>
  </si>
  <si>
    <t>A11565</t>
  </si>
  <si>
    <t>K00633</t>
  </si>
  <si>
    <t>OLD HOSE KIT</t>
  </si>
  <si>
    <t>K00896</t>
  </si>
  <si>
    <t>K00897</t>
  </si>
  <si>
    <t>M13349-3</t>
  </si>
  <si>
    <t>H02199</t>
  </si>
  <si>
    <t>H02355x8</t>
  </si>
  <si>
    <t>H02372 x3</t>
  </si>
  <si>
    <t>H06560 x3</t>
  </si>
  <si>
    <t>H01990x3</t>
  </si>
  <si>
    <t>H07622 x2</t>
  </si>
  <si>
    <t>B29093</t>
  </si>
  <si>
    <t>OLD TUBES</t>
  </si>
  <si>
    <t>B29151</t>
  </si>
  <si>
    <t>B29079</t>
  </si>
  <si>
    <t>B29081</t>
  </si>
  <si>
    <t>QTY</t>
  </si>
  <si>
    <t>TOTAL</t>
  </si>
  <si>
    <t>H02236 X4</t>
  </si>
  <si>
    <t>H05403x2</t>
  </si>
  <si>
    <t>H07623x3</t>
  </si>
  <si>
    <t>H02414x5</t>
  </si>
  <si>
    <t>COST</t>
  </si>
  <si>
    <t xml:space="preserve">Labor </t>
  </si>
  <si>
    <t>mins</t>
  </si>
  <si>
    <t>cost</t>
  </si>
  <si>
    <t xml:space="preserve">Machining </t>
  </si>
  <si>
    <t xml:space="preserve">Welding </t>
  </si>
  <si>
    <t>a01482</t>
  </si>
  <si>
    <t>a01487</t>
  </si>
  <si>
    <t>S00**</t>
  </si>
  <si>
    <t>FYE SAVINGS</t>
  </si>
  <si>
    <t>Drop down 2</t>
  </si>
  <si>
    <t>Drop down 1</t>
  </si>
  <si>
    <t xml:space="preserve">model </t>
  </si>
  <si>
    <t xml:space="preserve">no of trucks per year </t>
  </si>
  <si>
    <t xml:space="preserve">added Material </t>
  </si>
  <si>
    <t xml:space="preserve">removed materials </t>
  </si>
  <si>
    <t xml:space="preserve">added labor </t>
  </si>
  <si>
    <t xml:space="preserve">Reduced labor </t>
  </si>
  <si>
    <t>number of min</t>
  </si>
  <si>
    <t xml:space="preserve">number of mins </t>
  </si>
  <si>
    <t xml:space="preserve">saving per truck </t>
  </si>
  <si>
    <t xml:space="preserve">Saving per year </t>
  </si>
  <si>
    <t xml:space="preserve">monthly saving </t>
  </si>
  <si>
    <t xml:space="preserve">FYE </t>
  </si>
  <si>
    <t xml:space="preserve">April 1st - march 31s </t>
  </si>
  <si>
    <t xml:space="preserve">july </t>
  </si>
  <si>
    <t xml:space="preserve">Total added material </t>
  </si>
  <si>
    <t xml:space="preserve">weight  50 lbs </t>
  </si>
  <si>
    <t xml:space="preserve">Materila thickness .75" </t>
  </si>
  <si>
    <t>Cost per lbs 0.59</t>
  </si>
  <si>
    <t>total cost $ 75</t>
  </si>
  <si>
    <t>Total removed material</t>
  </si>
  <si>
    <t xml:space="preserve">Materila thickness .25" </t>
  </si>
  <si>
    <t>$XXX</t>
  </si>
  <si>
    <t>$XX</t>
  </si>
  <si>
    <t xml:space="preserve">Removed material - added </t>
  </si>
  <si>
    <t xml:space="preserve">material saving </t>
  </si>
  <si>
    <t xml:space="preserve">reduced labor - added labor </t>
  </si>
  <si>
    <t xml:space="preserve">labor saving </t>
  </si>
  <si>
    <t xml:space="preserve">material saving + labor saving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</si>
</sst>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#\ ?/8"/>
    <numFmt numFmtId="165" formatCode="#\ ?/4"/>
    <numFmt numFmtId="166" formatCode="#\ ??/16"/>
    <numFmt numFmtId="167" formatCode="0.00000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3" fontId="0" fillId="0" borderId="1" xfId="0" applyNumberFormat="1" applyBorder="1"/>
    <xf numFmtId="167" fontId="0" fillId="0" borderId="5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3" borderId="6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/>
    <xf numFmtId="4" fontId="2" fillId="3" borderId="6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/>
    <xf numFmtId="168" fontId="2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" fontId="0" fillId="0" borderId="0" xfId="0" applyNumberFormat="1" applyAlignment="1">
      <alignment vertical="center"/>
    </xf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 applyAlignment="1">
      <alignment horizontal="right"/>
    </xf>
    <xf numFmtId="168" fontId="0" fillId="0" borderId="11" xfId="0" applyNumberFormat="1" applyBorder="1"/>
    <xf numFmtId="168" fontId="0" fillId="4" borderId="12" xfId="0" applyNumberFormat="1" applyFill="1" applyBorder="1"/>
    <xf numFmtId="4" fontId="0" fillId="0" borderId="11" xfId="0" applyNumberFormat="1" applyBorder="1" applyAlignment="1">
      <alignment vertical="center"/>
    </xf>
    <xf numFmtId="168" fontId="0" fillId="2" borderId="12" xfId="0" applyNumberFormat="1" applyFill="1" applyBorder="1"/>
    <xf numFmtId="168" fontId="0" fillId="0" borderId="13" xfId="0" applyNumberFormat="1" applyBorder="1"/>
    <xf numFmtId="168" fontId="0" fillId="0" borderId="14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168" fontId="0" fillId="0" borderId="15" xfId="0" applyNumberFormat="1" applyBorder="1"/>
    <xf numFmtId="168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/>
    <xf numFmtId="8" fontId="0" fillId="0" borderId="11" xfId="0" applyNumberFormat="1" applyBorder="1"/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4" fontId="0" fillId="0" borderId="14" xfId="0" applyNumberFormat="1" applyBorder="1" applyAlignment="1">
      <alignment vertical="center"/>
    </xf>
    <xf numFmtId="168" fontId="0" fillId="0" borderId="12" xfId="0" applyNumberFormat="1" applyBorder="1"/>
    <xf numFmtId="0" fontId="5" fillId="0" borderId="14" xfId="0" applyFont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8" fontId="0" fillId="0" borderId="18" xfId="0" applyNumberFormat="1" applyBorder="1"/>
    <xf numFmtId="0" fontId="0" fillId="0" borderId="19" xfId="0" applyBorder="1"/>
    <xf numFmtId="4" fontId="0" fillId="2" borderId="12" xfId="0" applyNumberFormat="1" applyFill="1" applyBorder="1"/>
    <xf numFmtId="0" fontId="6" fillId="0" borderId="0" xfId="0" applyFont="1"/>
    <xf numFmtId="0" fontId="0" fillId="0" borderId="7" xfId="0" applyBorder="1"/>
    <xf numFmtId="0" fontId="0" fillId="5" borderId="1" xfId="0" applyFill="1" applyBorder="1"/>
    <xf numFmtId="0" fontId="0" fillId="0" borderId="8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6" borderId="12" xfId="0" applyNumberFormat="1" applyFill="1" applyBorder="1"/>
    <xf numFmtId="0" fontId="0" fillId="2" borderId="1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8" fontId="0" fillId="0" borderId="0" xfId="0" applyNumberFormat="1"/>
    <xf numFmtId="0" fontId="0" fillId="6" borderId="1" xfId="0" applyFill="1" applyBorder="1"/>
    <xf numFmtId="6" fontId="0" fillId="7" borderId="1" xfId="0" applyNumberFormat="1" applyFill="1" applyBorder="1"/>
    <xf numFmtId="0" fontId="0" fillId="7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0F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opLeftCell="B43" zoomScale="110" zoomScaleNormal="110" workbookViewId="0">
      <selection activeCell="D49" sqref="D49:F72"/>
    </sheetView>
  </sheetViews>
  <sheetFormatPr defaultRowHeight="15" x14ac:dyDescent="0.25"/>
  <cols>
    <col min="1" max="1" width="34.85546875" customWidth="1"/>
    <col min="2" max="2" width="14" style="22" customWidth="1"/>
    <col min="3" max="3" width="14.42578125" style="22" customWidth="1"/>
    <col min="4" max="4" width="14.140625" style="22" customWidth="1"/>
    <col min="5" max="5" width="21.5703125" style="22" customWidth="1"/>
    <col min="6" max="6" width="16.140625" style="25" customWidth="1"/>
    <col min="7" max="7" width="19.5703125" style="22" customWidth="1"/>
    <col min="8" max="8" width="20.85546875" style="25" customWidth="1"/>
    <col min="9" max="9" width="17" style="22" customWidth="1"/>
    <col min="10" max="10" width="17.85546875" customWidth="1"/>
    <col min="11" max="11" width="11.42578125" customWidth="1"/>
    <col min="12" max="12" width="12.140625" customWidth="1"/>
    <col min="14" max="14" width="12.5703125" customWidth="1"/>
    <col min="15" max="15" width="11.85546875" customWidth="1"/>
    <col min="16" max="16" width="11.42578125" customWidth="1"/>
  </cols>
  <sheetData>
    <row r="1" spans="1:15" s="17" customFormat="1" ht="22.35" customHeight="1" x14ac:dyDescent="0.25">
      <c r="A1" s="17" t="s">
        <v>15</v>
      </c>
      <c r="B1" s="20" t="s">
        <v>16</v>
      </c>
      <c r="C1" s="20" t="s">
        <v>17</v>
      </c>
      <c r="D1" s="26" t="s">
        <v>18</v>
      </c>
      <c r="E1" s="20" t="s">
        <v>39</v>
      </c>
      <c r="F1" s="23" t="s">
        <v>37</v>
      </c>
      <c r="G1" s="20" t="s">
        <v>19</v>
      </c>
      <c r="H1" s="23" t="s">
        <v>38</v>
      </c>
      <c r="I1" s="20" t="s">
        <v>94</v>
      </c>
    </row>
    <row r="2" spans="1:15" s="19" customFormat="1" ht="22.35" customHeight="1" thickBot="1" x14ac:dyDescent="0.3">
      <c r="B2" s="21"/>
      <c r="C2" s="21"/>
      <c r="D2" s="21"/>
      <c r="E2" s="21"/>
      <c r="F2" s="24"/>
      <c r="G2" s="21"/>
      <c r="H2" s="24"/>
      <c r="I2" s="21"/>
    </row>
    <row r="3" spans="1:15" ht="15.75" thickBot="1" x14ac:dyDescent="0.3">
      <c r="A3" t="s">
        <v>89</v>
      </c>
      <c r="B3" s="22">
        <v>20.25</v>
      </c>
      <c r="E3" s="22">
        <f>SUM(B46+C46-D46)</f>
        <v>98.856099999999998</v>
      </c>
      <c r="F3" s="25">
        <v>21</v>
      </c>
      <c r="G3" s="22">
        <f>SUM(E3*F3)</f>
        <v>2075.9780999999998</v>
      </c>
      <c r="N3" s="13"/>
      <c r="O3" s="14" t="s">
        <v>20</v>
      </c>
    </row>
    <row r="4" spans="1:15" ht="15.75" thickBot="1" x14ac:dyDescent="0.3">
      <c r="A4" t="s">
        <v>90</v>
      </c>
      <c r="N4" s="14" t="s">
        <v>21</v>
      </c>
      <c r="O4" s="18">
        <v>116</v>
      </c>
    </row>
    <row r="5" spans="1:15" ht="15.75" thickBot="1" x14ac:dyDescent="0.3">
      <c r="A5" t="s">
        <v>91</v>
      </c>
      <c r="C5" s="22">
        <v>16.592700000000001</v>
      </c>
      <c r="N5" s="16" t="s">
        <v>22</v>
      </c>
      <c r="O5" s="15">
        <v>49</v>
      </c>
    </row>
    <row r="6" spans="1:15" ht="15.75" thickBot="1" x14ac:dyDescent="0.3">
      <c r="A6" t="s">
        <v>92</v>
      </c>
      <c r="C6" s="22">
        <v>18.898900000000001</v>
      </c>
      <c r="N6" s="16" t="s">
        <v>23</v>
      </c>
      <c r="O6" s="15">
        <v>42</v>
      </c>
    </row>
    <row r="7" spans="1:15" ht="15.75" thickBot="1" x14ac:dyDescent="0.3">
      <c r="A7" t="s">
        <v>93</v>
      </c>
      <c r="C7" s="22">
        <v>7.1645000000000003</v>
      </c>
      <c r="N7" s="16" t="s">
        <v>24</v>
      </c>
      <c r="O7" s="15">
        <v>9</v>
      </c>
    </row>
    <row r="8" spans="1:15" ht="15.75" thickBot="1" x14ac:dyDescent="0.3">
      <c r="C8" s="22">
        <v>31.1</v>
      </c>
      <c r="N8" s="16" t="s">
        <v>25</v>
      </c>
      <c r="O8" s="15">
        <v>84</v>
      </c>
    </row>
    <row r="9" spans="1:15" ht="15.75" thickBot="1" x14ac:dyDescent="0.3">
      <c r="B9"/>
      <c r="C9" s="22">
        <v>31.1</v>
      </c>
      <c r="D9"/>
      <c r="E9"/>
      <c r="F9"/>
      <c r="G9"/>
      <c r="H9"/>
      <c r="I9"/>
      <c r="N9" s="16" t="s">
        <v>26</v>
      </c>
      <c r="O9" s="15">
        <v>5</v>
      </c>
    </row>
    <row r="10" spans="1:15" ht="15.75" thickBot="1" x14ac:dyDescent="0.3">
      <c r="N10" s="16" t="s">
        <v>27</v>
      </c>
      <c r="O10" s="15">
        <v>3</v>
      </c>
    </row>
    <row r="11" spans="1:15" ht="15.75" thickBot="1" x14ac:dyDescent="0.3">
      <c r="D11" s="22">
        <v>1.95</v>
      </c>
      <c r="N11" s="16" t="s">
        <v>28</v>
      </c>
      <c r="O11" s="15">
        <v>26</v>
      </c>
    </row>
    <row r="12" spans="1:15" ht="15.75" thickBot="1" x14ac:dyDescent="0.3">
      <c r="D12" s="22">
        <v>3.54</v>
      </c>
      <c r="N12" s="14" t="s">
        <v>29</v>
      </c>
      <c r="O12" s="15">
        <v>11</v>
      </c>
    </row>
    <row r="13" spans="1:15" ht="15.75" thickBot="1" x14ac:dyDescent="0.3">
      <c r="D13" s="22">
        <v>11.31</v>
      </c>
      <c r="N13" s="14" t="s">
        <v>30</v>
      </c>
      <c r="O13" s="15">
        <v>6</v>
      </c>
    </row>
    <row r="14" spans="1:15" ht="15.75" thickBot="1" x14ac:dyDescent="0.3">
      <c r="D14" s="22">
        <v>9.4499999999999993</v>
      </c>
      <c r="N14" s="14" t="s">
        <v>31</v>
      </c>
      <c r="O14" s="15">
        <v>6</v>
      </c>
    </row>
    <row r="15" spans="1:15" ht="15.75" thickBot="1" x14ac:dyDescent="0.3">
      <c r="N15" s="14" t="s">
        <v>32</v>
      </c>
      <c r="O15" s="15">
        <v>21</v>
      </c>
    </row>
    <row r="16" spans="1:15" ht="15.75" thickBot="1" x14ac:dyDescent="0.3">
      <c r="N16" s="16" t="s">
        <v>33</v>
      </c>
      <c r="O16" s="15">
        <v>17</v>
      </c>
    </row>
    <row r="17" spans="13:15" ht="15.75" thickBot="1" x14ac:dyDescent="0.3">
      <c r="N17" s="16" t="s">
        <v>34</v>
      </c>
      <c r="O17" s="15">
        <v>10</v>
      </c>
    </row>
    <row r="18" spans="13:15" ht="15.75" thickBot="1" x14ac:dyDescent="0.3">
      <c r="N18" s="16" t="s">
        <v>35</v>
      </c>
      <c r="O18" s="15">
        <v>2</v>
      </c>
    </row>
    <row r="19" spans="13:15" ht="15.75" thickBot="1" x14ac:dyDescent="0.3">
      <c r="N19" s="16" t="s">
        <v>36</v>
      </c>
      <c r="O19" s="15">
        <v>1</v>
      </c>
    </row>
    <row r="25" spans="13:15" ht="15.75" thickBot="1" x14ac:dyDescent="0.3"/>
    <row r="26" spans="13:15" ht="15.75" thickBot="1" x14ac:dyDescent="0.3">
      <c r="M26" s="65" t="s">
        <v>86</v>
      </c>
      <c r="N26" s="67"/>
    </row>
    <row r="27" spans="13:15" ht="15.75" thickBot="1" x14ac:dyDescent="0.3">
      <c r="M27" s="66" t="s">
        <v>87</v>
      </c>
      <c r="N27" s="66" t="s">
        <v>88</v>
      </c>
    </row>
    <row r="28" spans="13:15" ht="15.75" thickBot="1" x14ac:dyDescent="0.3">
      <c r="M28" s="1">
        <v>60</v>
      </c>
      <c r="N28" s="64">
        <f>SUM(M28*1.35)</f>
        <v>81</v>
      </c>
    </row>
    <row r="34" spans="1:15" x14ac:dyDescent="0.25">
      <c r="O34" s="12"/>
    </row>
    <row r="37" spans="1:15" ht="23.25" x14ac:dyDescent="0.35">
      <c r="A37" s="63"/>
    </row>
    <row r="38" spans="1:15" x14ac:dyDescent="0.25">
      <c r="F38" s="25">
        <v>21</v>
      </c>
      <c r="H38" s="25">
        <v>1</v>
      </c>
    </row>
    <row r="39" spans="1:15" x14ac:dyDescent="0.25">
      <c r="A39" s="27"/>
    </row>
    <row r="40" spans="1:15" x14ac:dyDescent="0.25">
      <c r="A40" s="27"/>
    </row>
    <row r="41" spans="1:15" x14ac:dyDescent="0.25">
      <c r="C41" s="28"/>
    </row>
    <row r="46" spans="1:15" x14ac:dyDescent="0.25">
      <c r="A46" t="s">
        <v>80</v>
      </c>
      <c r="B46" s="22">
        <f>SUM(B2:B45)</f>
        <v>20.25</v>
      </c>
      <c r="C46" s="22">
        <f>SUM(C5,C9,C8,C7,C6)</f>
        <v>104.8561</v>
      </c>
      <c r="D46" s="22">
        <f>SUM(D2:D45)</f>
        <v>26.25</v>
      </c>
      <c r="E46" s="22">
        <f>SUM(B46+C46-D46)</f>
        <v>98.856099999999998</v>
      </c>
      <c r="G46" s="22">
        <f>SUM(E46*F38)</f>
        <v>2075.9780999999998</v>
      </c>
      <c r="I46" s="22">
        <f>SUM(E46*H38)</f>
        <v>98.856099999999998</v>
      </c>
    </row>
    <row r="48" spans="1:15" ht="15.75" thickBot="1" x14ac:dyDescent="0.3"/>
    <row r="49" spans="1:11" ht="15.75" thickBot="1" x14ac:dyDescent="0.3">
      <c r="A49" s="40"/>
      <c r="B49" s="41" t="s">
        <v>75</v>
      </c>
      <c r="C49" s="42" t="s">
        <v>64</v>
      </c>
      <c r="D49" s="43" t="s">
        <v>42</v>
      </c>
      <c r="E49" s="44" t="s">
        <v>40</v>
      </c>
      <c r="F49" s="41" t="s">
        <v>41</v>
      </c>
      <c r="G49" s="44" t="s">
        <v>43</v>
      </c>
      <c r="H49" s="43" t="s">
        <v>85</v>
      </c>
      <c r="I49" s="41" t="s">
        <v>44</v>
      </c>
      <c r="J49" s="43" t="s">
        <v>85</v>
      </c>
      <c r="K49" s="57"/>
    </row>
    <row r="50" spans="1:11" x14ac:dyDescent="0.25">
      <c r="A50" s="36"/>
      <c r="B50" s="37" t="s">
        <v>76</v>
      </c>
      <c r="C50" s="38" t="s">
        <v>63</v>
      </c>
      <c r="D50" s="39" t="s">
        <v>67</v>
      </c>
      <c r="E50" s="45" t="s">
        <v>65</v>
      </c>
      <c r="F50" s="52" t="s">
        <v>74</v>
      </c>
      <c r="G50" s="49" t="s">
        <v>56</v>
      </c>
      <c r="H50" s="53">
        <v>19.959199999999999</v>
      </c>
      <c r="I50" s="55" t="s">
        <v>45</v>
      </c>
      <c r="J50" s="53">
        <v>36.7273</v>
      </c>
      <c r="K50" s="58"/>
    </row>
    <row r="51" spans="1:11" x14ac:dyDescent="0.25">
      <c r="A51" s="29"/>
      <c r="B51" s="31" t="s">
        <v>77</v>
      </c>
      <c r="C51" s="32"/>
      <c r="D51" s="32"/>
      <c r="E51" s="46" t="s">
        <v>66</v>
      </c>
      <c r="F51" s="32"/>
      <c r="G51" s="50" t="s">
        <v>62</v>
      </c>
      <c r="H51" s="34">
        <v>9.68</v>
      </c>
      <c r="I51" s="51" t="s">
        <v>82</v>
      </c>
      <c r="J51" s="56">
        <v>3.36</v>
      </c>
      <c r="K51" s="59"/>
    </row>
    <row r="52" spans="1:11" x14ac:dyDescent="0.25">
      <c r="A52" s="29"/>
      <c r="B52" s="31" t="s">
        <v>78</v>
      </c>
      <c r="C52" s="32"/>
      <c r="D52" s="32"/>
      <c r="E52" s="46"/>
      <c r="F52" s="32"/>
      <c r="G52" s="50" t="s">
        <v>54</v>
      </c>
      <c r="H52" s="34">
        <v>12.05</v>
      </c>
      <c r="I52" s="46" t="s">
        <v>46</v>
      </c>
      <c r="J52" s="61">
        <v>70</v>
      </c>
      <c r="K52" s="59"/>
    </row>
    <row r="53" spans="1:11" x14ac:dyDescent="0.25">
      <c r="A53" s="29"/>
      <c r="B53" s="32"/>
      <c r="C53" s="32"/>
      <c r="D53" s="32"/>
      <c r="E53" s="47"/>
      <c r="F53" s="32"/>
      <c r="G53" s="50" t="s">
        <v>59</v>
      </c>
      <c r="H53" s="34">
        <v>12.780099999999999</v>
      </c>
      <c r="I53" s="46" t="s">
        <v>73</v>
      </c>
      <c r="J53" s="56">
        <v>188.4</v>
      </c>
      <c r="K53" s="59"/>
    </row>
    <row r="54" spans="1:11" x14ac:dyDescent="0.25">
      <c r="A54" s="29"/>
      <c r="B54" s="32"/>
      <c r="C54" s="32"/>
      <c r="D54" s="32"/>
      <c r="E54" s="47"/>
      <c r="F54" s="32"/>
      <c r="G54" s="50" t="s">
        <v>61</v>
      </c>
      <c r="H54" s="34">
        <v>0.1077</v>
      </c>
      <c r="I54" s="46" t="s">
        <v>83</v>
      </c>
      <c r="J54" s="56">
        <v>52.8</v>
      </c>
      <c r="K54" s="59"/>
    </row>
    <row r="55" spans="1:11" x14ac:dyDescent="0.25">
      <c r="A55" s="29"/>
      <c r="B55" s="32"/>
      <c r="C55" s="32"/>
      <c r="D55" s="32"/>
      <c r="E55" s="47"/>
      <c r="F55" s="32"/>
      <c r="G55" s="50" t="s">
        <v>68</v>
      </c>
      <c r="H55" s="32">
        <v>2.16</v>
      </c>
      <c r="I55" s="46" t="s">
        <v>47</v>
      </c>
      <c r="J55" s="56">
        <v>4.28</v>
      </c>
      <c r="K55" s="59"/>
    </row>
    <row r="56" spans="1:11" x14ac:dyDescent="0.25">
      <c r="A56" s="29"/>
      <c r="B56" s="32"/>
      <c r="C56" s="32"/>
      <c r="D56" s="32"/>
      <c r="E56" s="47"/>
      <c r="F56" s="32"/>
      <c r="G56" s="50" t="s">
        <v>81</v>
      </c>
      <c r="H56" s="32">
        <v>8.2799999999999994</v>
      </c>
      <c r="I56" s="46" t="s">
        <v>48</v>
      </c>
      <c r="J56" s="56">
        <v>41.4</v>
      </c>
      <c r="K56" s="59"/>
    </row>
    <row r="57" spans="1:11" x14ac:dyDescent="0.25">
      <c r="A57" s="29"/>
      <c r="B57" s="32"/>
      <c r="C57" s="32"/>
      <c r="D57" s="32"/>
      <c r="E57" s="47"/>
      <c r="F57" s="32"/>
      <c r="G57" s="50" t="s">
        <v>69</v>
      </c>
      <c r="H57" s="32">
        <v>6.64</v>
      </c>
      <c r="I57" s="51" t="s">
        <v>49</v>
      </c>
      <c r="J57" s="34">
        <v>1.649</v>
      </c>
      <c r="K57" s="59"/>
    </row>
    <row r="58" spans="1:11" x14ac:dyDescent="0.25">
      <c r="A58" s="29"/>
      <c r="B58" s="32"/>
      <c r="C58" s="32"/>
      <c r="D58" s="32"/>
      <c r="E58" s="47"/>
      <c r="F58" s="32"/>
      <c r="G58" s="51" t="s">
        <v>70</v>
      </c>
      <c r="H58" s="32">
        <v>2.97</v>
      </c>
      <c r="I58" s="51" t="s">
        <v>50</v>
      </c>
      <c r="J58" s="34">
        <v>12.4</v>
      </c>
      <c r="K58" s="59"/>
    </row>
    <row r="59" spans="1:11" x14ac:dyDescent="0.25">
      <c r="A59" s="29"/>
      <c r="B59" s="32"/>
      <c r="C59" s="32"/>
      <c r="D59" s="32"/>
      <c r="E59" s="47"/>
      <c r="F59" s="32"/>
      <c r="G59" s="50" t="s">
        <v>55</v>
      </c>
      <c r="H59" s="34">
        <v>4.8499999999999996</v>
      </c>
      <c r="I59" s="51" t="s">
        <v>71</v>
      </c>
      <c r="J59" s="56">
        <v>8.9700000000000006</v>
      </c>
      <c r="K59" s="59"/>
    </row>
    <row r="60" spans="1:11" x14ac:dyDescent="0.25">
      <c r="A60" s="29"/>
      <c r="B60" s="32"/>
      <c r="C60" s="32"/>
      <c r="D60" s="32"/>
      <c r="E60" s="47"/>
      <c r="F60" s="32"/>
      <c r="G60" s="50" t="s">
        <v>60</v>
      </c>
      <c r="H60" s="34">
        <v>3.3508</v>
      </c>
      <c r="I60" s="51" t="s">
        <v>72</v>
      </c>
      <c r="J60" s="48">
        <v>1.31</v>
      </c>
      <c r="K60" s="59"/>
    </row>
    <row r="61" spans="1:11" x14ac:dyDescent="0.25">
      <c r="A61" s="29"/>
      <c r="B61" s="32"/>
      <c r="C61" s="32"/>
      <c r="D61" s="32"/>
      <c r="E61" s="47"/>
      <c r="F61" s="32"/>
      <c r="G61" s="50" t="s">
        <v>58</v>
      </c>
      <c r="H61" s="34">
        <v>2.88</v>
      </c>
      <c r="I61" s="51" t="s">
        <v>84</v>
      </c>
      <c r="J61" s="56">
        <v>25</v>
      </c>
      <c r="K61" s="59"/>
    </row>
    <row r="62" spans="1:11" x14ac:dyDescent="0.25">
      <c r="A62" s="29"/>
      <c r="B62" s="32"/>
      <c r="C62" s="32"/>
      <c r="D62" s="32"/>
      <c r="E62" s="47"/>
      <c r="F62" s="32"/>
      <c r="G62" s="50" t="s">
        <v>57</v>
      </c>
      <c r="H62" s="32">
        <v>3.69</v>
      </c>
      <c r="I62" s="51" t="s">
        <v>51</v>
      </c>
      <c r="J62" s="56">
        <v>2.5</v>
      </c>
      <c r="K62" s="59"/>
    </row>
    <row r="63" spans="1:11" x14ac:dyDescent="0.25">
      <c r="A63" s="29"/>
      <c r="B63" s="32"/>
      <c r="C63" s="32"/>
      <c r="D63" s="32"/>
      <c r="E63" s="47"/>
      <c r="F63" s="32"/>
      <c r="G63" s="47"/>
      <c r="H63" s="32"/>
      <c r="I63" s="51" t="s">
        <v>52</v>
      </c>
      <c r="J63" s="56">
        <v>2.6</v>
      </c>
      <c r="K63" s="59"/>
    </row>
    <row r="64" spans="1:11" x14ac:dyDescent="0.25">
      <c r="A64" s="29"/>
      <c r="B64" s="32"/>
      <c r="C64" s="32"/>
      <c r="D64" s="32"/>
      <c r="E64" s="47"/>
      <c r="F64" s="32"/>
      <c r="G64" s="47"/>
      <c r="H64" s="32"/>
      <c r="I64" s="51" t="s">
        <v>53</v>
      </c>
      <c r="J64" s="56">
        <v>3.45</v>
      </c>
      <c r="K64" s="59"/>
    </row>
    <row r="65" spans="1:11" x14ac:dyDescent="0.25">
      <c r="A65" s="29"/>
      <c r="B65" s="32">
        <v>11.47</v>
      </c>
      <c r="C65" s="32"/>
      <c r="D65" s="32"/>
      <c r="E65" s="47"/>
      <c r="F65" s="32"/>
      <c r="G65" s="47"/>
      <c r="H65" s="32"/>
      <c r="I65" s="56"/>
      <c r="J65" s="56"/>
      <c r="K65" s="59"/>
    </row>
    <row r="66" spans="1:11" x14ac:dyDescent="0.25">
      <c r="A66" s="29"/>
      <c r="B66" s="32">
        <v>11.17</v>
      </c>
      <c r="C66" s="32"/>
      <c r="D66" s="32"/>
      <c r="E66" s="47"/>
      <c r="F66" s="32"/>
      <c r="G66" s="47"/>
      <c r="H66" s="32"/>
      <c r="I66" s="51"/>
      <c r="J66" s="56"/>
      <c r="K66" s="59"/>
    </row>
    <row r="67" spans="1:11" x14ac:dyDescent="0.25">
      <c r="A67" s="29"/>
      <c r="B67" s="32">
        <v>11.11</v>
      </c>
      <c r="C67" s="32"/>
      <c r="D67" s="32"/>
      <c r="E67" s="47"/>
      <c r="F67" s="32"/>
      <c r="G67" s="47"/>
      <c r="H67" s="32"/>
      <c r="I67" s="56"/>
      <c r="J67" s="56"/>
      <c r="K67" s="59"/>
    </row>
    <row r="68" spans="1:11" x14ac:dyDescent="0.25">
      <c r="A68" s="29"/>
      <c r="B68" s="32"/>
      <c r="C68" s="32">
        <v>1111.17</v>
      </c>
      <c r="D68" s="34">
        <v>64.61</v>
      </c>
      <c r="E68" s="48">
        <v>143.68199999999999</v>
      </c>
      <c r="F68" s="32">
        <v>152.19999999999999</v>
      </c>
      <c r="G68" s="47"/>
      <c r="H68" s="32"/>
      <c r="I68" s="56"/>
      <c r="J68" s="56"/>
      <c r="K68" s="59"/>
    </row>
    <row r="69" spans="1:11" x14ac:dyDescent="0.25">
      <c r="A69" s="29"/>
      <c r="B69" s="32"/>
      <c r="C69" s="32"/>
      <c r="D69" s="32"/>
      <c r="E69" s="48">
        <v>733.45709999999997</v>
      </c>
      <c r="F69" s="32"/>
      <c r="G69" s="47"/>
      <c r="H69" s="32"/>
      <c r="I69" s="56"/>
      <c r="J69" s="56"/>
      <c r="K69" s="59"/>
    </row>
    <row r="70" spans="1:11" x14ac:dyDescent="0.25">
      <c r="A70" s="29" t="s">
        <v>79</v>
      </c>
      <c r="B70" s="32"/>
      <c r="C70" s="32"/>
      <c r="D70" s="32">
        <v>6</v>
      </c>
      <c r="E70" s="47"/>
      <c r="F70" s="32"/>
      <c r="G70" s="47"/>
      <c r="H70" s="32"/>
      <c r="I70" s="56"/>
      <c r="J70" s="56"/>
      <c r="K70" s="59"/>
    </row>
    <row r="71" spans="1:11" ht="15.75" thickBot="1" x14ac:dyDescent="0.3">
      <c r="A71" s="30" t="s">
        <v>80</v>
      </c>
      <c r="B71" s="33">
        <f>SUM(B65:B70)</f>
        <v>33.75</v>
      </c>
      <c r="C71" s="33">
        <v>1111.17</v>
      </c>
      <c r="D71" s="35">
        <f>SUM(42:42*44:44)</f>
        <v>0</v>
      </c>
      <c r="E71" s="62">
        <f>SUM(E68:E70)</f>
        <v>877.13909999999998</v>
      </c>
      <c r="F71" s="35">
        <v>152.19999999999999</v>
      </c>
      <c r="G71" s="71"/>
      <c r="H71" s="54">
        <f>SUM(H50:H70)</f>
        <v>89.397799999999989</v>
      </c>
      <c r="I71" s="72"/>
      <c r="J71" s="62">
        <f>SUM(J50:J70)</f>
        <v>454.84629999999999</v>
      </c>
      <c r="K71" s="60">
        <f>SUM(J71-H71)</f>
        <v>365.44849999999997</v>
      </c>
    </row>
  </sheetData>
  <sortState xmlns:xlrd2="http://schemas.microsoft.com/office/spreadsheetml/2017/richdata2" ref="A51:I71">
    <sortCondition ref="G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abSelected="1" topLeftCell="A5" workbookViewId="0">
      <selection activeCell="P33" sqref="P33:Q37"/>
    </sheetView>
  </sheetViews>
  <sheetFormatPr defaultRowHeight="15" x14ac:dyDescent="0.25"/>
  <cols>
    <col min="4" max="4" width="14.85546875" customWidth="1"/>
    <col min="5" max="5" width="26.85546875" customWidth="1"/>
    <col min="6" max="6" width="20.42578125" customWidth="1"/>
    <col min="7" max="7" width="22.42578125" customWidth="1"/>
  </cols>
  <sheetData>
    <row r="1" spans="1:14" x14ac:dyDescent="0.25">
      <c r="A1">
        <v>75.5</v>
      </c>
      <c r="C1">
        <v>366.57299999999998</v>
      </c>
    </row>
    <row r="2" spans="1:14" x14ac:dyDescent="0.25">
      <c r="A2">
        <v>60</v>
      </c>
      <c r="C2">
        <v>298.54000000000002</v>
      </c>
    </row>
    <row r="3" spans="1:14" x14ac:dyDescent="0.25">
      <c r="A3">
        <v>128.03</v>
      </c>
      <c r="C3">
        <f>SUM(C1:C2)</f>
        <v>665.11300000000006</v>
      </c>
    </row>
    <row r="4" spans="1:14" x14ac:dyDescent="0.25">
      <c r="A4">
        <v>60</v>
      </c>
    </row>
    <row r="5" spans="1:14" x14ac:dyDescent="0.25">
      <c r="A5">
        <v>10</v>
      </c>
    </row>
    <row r="6" spans="1:14" ht="15.75" thickBot="1" x14ac:dyDescent="0.3"/>
    <row r="7" spans="1:14" ht="15.75" thickBot="1" x14ac:dyDescent="0.3">
      <c r="D7" s="73"/>
      <c r="E7" s="74"/>
      <c r="F7" s="74"/>
      <c r="G7" s="74"/>
      <c r="H7" s="74"/>
      <c r="I7" s="74"/>
      <c r="J7" s="74"/>
      <c r="K7" s="74"/>
      <c r="L7" s="75"/>
    </row>
    <row r="8" spans="1:14" ht="15.75" thickBot="1" x14ac:dyDescent="0.3">
      <c r="D8" s="1" t="s">
        <v>96</v>
      </c>
      <c r="E8" s="77" t="s">
        <v>97</v>
      </c>
      <c r="F8" s="77" t="s">
        <v>98</v>
      </c>
      <c r="G8" s="77"/>
      <c r="H8" s="77"/>
      <c r="I8" s="77"/>
      <c r="J8" s="77"/>
      <c r="K8" s="77"/>
      <c r="L8" s="78"/>
    </row>
    <row r="9" spans="1:14" x14ac:dyDescent="0.25">
      <c r="D9" s="76"/>
      <c r="E9" s="77"/>
      <c r="F9" s="77"/>
      <c r="G9" s="77"/>
      <c r="H9" s="77"/>
      <c r="I9" s="77"/>
      <c r="J9" s="77"/>
      <c r="K9" s="77"/>
      <c r="L9" s="78"/>
    </row>
    <row r="10" spans="1:14" ht="15.75" thickBot="1" x14ac:dyDescent="0.3">
      <c r="D10" s="76"/>
      <c r="E10" s="77"/>
      <c r="F10" s="77"/>
      <c r="G10" s="77"/>
      <c r="H10" s="77"/>
      <c r="I10" s="77"/>
      <c r="J10" s="77"/>
      <c r="K10" s="77"/>
      <c r="L10" s="78"/>
    </row>
    <row r="11" spans="1:14" ht="15.75" thickBot="1" x14ac:dyDescent="0.3">
      <c r="D11" s="1" t="s">
        <v>95</v>
      </c>
      <c r="E11" s="74" t="s">
        <v>113</v>
      </c>
      <c r="F11" s="75" t="s">
        <v>114</v>
      </c>
      <c r="G11" s="77"/>
      <c r="H11" s="77"/>
      <c r="I11" s="77"/>
      <c r="J11" s="77"/>
      <c r="K11" s="77"/>
      <c r="L11" s="78"/>
      <c r="N11" s="81">
        <v>0.59</v>
      </c>
    </row>
    <row r="12" spans="1:14" x14ac:dyDescent="0.25">
      <c r="D12" s="76"/>
      <c r="E12" s="77" t="s">
        <v>112</v>
      </c>
      <c r="F12" s="78" t="s">
        <v>115</v>
      </c>
      <c r="G12" s="77"/>
      <c r="H12" s="77"/>
      <c r="I12" s="77"/>
      <c r="J12" s="77"/>
      <c r="K12" s="77"/>
      <c r="L12" s="78"/>
    </row>
    <row r="13" spans="1:14" ht="15.75" thickBot="1" x14ac:dyDescent="0.3">
      <c r="D13" s="76"/>
      <c r="E13" s="77"/>
      <c r="F13" s="78"/>
      <c r="G13" s="77"/>
      <c r="H13" s="77"/>
      <c r="I13" s="77"/>
      <c r="J13" s="77"/>
      <c r="K13" s="77"/>
      <c r="L13" s="78"/>
    </row>
    <row r="14" spans="1:14" ht="15.75" thickBot="1" x14ac:dyDescent="0.3">
      <c r="D14" s="83">
        <v>50</v>
      </c>
      <c r="E14" s="77" t="s">
        <v>99</v>
      </c>
      <c r="F14" s="78"/>
      <c r="G14" s="77"/>
      <c r="H14" s="77"/>
      <c r="I14" s="77"/>
      <c r="J14" s="77"/>
      <c r="K14" s="77"/>
      <c r="L14" s="78"/>
    </row>
    <row r="15" spans="1:14" ht="15.75" thickBot="1" x14ac:dyDescent="0.3">
      <c r="D15" s="84">
        <v>60</v>
      </c>
      <c r="E15" s="77"/>
      <c r="F15" s="78"/>
      <c r="G15" s="57" t="s">
        <v>105</v>
      </c>
      <c r="H15" s="77"/>
      <c r="I15" s="77" t="s">
        <v>124</v>
      </c>
      <c r="J15" s="77"/>
      <c r="K15" s="77"/>
      <c r="L15" s="78"/>
    </row>
    <row r="16" spans="1:14" ht="15.75" thickBot="1" x14ac:dyDescent="0.3">
      <c r="D16" s="84">
        <v>5</v>
      </c>
      <c r="E16" s="77"/>
      <c r="F16" s="78"/>
      <c r="G16" s="57" t="s">
        <v>106</v>
      </c>
      <c r="H16" s="77"/>
      <c r="I16" s="77"/>
      <c r="J16" s="77"/>
      <c r="K16" s="77"/>
      <c r="L16" s="78"/>
    </row>
    <row r="17" spans="4:16" ht="15.75" thickBot="1" x14ac:dyDescent="0.3">
      <c r="D17" s="84">
        <v>7</v>
      </c>
      <c r="E17" s="1" t="s">
        <v>111</v>
      </c>
      <c r="F17" s="64" t="s">
        <v>118</v>
      </c>
      <c r="G17" s="57" t="s">
        <v>107</v>
      </c>
      <c r="H17" s="77"/>
      <c r="I17" s="77"/>
      <c r="J17" s="77"/>
      <c r="K17" s="77"/>
      <c r="L17" s="78"/>
      <c r="O17">
        <v>24</v>
      </c>
    </row>
    <row r="18" spans="4:16" ht="15.75" thickBot="1" x14ac:dyDescent="0.3">
      <c r="D18" s="1" t="s">
        <v>95</v>
      </c>
      <c r="E18" s="74" t="s">
        <v>117</v>
      </c>
      <c r="F18" s="75" t="s">
        <v>114</v>
      </c>
      <c r="G18" s="57"/>
      <c r="H18" s="77"/>
      <c r="I18" s="77"/>
      <c r="J18" s="77"/>
      <c r="K18" s="77"/>
      <c r="L18" s="78"/>
    </row>
    <row r="19" spans="4:16" ht="15.75" thickBot="1" x14ac:dyDescent="0.3">
      <c r="D19" s="76"/>
      <c r="E19" s="77" t="s">
        <v>112</v>
      </c>
      <c r="F19" s="78" t="s">
        <v>115</v>
      </c>
      <c r="G19" s="57"/>
      <c r="H19" s="77"/>
      <c r="I19" s="77"/>
      <c r="J19" s="77"/>
      <c r="K19" s="77"/>
      <c r="L19" s="78"/>
    </row>
    <row r="20" spans="4:16" ht="15.75" thickBot="1" x14ac:dyDescent="0.3">
      <c r="D20" s="76"/>
      <c r="E20" s="77"/>
      <c r="F20" s="78"/>
      <c r="G20" s="57" t="s">
        <v>108</v>
      </c>
      <c r="H20" s="77">
        <v>8</v>
      </c>
      <c r="I20" s="77"/>
      <c r="J20" s="77"/>
      <c r="K20" s="77"/>
      <c r="L20" s="78"/>
    </row>
    <row r="21" spans="4:16" ht="15.75" thickBot="1" x14ac:dyDescent="0.3">
      <c r="D21" s="82"/>
      <c r="E21" s="77" t="s">
        <v>100</v>
      </c>
      <c r="F21" s="78"/>
      <c r="G21" s="77"/>
      <c r="H21" s="77"/>
      <c r="I21" s="77"/>
      <c r="J21" s="77"/>
      <c r="K21" s="77"/>
      <c r="L21" s="78"/>
    </row>
    <row r="22" spans="4:16" ht="15.75" thickBot="1" x14ac:dyDescent="0.3">
      <c r="D22" s="82"/>
      <c r="E22" s="77"/>
      <c r="F22" s="78"/>
      <c r="G22" s="77"/>
      <c r="H22" s="77"/>
      <c r="I22" s="77"/>
      <c r="J22" s="77"/>
      <c r="K22" s="77"/>
      <c r="L22" s="78"/>
      <c r="O22">
        <v>2</v>
      </c>
    </row>
    <row r="23" spans="4:16" ht="15.75" thickBot="1" x14ac:dyDescent="0.3">
      <c r="D23" s="82"/>
      <c r="E23" s="77"/>
      <c r="F23" s="78"/>
      <c r="G23" s="77" t="s">
        <v>120</v>
      </c>
      <c r="H23" s="77"/>
      <c r="I23" s="77" t="s">
        <v>121</v>
      </c>
      <c r="J23" s="77"/>
      <c r="K23" s="77"/>
      <c r="L23" s="78"/>
    </row>
    <row r="24" spans="4:16" ht="15.75" thickBot="1" x14ac:dyDescent="0.3">
      <c r="D24" s="82"/>
      <c r="E24" s="77"/>
      <c r="F24" s="78"/>
      <c r="G24" s="77"/>
      <c r="H24" s="77"/>
      <c r="I24" s="77"/>
      <c r="J24" s="77"/>
      <c r="K24" s="77"/>
      <c r="L24" s="78"/>
      <c r="N24" t="s">
        <v>109</v>
      </c>
    </row>
    <row r="25" spans="4:16" ht="15.75" thickBot="1" x14ac:dyDescent="0.3">
      <c r="D25" s="82"/>
      <c r="E25" s="1" t="s">
        <v>116</v>
      </c>
      <c r="F25" s="64" t="s">
        <v>118</v>
      </c>
      <c r="G25" s="77"/>
      <c r="H25" s="77"/>
      <c r="I25" s="77"/>
      <c r="J25" s="77"/>
      <c r="K25" s="77"/>
      <c r="L25" s="78"/>
    </row>
    <row r="26" spans="4:16" x14ac:dyDescent="0.25">
      <c r="D26" s="76"/>
      <c r="E26" s="77"/>
      <c r="F26" s="77"/>
      <c r="G26" s="77"/>
      <c r="H26" s="77"/>
      <c r="I26" s="77"/>
      <c r="J26" s="77"/>
      <c r="K26" s="77"/>
      <c r="L26" s="78"/>
    </row>
    <row r="27" spans="4:16" ht="15.75" thickBot="1" x14ac:dyDescent="0.3">
      <c r="D27" s="76"/>
      <c r="E27" s="77"/>
      <c r="F27" s="77"/>
      <c r="G27" s="77"/>
      <c r="H27" s="77"/>
      <c r="I27" s="77"/>
      <c r="J27" s="77"/>
      <c r="K27" s="77"/>
      <c r="L27" s="78"/>
    </row>
    <row r="28" spans="4:16" ht="15.75" thickBot="1" x14ac:dyDescent="0.3">
      <c r="D28" s="1" t="s">
        <v>103</v>
      </c>
      <c r="E28" s="77" t="s">
        <v>101</v>
      </c>
      <c r="F28" s="1" t="s">
        <v>119</v>
      </c>
      <c r="G28" s="85" t="s">
        <v>122</v>
      </c>
      <c r="H28" s="77"/>
      <c r="I28" s="85" t="s">
        <v>123</v>
      </c>
      <c r="J28" s="77"/>
      <c r="K28" s="77"/>
      <c r="L28" s="78"/>
    </row>
    <row r="29" spans="4:16" ht="15.75" thickBot="1" x14ac:dyDescent="0.3">
      <c r="D29" s="76"/>
      <c r="E29" s="77"/>
      <c r="F29" s="77"/>
      <c r="G29" s="77"/>
      <c r="H29" s="77"/>
      <c r="I29" s="77"/>
      <c r="J29" s="77"/>
      <c r="K29" s="77"/>
      <c r="L29" s="78"/>
      <c r="P29" t="s">
        <v>110</v>
      </c>
    </row>
    <row r="30" spans="4:16" ht="15.75" thickBot="1" x14ac:dyDescent="0.3">
      <c r="D30" s="1" t="s">
        <v>104</v>
      </c>
      <c r="E30" s="77" t="s">
        <v>102</v>
      </c>
      <c r="F30" s="1" t="s">
        <v>118</v>
      </c>
      <c r="G30" s="77"/>
      <c r="H30" s="77"/>
      <c r="I30" s="77"/>
      <c r="J30" s="77"/>
      <c r="K30" s="77"/>
      <c r="L30" s="78"/>
    </row>
    <row r="31" spans="4:16" ht="15.75" thickBot="1" x14ac:dyDescent="0.3">
      <c r="D31" s="79"/>
      <c r="E31" s="80"/>
      <c r="F31" s="80"/>
      <c r="G31" s="80"/>
      <c r="H31" s="80"/>
      <c r="I31" s="80"/>
      <c r="J31" s="80"/>
      <c r="K31" s="80"/>
      <c r="L31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4"/>
  <sheetViews>
    <sheetView workbookViewId="0">
      <selection activeCell="D12" sqref="D12"/>
    </sheetView>
  </sheetViews>
  <sheetFormatPr defaultRowHeight="15" x14ac:dyDescent="0.25"/>
  <cols>
    <col min="2" max="2" width="9.5703125" bestFit="1" customWidth="1"/>
    <col min="4" max="4" width="9.42578125" bestFit="1" customWidth="1"/>
    <col min="11" max="11" width="14.140625" customWidth="1"/>
  </cols>
  <sheetData>
    <row r="1" spans="2:19" ht="15.75" thickBot="1" x14ac:dyDescent="0.3"/>
    <row r="2" spans="2:19" ht="15.75" thickBot="1" x14ac:dyDescent="0.3">
      <c r="B2" s="68" t="s">
        <v>0</v>
      </c>
      <c r="C2" s="69"/>
      <c r="D2" s="70"/>
      <c r="K2" s="1" t="s">
        <v>7</v>
      </c>
    </row>
    <row r="3" spans="2:19" ht="15.75" thickBot="1" x14ac:dyDescent="0.3">
      <c r="B3" s="1" t="s">
        <v>1</v>
      </c>
      <c r="C3" s="1" t="s">
        <v>2</v>
      </c>
      <c r="D3" s="1"/>
      <c r="H3" s="3" t="s">
        <v>3</v>
      </c>
      <c r="I3" s="4" t="s">
        <v>4</v>
      </c>
      <c r="K3" s="1">
        <v>7.0784099999999999</v>
      </c>
      <c r="O3" t="s">
        <v>8</v>
      </c>
      <c r="P3" t="s">
        <v>9</v>
      </c>
      <c r="Q3">
        <v>0.2799818</v>
      </c>
    </row>
    <row r="4" spans="2:19" ht="15.75" thickBot="1" x14ac:dyDescent="0.3">
      <c r="B4" s="2">
        <v>0.53</v>
      </c>
      <c r="C4" s="2">
        <v>9</v>
      </c>
      <c r="D4" s="1"/>
      <c r="H4" s="1">
        <v>0.53</v>
      </c>
      <c r="I4" s="10">
        <f>ABS(B4*25.4)</f>
        <v>13.462</v>
      </c>
      <c r="K4" s="1">
        <v>105.378</v>
      </c>
      <c r="O4">
        <f>SUM(O12,P12)</f>
        <v>3960</v>
      </c>
    </row>
    <row r="5" spans="2:19" ht="15.75" thickBot="1" x14ac:dyDescent="0.3">
      <c r="B5" s="1"/>
      <c r="C5" s="1"/>
      <c r="D5" s="1"/>
      <c r="K5" s="1">
        <v>7.625</v>
      </c>
      <c r="R5" t="s">
        <v>12</v>
      </c>
      <c r="S5">
        <v>96</v>
      </c>
    </row>
    <row r="6" spans="2:19" ht="15.75" thickBot="1" x14ac:dyDescent="0.3">
      <c r="K6" s="1">
        <v>81.929900000000004</v>
      </c>
      <c r="R6" t="s">
        <v>13</v>
      </c>
      <c r="S6">
        <v>4</v>
      </c>
    </row>
    <row r="7" spans="2:19" ht="15.75" thickBot="1" x14ac:dyDescent="0.3">
      <c r="B7" s="1" t="s">
        <v>6</v>
      </c>
      <c r="K7" s="1">
        <v>8.6220400000000001</v>
      </c>
      <c r="R7" t="s">
        <v>14</v>
      </c>
      <c r="S7">
        <v>8</v>
      </c>
    </row>
    <row r="8" spans="2:19" ht="15.75" thickBot="1" x14ac:dyDescent="0.3">
      <c r="B8" s="1" t="s">
        <v>5</v>
      </c>
      <c r="C8" s="5">
        <v>0.25</v>
      </c>
      <c r="D8" s="6">
        <v>0.125</v>
      </c>
      <c r="E8" s="8">
        <v>6.25E-2</v>
      </c>
      <c r="F8" s="5"/>
      <c r="G8" s="5"/>
      <c r="K8" s="1">
        <v>204.71100000000001</v>
      </c>
    </row>
    <row r="9" spans="2:19" ht="15.75" thickBot="1" x14ac:dyDescent="0.3">
      <c r="B9" s="1">
        <v>0.3125</v>
      </c>
      <c r="C9" s="7">
        <f>ABS(B9)</f>
        <v>0.3125</v>
      </c>
      <c r="D9" s="6">
        <f>ABS(B9)</f>
        <v>0.3125</v>
      </c>
      <c r="E9" s="8">
        <f>ABS(B9)</f>
        <v>0.3125</v>
      </c>
      <c r="F9" s="9">
        <f>ABS(B9)</f>
        <v>0.3125</v>
      </c>
      <c r="G9" s="1"/>
      <c r="K9" s="1">
        <v>346.1</v>
      </c>
    </row>
    <row r="10" spans="2:19" ht="15.75" thickBot="1" x14ac:dyDescent="0.3">
      <c r="K10" s="11">
        <v>717.6</v>
      </c>
    </row>
    <row r="11" spans="2:19" ht="15.75" thickBot="1" x14ac:dyDescent="0.3">
      <c r="K11" s="1">
        <v>412.8</v>
      </c>
      <c r="O11" t="s">
        <v>10</v>
      </c>
      <c r="P11" t="s">
        <v>11</v>
      </c>
    </row>
    <row r="12" spans="2:19" ht="15.75" thickBot="1" x14ac:dyDescent="0.3">
      <c r="K12" s="1">
        <v>825.6</v>
      </c>
      <c r="O12">
        <f>SUMPRODUCT(S5,S6,S7,0.75)</f>
        <v>2304</v>
      </c>
      <c r="P12">
        <f>SUMPRODUCT(S6,S7,47.75+S6)</f>
        <v>1656</v>
      </c>
    </row>
    <row r="13" spans="2:19" ht="15.75" thickBot="1" x14ac:dyDescent="0.3">
      <c r="K13" s="1"/>
    </row>
    <row r="14" spans="2:19" ht="15.75" thickBot="1" x14ac:dyDescent="0.3">
      <c r="K14" s="1"/>
    </row>
  </sheetData>
  <mergeCells count="1">
    <mergeCell ref="B2:D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30"/>
  <sheetViews>
    <sheetView topLeftCell="A16" zoomScale="130" zoomScaleNormal="130" workbookViewId="0">
      <selection activeCell="A30" sqref="A30"/>
    </sheetView>
  </sheetViews>
  <sheetFormatPr defaultRowHeight="15" x14ac:dyDescent="0.25"/>
  <cols>
    <col min="5" max="5" width="16" customWidth="1"/>
    <col min="6" max="6" width="87" customWidth="1"/>
  </cols>
  <sheetData>
    <row r="3" spans="1:1" x14ac:dyDescent="0.25">
      <c r="A3">
        <v>40</v>
      </c>
    </row>
    <row r="4" spans="1:1" x14ac:dyDescent="0.25">
      <c r="A4">
        <v>19</v>
      </c>
    </row>
    <row r="5" spans="1:1" x14ac:dyDescent="0.25">
      <c r="A5">
        <v>76</v>
      </c>
    </row>
    <row r="6" spans="1:1" x14ac:dyDescent="0.25">
      <c r="A6">
        <v>12</v>
      </c>
    </row>
    <row r="7" spans="1:1" x14ac:dyDescent="0.25">
      <c r="A7">
        <v>15</v>
      </c>
    </row>
    <row r="8" spans="1:1" x14ac:dyDescent="0.25">
      <c r="A8">
        <v>16</v>
      </c>
    </row>
    <row r="9" spans="1:1" x14ac:dyDescent="0.25">
      <c r="A9">
        <v>17</v>
      </c>
    </row>
    <row r="10" spans="1:1" x14ac:dyDescent="0.25">
      <c r="A10">
        <v>22</v>
      </c>
    </row>
    <row r="11" spans="1:1" x14ac:dyDescent="0.25">
      <c r="A11">
        <v>12</v>
      </c>
    </row>
    <row r="12" spans="1:1" x14ac:dyDescent="0.25">
      <c r="A12">
        <v>7</v>
      </c>
    </row>
    <row r="13" spans="1:1" x14ac:dyDescent="0.25">
      <c r="A13">
        <v>11</v>
      </c>
    </row>
    <row r="14" spans="1:1" x14ac:dyDescent="0.25">
      <c r="A14">
        <v>48</v>
      </c>
    </row>
    <row r="15" spans="1:1" x14ac:dyDescent="0.25">
      <c r="A15">
        <v>60</v>
      </c>
    </row>
    <row r="16" spans="1:1" x14ac:dyDescent="0.25">
      <c r="A16">
        <v>13</v>
      </c>
    </row>
    <row r="17" spans="1:1" x14ac:dyDescent="0.25">
      <c r="A17">
        <v>42</v>
      </c>
    </row>
    <row r="18" spans="1:1" x14ac:dyDescent="0.25">
      <c r="A18">
        <v>39</v>
      </c>
    </row>
    <row r="19" spans="1:1" x14ac:dyDescent="0.25">
      <c r="A19">
        <v>11</v>
      </c>
    </row>
    <row r="20" spans="1:1" x14ac:dyDescent="0.25">
      <c r="A20">
        <v>13</v>
      </c>
    </row>
    <row r="21" spans="1:1" x14ac:dyDescent="0.25">
      <c r="A21">
        <v>73</v>
      </c>
    </row>
    <row r="22" spans="1:1" x14ac:dyDescent="0.25">
      <c r="A22">
        <v>20</v>
      </c>
    </row>
    <row r="23" spans="1:1" x14ac:dyDescent="0.25">
      <c r="A23">
        <v>15</v>
      </c>
    </row>
    <row r="24" spans="1:1" x14ac:dyDescent="0.25">
      <c r="A24">
        <v>67</v>
      </c>
    </row>
    <row r="25" spans="1:1" x14ac:dyDescent="0.25">
      <c r="A25">
        <v>30</v>
      </c>
    </row>
    <row r="26" spans="1:1" x14ac:dyDescent="0.25">
      <c r="A26">
        <v>39</v>
      </c>
    </row>
    <row r="27" spans="1:1" x14ac:dyDescent="0.25">
      <c r="A27">
        <v>31</v>
      </c>
    </row>
    <row r="28" spans="1:1" x14ac:dyDescent="0.25">
      <c r="A28">
        <v>41</v>
      </c>
    </row>
    <row r="29" spans="1:1" x14ac:dyDescent="0.25">
      <c r="A29">
        <v>38.5</v>
      </c>
    </row>
    <row r="30" spans="1:1" x14ac:dyDescent="0.25">
      <c r="A30">
        <f>SUM(A3:A29)</f>
        <v>827.5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CULCULATOR</vt:lpstr>
      <vt:lpstr>Sheet2</vt:lpstr>
      <vt:lpstr>GEN</vt:lpstr>
      <vt:lpstr>Sheet1</vt:lpstr>
    </vt:vector>
  </TitlesOfParts>
  <Company>Toyota Industries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Maharoof</dc:creator>
  <cp:lastModifiedBy>Mohamed Jahuran Mohamed Maharoof</cp:lastModifiedBy>
  <dcterms:created xsi:type="dcterms:W3CDTF">2021-11-24T21:11:29Z</dcterms:created>
  <dcterms:modified xsi:type="dcterms:W3CDTF">2024-08-17T03:20:21Z</dcterms:modified>
</cp:coreProperties>
</file>